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7_2 VWN\01 Bearbeitung\"/>
    </mc:Choice>
  </mc:AlternateContent>
  <bookViews>
    <workbookView xWindow="-15" yWindow="-15" windowWidth="12600" windowHeight="11340" tabRatio="909" activeTab="2"/>
  </bookViews>
  <sheets>
    <sheet name="Änderungsdoku" sheetId="187" r:id="rId1"/>
    <sheet name="Hinweise" sheetId="219" r:id="rId2"/>
    <sheet name="Seite 1" sheetId="124" r:id="rId3"/>
    <sheet name="Seite 2 ZN" sheetId="208" r:id="rId4"/>
    <sheet name="Seite 2 VWN" sheetId="192" r:id="rId5"/>
    <sheet name="Seite 3" sheetId="127" r:id="rId6"/>
    <sheet name="Seite 4" sheetId="236" r:id="rId7"/>
    <sheet name="Sachbericht" sheetId="188" r:id="rId8"/>
    <sheet name="Belegliste 1." sheetId="177" r:id="rId9"/>
    <sheet name="Belegliste 1. SZ" sheetId="190" r:id="rId10"/>
    <sheet name="Belegliste 2.1" sheetId="220" r:id="rId11"/>
    <sheet name="Belegliste 2.2.1" sheetId="168" r:id="rId12"/>
    <sheet name="Belegliste 2.2.2" sheetId="233" r:id="rId13"/>
    <sheet name="Belegliste 2.3.1" sheetId="234" r:id="rId14"/>
    <sheet name="Übersicht 2.3.2" sheetId="170" r:id="rId15"/>
    <sheet name="Belegliste 2.4" sheetId="232" r:id="rId16"/>
    <sheet name="Belegliste 2.5.1" sheetId="186" r:id="rId17"/>
    <sheet name="Übersicht 2.5.2" sheetId="194" r:id="rId18"/>
    <sheet name="Belegliste 2.6" sheetId="231" r:id="rId19"/>
    <sheet name="Belegliste 2.7" sheetId="235" r:id="rId20"/>
    <sheet name="Belegliste Einnahmen Projekttät" sheetId="214" r:id="rId21"/>
    <sheet name="Belegliste Einnahmen" sheetId="183" r:id="rId22"/>
  </sheets>
  <definedNames>
    <definedName name="_xlnm._FilterDatabase" localSheetId="9" hidden="1">'Belegliste 1. SZ'!$B$48:$W$438</definedName>
    <definedName name="_xlnm.Print_Area" localSheetId="0">Änderungsdoku!$A$1:$C$18</definedName>
    <definedName name="_xlnm.Print_Area" localSheetId="8">INDIRECT('Belegliste 1.'!$B$5)</definedName>
    <definedName name="_xlnm.Print_Area" localSheetId="9">INDIRECT('Belegliste 1. SZ'!$B$5)</definedName>
    <definedName name="_xlnm.Print_Area" localSheetId="10">INDIRECT('Belegliste 2.1'!$A$5)</definedName>
    <definedName name="_xlnm.Print_Area" localSheetId="11">INDIRECT('Belegliste 2.2.1'!$A$5)</definedName>
    <definedName name="_xlnm.Print_Area" localSheetId="12">INDIRECT('Belegliste 2.2.2'!$A$5)</definedName>
    <definedName name="_xlnm.Print_Area" localSheetId="13">INDIRECT('Belegliste 2.3.1'!$A$5)</definedName>
    <definedName name="_xlnm.Print_Area" localSheetId="15">INDIRECT('Belegliste 2.4'!$A$5)</definedName>
    <definedName name="_xlnm.Print_Area" localSheetId="16">INDIRECT('Belegliste 2.5.1'!$A$5)</definedName>
    <definedName name="_xlnm.Print_Area" localSheetId="18">INDIRECT('Belegliste 2.6'!$A$5)</definedName>
    <definedName name="_xlnm.Print_Area" localSheetId="19">INDIRECT('Belegliste 2.7'!$A$5)</definedName>
    <definedName name="_xlnm.Print_Area" localSheetId="21">INDIRECT('Belegliste Einnahmen'!$A$5)</definedName>
    <definedName name="_xlnm.Print_Area" localSheetId="20">INDIRECT('Belegliste Einnahmen Projekttät'!$A$5)</definedName>
    <definedName name="_xlnm.Print_Area" localSheetId="1">Hinweise!$A$1:$S$26</definedName>
    <definedName name="_xlnm.Print_Area" localSheetId="7">Sachbericht!$A$1:$S$75</definedName>
    <definedName name="_xlnm.Print_Area" localSheetId="2">'Seite 1'!$A$1:$S$67</definedName>
    <definedName name="_xlnm.Print_Area" localSheetId="4">'Seite 2 VWN'!$A$1:$AA$89</definedName>
    <definedName name="_xlnm.Print_Area" localSheetId="3">'Seite 2 ZN'!$A$1:$K$91</definedName>
    <definedName name="_xlnm.Print_Area" localSheetId="5">'Seite 3'!$A$1:$S$79</definedName>
    <definedName name="_xlnm.Print_Area" localSheetId="6">'Seite 4'!$A$1:$S$70</definedName>
    <definedName name="_xlnm.Print_Area" localSheetId="14">INDIRECT('Übersicht 2.3.2'!$A$5)</definedName>
    <definedName name="_xlnm.Print_Area" localSheetId="17">INDIRECT('Übersicht 2.5.2'!$A$5)</definedName>
    <definedName name="_xlnm.Print_Titles" localSheetId="0">Änderungsdoku!$8:$8</definedName>
    <definedName name="_xlnm.Print_Titles" localSheetId="8">'Belegliste 1.'!$28:$30</definedName>
    <definedName name="_xlnm.Print_Titles" localSheetId="9">'Belegliste 1. SZ'!$48:$48</definedName>
    <definedName name="_xlnm.Print_Titles" localSheetId="10">'Belegliste 2.1'!$14:$19</definedName>
    <definedName name="_xlnm.Print_Titles" localSheetId="11">'Belegliste 2.2.1'!$128:$137</definedName>
    <definedName name="_xlnm.Print_Titles" localSheetId="12">'Belegliste 2.2.2'!$14:$19</definedName>
    <definedName name="_xlnm.Print_Titles" localSheetId="13">'Belegliste 2.3.1'!$14:$19</definedName>
    <definedName name="_xlnm.Print_Titles" localSheetId="15">'Belegliste 2.4'!$14:$19</definedName>
    <definedName name="_xlnm.Print_Titles" localSheetId="16">'Belegliste 2.5.1'!$14:$19</definedName>
    <definedName name="_xlnm.Print_Titles" localSheetId="18">'Belegliste 2.6'!$14:$19</definedName>
    <definedName name="_xlnm.Print_Titles" localSheetId="19">'Belegliste 2.7'!$14:$19</definedName>
    <definedName name="_xlnm.Print_Titles" localSheetId="21">'Belegliste Einnahmen'!$22:$27</definedName>
    <definedName name="_xlnm.Print_Titles" localSheetId="20">'Belegliste Einnahmen Projekttät'!$14:$20</definedName>
    <definedName name="_xlnm.Print_Titles" localSheetId="14">'Übersicht 2.3.2'!$128:$138</definedName>
    <definedName name="_xlnm.Print_Titles" localSheetId="17">'Übersicht 2.5.2'!$14:$19</definedName>
    <definedName name="ID">'Seite 1'!$O$18</definedName>
    <definedName name="Name">'Seite 1'!$A$5</definedName>
    <definedName name="Name_Personalausgaben">OFFSET('Belegliste 1. SZ'!$D$6,0,0,COUNTIF('Belegliste 1. SZ'!$D$6:$D$35,"&lt;&gt;0"),1)</definedName>
    <definedName name="PLZ_Ort">'Seite 1'!$A$8</definedName>
    <definedName name="Strasse">'Seite 1'!$A$7</definedName>
    <definedName name="Vorhaben">'Seite 1'!$E$27</definedName>
    <definedName name="Vorhabensbeginn">'Seite 1'!$G$36</definedName>
    <definedName name="Vorhabensende">'Seite 1'!$P$36</definedName>
    <definedName name="ZWB_Datum">'Seite 1'!$G$34</definedName>
  </definedNames>
  <calcPr calcId="162913"/>
</workbook>
</file>

<file path=xl/calcChain.xml><?xml version="1.0" encoding="utf-8"?>
<calcChain xmlns="http://schemas.openxmlformats.org/spreadsheetml/2006/main">
  <c r="L66" i="192" l="1"/>
  <c r="L59" i="192"/>
  <c r="L70" i="192" s="1"/>
  <c r="L52" i="192"/>
  <c r="L51" i="192"/>
  <c r="N66" i="192"/>
  <c r="N59" i="192"/>
  <c r="N70" i="192" s="1"/>
  <c r="N52" i="192"/>
  <c r="N51" i="192"/>
  <c r="P66" i="192"/>
  <c r="P59" i="192"/>
  <c r="P70" i="192" s="1"/>
  <c r="P52" i="192"/>
  <c r="P51" i="192"/>
  <c r="L36" i="192"/>
  <c r="L37" i="192" s="1"/>
  <c r="L28" i="192"/>
  <c r="L24" i="192"/>
  <c r="L21" i="192"/>
  <c r="L33" i="192" s="1"/>
  <c r="L39" i="192" s="1"/>
  <c r="L43" i="192" s="1"/>
  <c r="L17" i="192"/>
  <c r="N36" i="192"/>
  <c r="N37" i="192" s="1"/>
  <c r="N28" i="192"/>
  <c r="N24" i="192"/>
  <c r="N33" i="192" s="1"/>
  <c r="N21" i="192"/>
  <c r="N17" i="192"/>
  <c r="P28" i="192"/>
  <c r="P24" i="192"/>
  <c r="P21" i="192"/>
  <c r="P33" i="192" s="1"/>
  <c r="P17" i="192"/>
  <c r="N39" i="192" l="1"/>
  <c r="N43" i="192" s="1"/>
  <c r="P36" i="192"/>
  <c r="P37" i="192" s="1"/>
  <c r="P39" i="192" s="1"/>
  <c r="P43" i="192" s="1"/>
  <c r="O1" i="236"/>
  <c r="J68" i="208" l="1"/>
  <c r="J65" i="208"/>
  <c r="J64" i="208"/>
  <c r="J63" i="208"/>
  <c r="J62" i="208"/>
  <c r="J58" i="208"/>
  <c r="J57" i="208"/>
  <c r="J56" i="208"/>
  <c r="V28" i="192" l="1"/>
  <c r="V24" i="192"/>
  <c r="V21" i="192"/>
  <c r="T28" i="192"/>
  <c r="T24" i="192"/>
  <c r="T21" i="192"/>
  <c r="R28" i="192"/>
  <c r="R24" i="192"/>
  <c r="R21" i="192"/>
  <c r="J28" i="192"/>
  <c r="J24" i="192"/>
  <c r="J21" i="192"/>
  <c r="H28" i="192"/>
  <c r="H24" i="192"/>
  <c r="H21" i="192"/>
  <c r="H28" i="208"/>
  <c r="H24" i="208"/>
  <c r="H21" i="208"/>
  <c r="H33" i="208" s="1"/>
  <c r="H33" i="192" l="1"/>
  <c r="J33" i="192"/>
  <c r="T33" i="192"/>
  <c r="R33" i="192"/>
  <c r="V33" i="192"/>
  <c r="J41" i="208" l="1"/>
  <c r="J32" i="208"/>
  <c r="J31" i="208"/>
  <c r="J30" i="208"/>
  <c r="J29" i="208"/>
  <c r="J27" i="208"/>
  <c r="J25" i="208"/>
  <c r="J23" i="208"/>
  <c r="J20" i="208"/>
  <c r="J28" i="208" l="1"/>
  <c r="J66" i="208"/>
  <c r="J59" i="208"/>
  <c r="G21" i="194"/>
  <c r="G22" i="194"/>
  <c r="G23" i="194"/>
  <c r="G24" i="194"/>
  <c r="G25" i="194"/>
  <c r="G26" i="194"/>
  <c r="G27" i="194"/>
  <c r="G28" i="194"/>
  <c r="G29" i="194"/>
  <c r="G30" i="194"/>
  <c r="G31" i="194"/>
  <c r="G32" i="194"/>
  <c r="G33" i="194"/>
  <c r="G34" i="194"/>
  <c r="G35" i="194"/>
  <c r="G36" i="194"/>
  <c r="G37" i="194"/>
  <c r="G38" i="194"/>
  <c r="G39" i="194"/>
  <c r="G40" i="194"/>
  <c r="G41" i="194"/>
  <c r="G42" i="194"/>
  <c r="G43" i="194"/>
  <c r="G44" i="194"/>
  <c r="G45" i="194"/>
  <c r="G46" i="194"/>
  <c r="G47" i="194"/>
  <c r="G48" i="194"/>
  <c r="G49" i="194"/>
  <c r="G50" i="194"/>
  <c r="G51" i="194"/>
  <c r="G52" i="194"/>
  <c r="G53" i="194"/>
  <c r="G54" i="194"/>
  <c r="G55" i="194"/>
  <c r="G56" i="194"/>
  <c r="G57" i="194"/>
  <c r="G58" i="194"/>
  <c r="G59" i="194"/>
  <c r="G60" i="194"/>
  <c r="G61" i="194"/>
  <c r="G62" i="194"/>
  <c r="G63" i="194"/>
  <c r="G64" i="194"/>
  <c r="G65" i="194"/>
  <c r="G66" i="194"/>
  <c r="G67" i="194"/>
  <c r="G68" i="194"/>
  <c r="G69" i="194"/>
  <c r="G70" i="194"/>
  <c r="G71" i="194"/>
  <c r="G72" i="194"/>
  <c r="G73" i="194"/>
  <c r="G74" i="194"/>
  <c r="G75" i="194"/>
  <c r="G76" i="194"/>
  <c r="G77" i="194"/>
  <c r="G78" i="194"/>
  <c r="G79" i="194"/>
  <c r="G80" i="194"/>
  <c r="G81" i="194"/>
  <c r="G82" i="194"/>
  <c r="G83" i="194"/>
  <c r="G84" i="194"/>
  <c r="G85" i="194"/>
  <c r="G86" i="194"/>
  <c r="G87" i="194"/>
  <c r="G88" i="194"/>
  <c r="G89" i="194"/>
  <c r="G90" i="194"/>
  <c r="G91" i="194"/>
  <c r="G92" i="194"/>
  <c r="G93" i="194"/>
  <c r="G94" i="194"/>
  <c r="G95" i="194"/>
  <c r="G96" i="194"/>
  <c r="G97" i="194"/>
  <c r="G98" i="194"/>
  <c r="G99" i="194"/>
  <c r="G100" i="194"/>
  <c r="G101" i="194"/>
  <c r="G102" i="194"/>
  <c r="G103" i="194"/>
  <c r="G104" i="194"/>
  <c r="G105" i="194"/>
  <c r="G106" i="194"/>
  <c r="G107" i="194"/>
  <c r="G108" i="194"/>
  <c r="G109" i="194"/>
  <c r="G110" i="194"/>
  <c r="G111" i="194"/>
  <c r="G112" i="194"/>
  <c r="G113" i="194"/>
  <c r="G114" i="194"/>
  <c r="G115" i="194"/>
  <c r="G116" i="194"/>
  <c r="G117" i="194"/>
  <c r="G118" i="194"/>
  <c r="G119" i="194"/>
  <c r="G120" i="194"/>
  <c r="G121" i="194"/>
  <c r="G122" i="194"/>
  <c r="G123" i="194"/>
  <c r="G124" i="194"/>
  <c r="G125" i="194"/>
  <c r="G126" i="194"/>
  <c r="G127" i="194"/>
  <c r="G128" i="194"/>
  <c r="G129" i="194"/>
  <c r="G130" i="194"/>
  <c r="G131" i="194"/>
  <c r="G132" i="194"/>
  <c r="G133" i="194"/>
  <c r="G134" i="194"/>
  <c r="G135" i="194"/>
  <c r="G136" i="194"/>
  <c r="G137" i="194"/>
  <c r="G138" i="194"/>
  <c r="G139" i="194"/>
  <c r="G140" i="194"/>
  <c r="G141" i="194"/>
  <c r="G142" i="194"/>
  <c r="G143" i="194"/>
  <c r="G144" i="194"/>
  <c r="G145" i="194"/>
  <c r="G146" i="194"/>
  <c r="G147" i="194"/>
  <c r="G148" i="194"/>
  <c r="G149" i="194"/>
  <c r="G150" i="194"/>
  <c r="G151" i="194"/>
  <c r="G152" i="194"/>
  <c r="G153" i="194"/>
  <c r="G154" i="194"/>
  <c r="G155" i="194"/>
  <c r="G156" i="194"/>
  <c r="G157" i="194"/>
  <c r="G158" i="194"/>
  <c r="G159" i="194"/>
  <c r="G160" i="194"/>
  <c r="G161" i="194"/>
  <c r="G162" i="194"/>
  <c r="G163" i="194"/>
  <c r="G164" i="194"/>
  <c r="G165" i="194"/>
  <c r="G166" i="194"/>
  <c r="G167" i="194"/>
  <c r="G168" i="194"/>
  <c r="G169" i="194"/>
  <c r="G170" i="194"/>
  <c r="G171" i="194"/>
  <c r="G172" i="194"/>
  <c r="G173" i="194"/>
  <c r="G174" i="194"/>
  <c r="G175" i="194"/>
  <c r="G176" i="194"/>
  <c r="G177" i="194"/>
  <c r="G178" i="194"/>
  <c r="G179" i="194"/>
  <c r="G180" i="194"/>
  <c r="G181" i="194"/>
  <c r="G182" i="194"/>
  <c r="G183" i="194"/>
  <c r="G184" i="194"/>
  <c r="G185" i="194"/>
  <c r="G186" i="194"/>
  <c r="G187" i="194"/>
  <c r="G188" i="194"/>
  <c r="G189" i="194"/>
  <c r="G190" i="194"/>
  <c r="G191" i="194"/>
  <c r="G192" i="194"/>
  <c r="G193" i="194"/>
  <c r="G194" i="194"/>
  <c r="G195" i="194"/>
  <c r="G196" i="194"/>
  <c r="G197" i="194"/>
  <c r="G198" i="194"/>
  <c r="G199" i="194"/>
  <c r="G200" i="194"/>
  <c r="G201" i="194"/>
  <c r="G202" i="194"/>
  <c r="G203" i="194"/>
  <c r="G204" i="194"/>
  <c r="G205" i="194"/>
  <c r="G206" i="194"/>
  <c r="G207" i="194"/>
  <c r="G208" i="194"/>
  <c r="G209" i="194"/>
  <c r="G210" i="194"/>
  <c r="G211" i="194"/>
  <c r="G212" i="194"/>
  <c r="G213" i="194"/>
  <c r="G214" i="194"/>
  <c r="G215" i="194"/>
  <c r="G216" i="194"/>
  <c r="G217" i="194"/>
  <c r="G218" i="194"/>
  <c r="G219" i="194"/>
  <c r="G220" i="194"/>
  <c r="G221" i="194"/>
  <c r="G222" i="194"/>
  <c r="G223" i="194"/>
  <c r="G224" i="194"/>
  <c r="G225" i="194"/>
  <c r="G226" i="194"/>
  <c r="G227" i="194"/>
  <c r="G228" i="194"/>
  <c r="G229" i="194"/>
  <c r="G230" i="194"/>
  <c r="G231" i="194"/>
  <c r="G232" i="194"/>
  <c r="G233" i="194"/>
  <c r="G234" i="194"/>
  <c r="G235" i="194"/>
  <c r="G236" i="194"/>
  <c r="G237" i="194"/>
  <c r="G238" i="194"/>
  <c r="G239" i="194"/>
  <c r="G240" i="194"/>
  <c r="G241" i="194"/>
  <c r="G242" i="194"/>
  <c r="G243" i="194"/>
  <c r="G244" i="194"/>
  <c r="G245" i="194"/>
  <c r="G246" i="194"/>
  <c r="G247" i="194"/>
  <c r="G248" i="194"/>
  <c r="G249" i="194"/>
  <c r="G250" i="194"/>
  <c r="G251" i="194"/>
  <c r="G252" i="194"/>
  <c r="G253" i="194"/>
  <c r="G254" i="194"/>
  <c r="G255" i="194"/>
  <c r="G256" i="194"/>
  <c r="G257" i="194"/>
  <c r="G258" i="194"/>
  <c r="G259" i="194"/>
  <c r="G260" i="194"/>
  <c r="G261" i="194"/>
  <c r="G262" i="194"/>
  <c r="G263" i="194"/>
  <c r="G264" i="194"/>
  <c r="G265" i="194"/>
  <c r="G266" i="194"/>
  <c r="G267" i="194"/>
  <c r="G268" i="194"/>
  <c r="G269" i="194"/>
  <c r="G270" i="194"/>
  <c r="G271" i="194"/>
  <c r="G272" i="194"/>
  <c r="G273" i="194"/>
  <c r="G274" i="194"/>
  <c r="G275" i="194"/>
  <c r="G276" i="194"/>
  <c r="G277" i="194"/>
  <c r="G278" i="194"/>
  <c r="G279" i="194"/>
  <c r="G280" i="194"/>
  <c r="G281" i="194"/>
  <c r="G282" i="194"/>
  <c r="G283" i="194"/>
  <c r="G284" i="194"/>
  <c r="G285" i="194"/>
  <c r="G286" i="194"/>
  <c r="G287" i="194"/>
  <c r="G288" i="194"/>
  <c r="G289" i="194"/>
  <c r="G290" i="194"/>
  <c r="G291" i="194"/>
  <c r="G292" i="194"/>
  <c r="G293" i="194"/>
  <c r="G294" i="194"/>
  <c r="G295" i="194"/>
  <c r="G296" i="194"/>
  <c r="G297" i="194"/>
  <c r="G298" i="194"/>
  <c r="G299" i="194"/>
  <c r="G300" i="194"/>
  <c r="G301" i="194"/>
  <c r="G302" i="194"/>
  <c r="G303" i="194"/>
  <c r="G304" i="194"/>
  <c r="G305" i="194"/>
  <c r="G306" i="194"/>
  <c r="G307" i="194"/>
  <c r="G308" i="194"/>
  <c r="G309" i="194"/>
  <c r="G310" i="194"/>
  <c r="G311" i="194"/>
  <c r="G312" i="194"/>
  <c r="G313" i="194"/>
  <c r="G314" i="194"/>
  <c r="G315" i="194"/>
  <c r="G316" i="194"/>
  <c r="G317" i="194"/>
  <c r="G318" i="194"/>
  <c r="G319" i="194"/>
  <c r="G320" i="194"/>
  <c r="G321" i="194"/>
  <c r="G322" i="194"/>
  <c r="G323" i="194"/>
  <c r="G324" i="194"/>
  <c r="G325" i="194"/>
  <c r="G326" i="194"/>
  <c r="G327" i="194"/>
  <c r="G328" i="194"/>
  <c r="G329" i="194"/>
  <c r="G330" i="194"/>
  <c r="G331" i="194"/>
  <c r="G332" i="194"/>
  <c r="G333" i="194"/>
  <c r="G334" i="194"/>
  <c r="G335" i="194"/>
  <c r="G336" i="194"/>
  <c r="G337" i="194"/>
  <c r="G338" i="194"/>
  <c r="G339" i="194"/>
  <c r="G340" i="194"/>
  <c r="G341" i="194"/>
  <c r="G342" i="194"/>
  <c r="G343" i="194"/>
  <c r="G344" i="194"/>
  <c r="G345" i="194"/>
  <c r="G346" i="194"/>
  <c r="G347" i="194"/>
  <c r="G348" i="194"/>
  <c r="G349" i="194"/>
  <c r="G350" i="194"/>
  <c r="G351" i="194"/>
  <c r="G352" i="194"/>
  <c r="G353" i="194"/>
  <c r="G354" i="194"/>
  <c r="G355" i="194"/>
  <c r="G356" i="194"/>
  <c r="G357" i="194"/>
  <c r="G358" i="194"/>
  <c r="G359" i="194"/>
  <c r="G360" i="194"/>
  <c r="G361" i="194"/>
  <c r="G362" i="194"/>
  <c r="G363" i="194"/>
  <c r="G364" i="194"/>
  <c r="G365" i="194"/>
  <c r="G366" i="194"/>
  <c r="G367" i="194"/>
  <c r="G368" i="194"/>
  <c r="G369" i="194"/>
  <c r="G370" i="194"/>
  <c r="G371" i="194"/>
  <c r="G372" i="194"/>
  <c r="G373" i="194"/>
  <c r="G374" i="194"/>
  <c r="G375" i="194"/>
  <c r="G376" i="194"/>
  <c r="G377" i="194"/>
  <c r="G378" i="194"/>
  <c r="G379" i="194"/>
  <c r="G380" i="194"/>
  <c r="G381" i="194"/>
  <c r="G382" i="194"/>
  <c r="G383" i="194"/>
  <c r="G384" i="194"/>
  <c r="G385" i="194"/>
  <c r="G386" i="194"/>
  <c r="G387" i="194"/>
  <c r="G388" i="194"/>
  <c r="G389" i="194"/>
  <c r="G390" i="194"/>
  <c r="G391" i="194"/>
  <c r="G392" i="194"/>
  <c r="G393" i="194"/>
  <c r="G394" i="194"/>
  <c r="G395" i="194"/>
  <c r="G396" i="194"/>
  <c r="G397" i="194"/>
  <c r="G398" i="194"/>
  <c r="G399" i="194"/>
  <c r="G400" i="194"/>
  <c r="G401" i="194"/>
  <c r="G402" i="194"/>
  <c r="G403" i="194"/>
  <c r="G404" i="194"/>
  <c r="G405" i="194"/>
  <c r="G406" i="194"/>
  <c r="G407" i="194"/>
  <c r="G408" i="194"/>
  <c r="G409" i="194"/>
  <c r="G410" i="194"/>
  <c r="G411" i="194"/>
  <c r="G412" i="194"/>
  <c r="G413" i="194"/>
  <c r="G414" i="194"/>
  <c r="G415" i="194"/>
  <c r="G416" i="194"/>
  <c r="G417" i="194"/>
  <c r="G418" i="194"/>
  <c r="G419" i="194"/>
  <c r="G420" i="194"/>
  <c r="G421" i="194"/>
  <c r="G422" i="194"/>
  <c r="G423" i="194"/>
  <c r="G424" i="194"/>
  <c r="G425" i="194"/>
  <c r="G426" i="194"/>
  <c r="G427" i="194"/>
  <c r="G428" i="194"/>
  <c r="G429" i="194"/>
  <c r="G430" i="194"/>
  <c r="G431" i="194"/>
  <c r="G432" i="194"/>
  <c r="G433" i="194"/>
  <c r="G434" i="194"/>
  <c r="G435" i="194"/>
  <c r="G436" i="194"/>
  <c r="G437" i="194"/>
  <c r="G438" i="194"/>
  <c r="G439" i="194"/>
  <c r="G440" i="194"/>
  <c r="G441" i="194"/>
  <c r="G442" i="194"/>
  <c r="G443" i="194"/>
  <c r="G444" i="194"/>
  <c r="G445" i="194"/>
  <c r="G446" i="194"/>
  <c r="G447" i="194"/>
  <c r="G448" i="194"/>
  <c r="G449" i="194"/>
  <c r="G450" i="194"/>
  <c r="G451" i="194"/>
  <c r="G452" i="194"/>
  <c r="G453" i="194"/>
  <c r="G454" i="194"/>
  <c r="G455" i="194"/>
  <c r="G456" i="194"/>
  <c r="G457" i="194"/>
  <c r="G458" i="194"/>
  <c r="G459" i="194"/>
  <c r="G460" i="194"/>
  <c r="G461" i="194"/>
  <c r="G462" i="194"/>
  <c r="G463" i="194"/>
  <c r="G464" i="194"/>
  <c r="G465" i="194"/>
  <c r="G466" i="194"/>
  <c r="G467" i="194"/>
  <c r="G468" i="194"/>
  <c r="G469" i="194"/>
  <c r="G470" i="194"/>
  <c r="G471" i="194"/>
  <c r="G472" i="194"/>
  <c r="G473" i="194"/>
  <c r="G474" i="194"/>
  <c r="G475" i="194"/>
  <c r="G476" i="194"/>
  <c r="G477" i="194"/>
  <c r="G478" i="194"/>
  <c r="G479" i="194"/>
  <c r="G480" i="194"/>
  <c r="G481" i="194"/>
  <c r="G482" i="194"/>
  <c r="G483" i="194"/>
  <c r="G484" i="194"/>
  <c r="G485" i="194"/>
  <c r="G486" i="194"/>
  <c r="G487" i="194"/>
  <c r="G488" i="194"/>
  <c r="G489" i="194"/>
  <c r="G490" i="194"/>
  <c r="G491" i="194"/>
  <c r="G492" i="194"/>
  <c r="G493" i="194"/>
  <c r="G494" i="194"/>
  <c r="G495" i="194"/>
  <c r="G496" i="194"/>
  <c r="G497" i="194"/>
  <c r="G498" i="194"/>
  <c r="G499" i="194"/>
  <c r="G500" i="194"/>
  <c r="G501" i="194"/>
  <c r="G502" i="194"/>
  <c r="G503" i="194"/>
  <c r="G504" i="194"/>
  <c r="G505" i="194"/>
  <c r="G506" i="194"/>
  <c r="G507" i="194"/>
  <c r="G508" i="194"/>
  <c r="G509" i="194"/>
  <c r="G510" i="194"/>
  <c r="G511" i="194"/>
  <c r="G512" i="194"/>
  <c r="G513" i="194"/>
  <c r="G514" i="194"/>
  <c r="G515" i="194"/>
  <c r="G516" i="194"/>
  <c r="G517" i="194"/>
  <c r="G518" i="194"/>
  <c r="G519" i="194"/>
  <c r="G520" i="194"/>
  <c r="G521" i="194"/>
  <c r="G522" i="194"/>
  <c r="G523" i="194"/>
  <c r="G524" i="194"/>
  <c r="G525" i="194"/>
  <c r="G526" i="194"/>
  <c r="G527" i="194"/>
  <c r="G528" i="194"/>
  <c r="G529" i="194"/>
  <c r="G530" i="194"/>
  <c r="G531" i="194"/>
  <c r="G532" i="194"/>
  <c r="G533" i="194"/>
  <c r="G534" i="194"/>
  <c r="G535" i="194"/>
  <c r="G536" i="194"/>
  <c r="G537" i="194"/>
  <c r="G538" i="194"/>
  <c r="G539" i="194"/>
  <c r="G540" i="194"/>
  <c r="G541" i="194"/>
  <c r="G542" i="194"/>
  <c r="G543" i="194"/>
  <c r="G544" i="194"/>
  <c r="G545" i="194"/>
  <c r="G546" i="194"/>
  <c r="G547" i="194"/>
  <c r="G548" i="194"/>
  <c r="G549" i="194"/>
  <c r="G550" i="194"/>
  <c r="G551" i="194"/>
  <c r="G552" i="194"/>
  <c r="G553" i="194"/>
  <c r="G554" i="194"/>
  <c r="G555" i="194"/>
  <c r="G556" i="194"/>
  <c r="G557" i="194"/>
  <c r="G558" i="194"/>
  <c r="G559" i="194"/>
  <c r="G560" i="194"/>
  <c r="G561" i="194"/>
  <c r="G562" i="194"/>
  <c r="G563" i="194"/>
  <c r="G564" i="194"/>
  <c r="G565" i="194"/>
  <c r="G566" i="194"/>
  <c r="G567" i="194"/>
  <c r="G568" i="194"/>
  <c r="G569" i="194"/>
  <c r="G570" i="194"/>
  <c r="G571" i="194"/>
  <c r="G572" i="194"/>
  <c r="G573" i="194"/>
  <c r="G574" i="194"/>
  <c r="G575" i="194"/>
  <c r="G576" i="194"/>
  <c r="G577" i="194"/>
  <c r="G578" i="194"/>
  <c r="G579" i="194"/>
  <c r="G580" i="194"/>
  <c r="G581" i="194"/>
  <c r="G582" i="194"/>
  <c r="G583" i="194"/>
  <c r="G584" i="194"/>
  <c r="G585" i="194"/>
  <c r="G586" i="194"/>
  <c r="G587" i="194"/>
  <c r="G588" i="194"/>
  <c r="G589" i="194"/>
  <c r="G590" i="194"/>
  <c r="G591" i="194"/>
  <c r="G592" i="194"/>
  <c r="G593" i="194"/>
  <c r="G594" i="194"/>
  <c r="G595" i="194"/>
  <c r="G596" i="194"/>
  <c r="G597" i="194"/>
  <c r="G598" i="194"/>
  <c r="G599" i="194"/>
  <c r="G600" i="194"/>
  <c r="G601" i="194"/>
  <c r="G602" i="194"/>
  <c r="G603" i="194"/>
  <c r="G604" i="194"/>
  <c r="G605" i="194"/>
  <c r="G606" i="194"/>
  <c r="G607" i="194"/>
  <c r="G608" i="194"/>
  <c r="G609" i="194"/>
  <c r="G610" i="194"/>
  <c r="G611" i="194"/>
  <c r="G612" i="194"/>
  <c r="G613" i="194"/>
  <c r="G614" i="194"/>
  <c r="G615" i="194"/>
  <c r="G616" i="194"/>
  <c r="G617" i="194"/>
  <c r="G618" i="194"/>
  <c r="G619" i="194"/>
  <c r="G620" i="194"/>
  <c r="G621" i="194"/>
  <c r="G622" i="194"/>
  <c r="G623" i="194"/>
  <c r="G624" i="194"/>
  <c r="G625" i="194"/>
  <c r="G626" i="194"/>
  <c r="G627" i="194"/>
  <c r="G628" i="194"/>
  <c r="G629" i="194"/>
  <c r="G630" i="194"/>
  <c r="G631" i="194"/>
  <c r="G632" i="194"/>
  <c r="G633" i="194"/>
  <c r="G634" i="194"/>
  <c r="G635" i="194"/>
  <c r="G636" i="194"/>
  <c r="G637" i="194"/>
  <c r="G638" i="194"/>
  <c r="G639" i="194"/>
  <c r="G640" i="194"/>
  <c r="G641" i="194"/>
  <c r="G642" i="194"/>
  <c r="G643" i="194"/>
  <c r="G644" i="194"/>
  <c r="G645" i="194"/>
  <c r="G646" i="194"/>
  <c r="G647" i="194"/>
  <c r="G648" i="194"/>
  <c r="G649" i="194"/>
  <c r="G650" i="194"/>
  <c r="G651" i="194"/>
  <c r="G652" i="194"/>
  <c r="G653" i="194"/>
  <c r="G654" i="194"/>
  <c r="G655" i="194"/>
  <c r="G656" i="194"/>
  <c r="G657" i="194"/>
  <c r="G658" i="194"/>
  <c r="G659" i="194"/>
  <c r="G660" i="194"/>
  <c r="G661" i="194"/>
  <c r="G662" i="194"/>
  <c r="G663" i="194"/>
  <c r="G664" i="194"/>
  <c r="G665" i="194"/>
  <c r="G666" i="194"/>
  <c r="G667" i="194"/>
  <c r="G668" i="194"/>
  <c r="G669" i="194"/>
  <c r="G670" i="194"/>
  <c r="G671" i="194"/>
  <c r="G672" i="194"/>
  <c r="G673" i="194"/>
  <c r="G674" i="194"/>
  <c r="G675" i="194"/>
  <c r="G676" i="194"/>
  <c r="G677" i="194"/>
  <c r="G678" i="194"/>
  <c r="G679" i="194"/>
  <c r="G680" i="194"/>
  <c r="G681" i="194"/>
  <c r="G682" i="194"/>
  <c r="G683" i="194"/>
  <c r="G684" i="194"/>
  <c r="G685" i="194"/>
  <c r="G686" i="194"/>
  <c r="G687" i="194"/>
  <c r="G688" i="194"/>
  <c r="G689" i="194"/>
  <c r="G690" i="194"/>
  <c r="G691" i="194"/>
  <c r="G692" i="194"/>
  <c r="G693" i="194"/>
  <c r="G694" i="194"/>
  <c r="G695" i="194"/>
  <c r="G696" i="194"/>
  <c r="G697" i="194"/>
  <c r="G698" i="194"/>
  <c r="G699" i="194"/>
  <c r="G700" i="194"/>
  <c r="G701" i="194"/>
  <c r="G702" i="194"/>
  <c r="G703" i="194"/>
  <c r="G704" i="194"/>
  <c r="G705" i="194"/>
  <c r="G706" i="194"/>
  <c r="G707" i="194"/>
  <c r="G708" i="194"/>
  <c r="G709" i="194"/>
  <c r="G710" i="194"/>
  <c r="G711" i="194"/>
  <c r="G712" i="194"/>
  <c r="G713" i="194"/>
  <c r="G714" i="194"/>
  <c r="G715" i="194"/>
  <c r="G716" i="194"/>
  <c r="G717" i="194"/>
  <c r="G718" i="194"/>
  <c r="G719" i="194"/>
  <c r="G720" i="194"/>
  <c r="G721" i="194"/>
  <c r="G722" i="194"/>
  <c r="G723" i="194"/>
  <c r="G724" i="194"/>
  <c r="G725" i="194"/>
  <c r="G726" i="194"/>
  <c r="G727" i="194"/>
  <c r="G728" i="194"/>
  <c r="G729" i="194"/>
  <c r="G730" i="194"/>
  <c r="G731" i="194"/>
  <c r="G732" i="194"/>
  <c r="G733" i="194"/>
  <c r="G734" i="194"/>
  <c r="G735" i="194"/>
  <c r="G736" i="194"/>
  <c r="G737" i="194"/>
  <c r="G738" i="194"/>
  <c r="G739" i="194"/>
  <c r="G740" i="194"/>
  <c r="G741" i="194"/>
  <c r="G742" i="194"/>
  <c r="G743" i="194"/>
  <c r="G744" i="194"/>
  <c r="G745" i="194"/>
  <c r="G746" i="194"/>
  <c r="G747" i="194"/>
  <c r="G748" i="194"/>
  <c r="G749" i="194"/>
  <c r="G750" i="194"/>
  <c r="G751" i="194"/>
  <c r="G752" i="194"/>
  <c r="G753" i="194"/>
  <c r="G754" i="194"/>
  <c r="G755" i="194"/>
  <c r="G756" i="194"/>
  <c r="G757" i="194"/>
  <c r="G758" i="194"/>
  <c r="G759" i="194"/>
  <c r="G760" i="194"/>
  <c r="G761" i="194"/>
  <c r="G762" i="194"/>
  <c r="G763" i="194"/>
  <c r="G764" i="194"/>
  <c r="G765" i="194"/>
  <c r="G766" i="194"/>
  <c r="G767" i="194"/>
  <c r="G768" i="194"/>
  <c r="G769" i="194"/>
  <c r="G770" i="194"/>
  <c r="G771" i="194"/>
  <c r="G772" i="194"/>
  <c r="G773" i="194"/>
  <c r="G774" i="194"/>
  <c r="G775" i="194"/>
  <c r="G776" i="194"/>
  <c r="G777" i="194"/>
  <c r="G778" i="194"/>
  <c r="G779" i="194"/>
  <c r="G780" i="194"/>
  <c r="G781" i="194"/>
  <c r="G782" i="194"/>
  <c r="G783" i="194"/>
  <c r="G784" i="194"/>
  <c r="G785" i="194"/>
  <c r="G786" i="194"/>
  <c r="G787" i="194"/>
  <c r="G788" i="194"/>
  <c r="G789" i="194"/>
  <c r="G790" i="194"/>
  <c r="G791" i="194"/>
  <c r="G792" i="194"/>
  <c r="G793" i="194"/>
  <c r="G794" i="194"/>
  <c r="G795" i="194"/>
  <c r="G796" i="194"/>
  <c r="G797" i="194"/>
  <c r="G798" i="194"/>
  <c r="G799" i="194"/>
  <c r="G800" i="194"/>
  <c r="G801" i="194"/>
  <c r="G802" i="194"/>
  <c r="G803" i="194"/>
  <c r="G804" i="194"/>
  <c r="G805" i="194"/>
  <c r="G806" i="194"/>
  <c r="G807" i="194"/>
  <c r="G808" i="194"/>
  <c r="G809" i="194"/>
  <c r="G810" i="194"/>
  <c r="G811" i="194"/>
  <c r="G812" i="194"/>
  <c r="G813" i="194"/>
  <c r="G814" i="194"/>
  <c r="G815" i="194"/>
  <c r="G816" i="194"/>
  <c r="G817" i="194"/>
  <c r="G818" i="194"/>
  <c r="G819" i="194"/>
  <c r="G820" i="194"/>
  <c r="G821" i="194"/>
  <c r="G822" i="194"/>
  <c r="G823" i="194"/>
  <c r="G824" i="194"/>
  <c r="G825" i="194"/>
  <c r="G826" i="194"/>
  <c r="G827" i="194"/>
  <c r="G828" i="194"/>
  <c r="G829" i="194"/>
  <c r="G830" i="194"/>
  <c r="G831" i="194"/>
  <c r="G832" i="194"/>
  <c r="G833" i="194"/>
  <c r="G834" i="194"/>
  <c r="G835" i="194"/>
  <c r="G836" i="194"/>
  <c r="G837" i="194"/>
  <c r="G838" i="194"/>
  <c r="G839" i="194"/>
  <c r="G840" i="194"/>
  <c r="G841" i="194"/>
  <c r="G842" i="194"/>
  <c r="G843" i="194"/>
  <c r="G844" i="194"/>
  <c r="G845" i="194"/>
  <c r="G846" i="194"/>
  <c r="G847" i="194"/>
  <c r="G848" i="194"/>
  <c r="G849" i="194"/>
  <c r="G850" i="194"/>
  <c r="G851" i="194"/>
  <c r="G852" i="194"/>
  <c r="G853" i="194"/>
  <c r="G854" i="194"/>
  <c r="G855" i="194"/>
  <c r="G856" i="194"/>
  <c r="G857" i="194"/>
  <c r="G858" i="194"/>
  <c r="G859" i="194"/>
  <c r="G860" i="194"/>
  <c r="G861" i="194"/>
  <c r="G862" i="194"/>
  <c r="G863" i="194"/>
  <c r="G864" i="194"/>
  <c r="G865" i="194"/>
  <c r="G866" i="194"/>
  <c r="G867" i="194"/>
  <c r="G868" i="194"/>
  <c r="G869" i="194"/>
  <c r="G870" i="194"/>
  <c r="G871" i="194"/>
  <c r="G872" i="194"/>
  <c r="G873" i="194"/>
  <c r="G874" i="194"/>
  <c r="G875" i="194"/>
  <c r="G876" i="194"/>
  <c r="G877" i="194"/>
  <c r="G878" i="194"/>
  <c r="G879" i="194"/>
  <c r="G880" i="194"/>
  <c r="G881" i="194"/>
  <c r="G882" i="194"/>
  <c r="G883" i="194"/>
  <c r="G884" i="194"/>
  <c r="G885" i="194"/>
  <c r="G886" i="194"/>
  <c r="G887" i="194"/>
  <c r="G888" i="194"/>
  <c r="G889" i="194"/>
  <c r="G890" i="194"/>
  <c r="G891" i="194"/>
  <c r="G892" i="194"/>
  <c r="G893" i="194"/>
  <c r="G894" i="194"/>
  <c r="G895" i="194"/>
  <c r="G896" i="194"/>
  <c r="G897" i="194"/>
  <c r="G898" i="194"/>
  <c r="G899" i="194"/>
  <c r="G900" i="194"/>
  <c r="G901" i="194"/>
  <c r="G902" i="194"/>
  <c r="G903" i="194"/>
  <c r="G904" i="194"/>
  <c r="G905" i="194"/>
  <c r="G906" i="194"/>
  <c r="G907" i="194"/>
  <c r="G908" i="194"/>
  <c r="G909" i="194"/>
  <c r="G910" i="194"/>
  <c r="G911" i="194"/>
  <c r="G912" i="194"/>
  <c r="G913" i="194"/>
  <c r="G914" i="194"/>
  <c r="G915" i="194"/>
  <c r="G916" i="194"/>
  <c r="G917" i="194"/>
  <c r="G918" i="194"/>
  <c r="G919" i="194"/>
  <c r="G920" i="194"/>
  <c r="G921" i="194"/>
  <c r="G922" i="194"/>
  <c r="G923" i="194"/>
  <c r="G924" i="194"/>
  <c r="G925" i="194"/>
  <c r="G926" i="194"/>
  <c r="G927" i="194"/>
  <c r="G928" i="194"/>
  <c r="G929" i="194"/>
  <c r="G930" i="194"/>
  <c r="G931" i="194"/>
  <c r="G932" i="194"/>
  <c r="G933" i="194"/>
  <c r="G934" i="194"/>
  <c r="G935" i="194"/>
  <c r="G936" i="194"/>
  <c r="G937" i="194"/>
  <c r="G938" i="194"/>
  <c r="G939" i="194"/>
  <c r="G940" i="194"/>
  <c r="G941" i="194"/>
  <c r="G942" i="194"/>
  <c r="G943" i="194"/>
  <c r="G944" i="194"/>
  <c r="G945" i="194"/>
  <c r="G946" i="194"/>
  <c r="G947" i="194"/>
  <c r="G948" i="194"/>
  <c r="G949" i="194"/>
  <c r="G950" i="194"/>
  <c r="G951" i="194"/>
  <c r="G952" i="194"/>
  <c r="G953" i="194"/>
  <c r="G954" i="194"/>
  <c r="G955" i="194"/>
  <c r="G956" i="194"/>
  <c r="G957" i="194"/>
  <c r="G958" i="194"/>
  <c r="G959" i="194"/>
  <c r="G960" i="194"/>
  <c r="G961" i="194"/>
  <c r="G962" i="194"/>
  <c r="G963" i="194"/>
  <c r="G964" i="194"/>
  <c r="G965" i="194"/>
  <c r="G966" i="194"/>
  <c r="G967" i="194"/>
  <c r="G968" i="194"/>
  <c r="G969" i="194"/>
  <c r="G970" i="194"/>
  <c r="G971" i="194"/>
  <c r="G972" i="194"/>
  <c r="G973" i="194"/>
  <c r="G974" i="194"/>
  <c r="G975" i="194"/>
  <c r="G976" i="194"/>
  <c r="G977" i="194"/>
  <c r="G978" i="194"/>
  <c r="G979" i="194"/>
  <c r="G980" i="194"/>
  <c r="G981" i="194"/>
  <c r="G982" i="194"/>
  <c r="G983" i="194"/>
  <c r="G984" i="194"/>
  <c r="G985" i="194"/>
  <c r="G986" i="194"/>
  <c r="G987" i="194"/>
  <c r="G988" i="194"/>
  <c r="G989" i="194"/>
  <c r="G990" i="194"/>
  <c r="G991" i="194"/>
  <c r="G992" i="194"/>
  <c r="G993" i="194"/>
  <c r="G994" i="194"/>
  <c r="G995" i="194"/>
  <c r="G996" i="194"/>
  <c r="G997" i="194"/>
  <c r="G998" i="194"/>
  <c r="G999" i="194"/>
  <c r="G1000" i="194"/>
  <c r="G1001" i="194"/>
  <c r="G1002" i="194"/>
  <c r="G1003" i="194"/>
  <c r="G1004" i="194"/>
  <c r="G1005" i="194"/>
  <c r="G1006" i="194"/>
  <c r="G1007" i="194"/>
  <c r="G1008" i="194"/>
  <c r="G1009" i="194"/>
  <c r="G1010" i="194"/>
  <c r="G1011" i="194"/>
  <c r="G1012" i="194"/>
  <c r="G1013" i="194"/>
  <c r="G1014" i="194"/>
  <c r="G1015" i="194"/>
  <c r="G1016" i="194"/>
  <c r="G1017" i="194"/>
  <c r="G1018" i="194"/>
  <c r="G1019" i="194"/>
  <c r="G20" i="194"/>
  <c r="F12" i="194"/>
  <c r="J70" i="208" l="1"/>
  <c r="AB36" i="192" l="1"/>
  <c r="AB67" i="192"/>
  <c r="AB65" i="192"/>
  <c r="AB64" i="192"/>
  <c r="AB63" i="192"/>
  <c r="AB62" i="192"/>
  <c r="AB60" i="192"/>
  <c r="AB58" i="192"/>
  <c r="AB57" i="192"/>
  <c r="AB56" i="192"/>
  <c r="J1137" i="168" l="1"/>
  <c r="N1137" i="168" s="1"/>
  <c r="H1137" i="168"/>
  <c r="G1137" i="168"/>
  <c r="J1136" i="168"/>
  <c r="N1136" i="168" s="1"/>
  <c r="H1136" i="168"/>
  <c r="G1136" i="168"/>
  <c r="J1135" i="168"/>
  <c r="N1135" i="168" s="1"/>
  <c r="H1135" i="168"/>
  <c r="G1135" i="168"/>
  <c r="J1134" i="168"/>
  <c r="N1134" i="168" s="1"/>
  <c r="H1134" i="168"/>
  <c r="G1134" i="168"/>
  <c r="J1133" i="168"/>
  <c r="N1133" i="168" s="1"/>
  <c r="H1133" i="168"/>
  <c r="G1133" i="168"/>
  <c r="J1132" i="168"/>
  <c r="N1132" i="168" s="1"/>
  <c r="H1132" i="168"/>
  <c r="G1132" i="168"/>
  <c r="J1131" i="168"/>
  <c r="N1131" i="168" s="1"/>
  <c r="H1131" i="168"/>
  <c r="G1131" i="168"/>
  <c r="J1130" i="168"/>
  <c r="N1130" i="168" s="1"/>
  <c r="H1130" i="168"/>
  <c r="G1130" i="168"/>
  <c r="J1129" i="168"/>
  <c r="N1129" i="168" s="1"/>
  <c r="H1129" i="168"/>
  <c r="G1129" i="168"/>
  <c r="J1128" i="168"/>
  <c r="N1128" i="168" s="1"/>
  <c r="H1128" i="168"/>
  <c r="G1128" i="168"/>
  <c r="J1127" i="168"/>
  <c r="N1127" i="168" s="1"/>
  <c r="H1127" i="168"/>
  <c r="G1127" i="168"/>
  <c r="J1126" i="168"/>
  <c r="N1126" i="168" s="1"/>
  <c r="H1126" i="168"/>
  <c r="G1126" i="168"/>
  <c r="J1125" i="168"/>
  <c r="N1125" i="168" s="1"/>
  <c r="H1125" i="168"/>
  <c r="G1125" i="168"/>
  <c r="J1124" i="168"/>
  <c r="N1124" i="168" s="1"/>
  <c r="H1124" i="168"/>
  <c r="G1124" i="168"/>
  <c r="J1123" i="168"/>
  <c r="N1123" i="168" s="1"/>
  <c r="H1123" i="168"/>
  <c r="G1123" i="168"/>
  <c r="J1122" i="168"/>
  <c r="N1122" i="168" s="1"/>
  <c r="H1122" i="168"/>
  <c r="G1122" i="168"/>
  <c r="J1121" i="168"/>
  <c r="N1121" i="168" s="1"/>
  <c r="H1121" i="168"/>
  <c r="G1121" i="168"/>
  <c r="J1120" i="168"/>
  <c r="N1120" i="168" s="1"/>
  <c r="H1120" i="168"/>
  <c r="G1120" i="168"/>
  <c r="J1119" i="168"/>
  <c r="N1119" i="168" s="1"/>
  <c r="H1119" i="168"/>
  <c r="G1119" i="168"/>
  <c r="J1118" i="168"/>
  <c r="N1118" i="168" s="1"/>
  <c r="H1118" i="168"/>
  <c r="G1118" i="168"/>
  <c r="J1117" i="168"/>
  <c r="N1117" i="168" s="1"/>
  <c r="H1117" i="168"/>
  <c r="G1117" i="168"/>
  <c r="J1116" i="168"/>
  <c r="N1116" i="168" s="1"/>
  <c r="H1116" i="168"/>
  <c r="G1116" i="168"/>
  <c r="J1115" i="168"/>
  <c r="N1115" i="168" s="1"/>
  <c r="H1115" i="168"/>
  <c r="G1115" i="168"/>
  <c r="J1114" i="168"/>
  <c r="N1114" i="168" s="1"/>
  <c r="H1114" i="168"/>
  <c r="G1114" i="168"/>
  <c r="J1113" i="168"/>
  <c r="N1113" i="168" s="1"/>
  <c r="H1113" i="168"/>
  <c r="G1113" i="168"/>
  <c r="J1112" i="168"/>
  <c r="N1112" i="168" s="1"/>
  <c r="H1112" i="168"/>
  <c r="G1112" i="168"/>
  <c r="J1111" i="168"/>
  <c r="N1111" i="168" s="1"/>
  <c r="H1111" i="168"/>
  <c r="G1111" i="168"/>
  <c r="J1110" i="168"/>
  <c r="N1110" i="168" s="1"/>
  <c r="H1110" i="168"/>
  <c r="G1110" i="168"/>
  <c r="J1109" i="168"/>
  <c r="N1109" i="168" s="1"/>
  <c r="H1109" i="168"/>
  <c r="G1109" i="168"/>
  <c r="J1108" i="168"/>
  <c r="N1108" i="168" s="1"/>
  <c r="H1108" i="168"/>
  <c r="G1108" i="168"/>
  <c r="J1107" i="168"/>
  <c r="N1107" i="168" s="1"/>
  <c r="H1107" i="168"/>
  <c r="G1107" i="168"/>
  <c r="J1106" i="168"/>
  <c r="N1106" i="168" s="1"/>
  <c r="H1106" i="168"/>
  <c r="G1106" i="168"/>
  <c r="J1105" i="168"/>
  <c r="N1105" i="168" s="1"/>
  <c r="H1105" i="168"/>
  <c r="G1105" i="168"/>
  <c r="J1104" i="168"/>
  <c r="N1104" i="168" s="1"/>
  <c r="H1104" i="168"/>
  <c r="G1104" i="168"/>
  <c r="J1103" i="168"/>
  <c r="N1103" i="168" s="1"/>
  <c r="H1103" i="168"/>
  <c r="G1103" i="168"/>
  <c r="J1102" i="168"/>
  <c r="N1102" i="168" s="1"/>
  <c r="H1102" i="168"/>
  <c r="G1102" i="168"/>
  <c r="J1101" i="168"/>
  <c r="N1101" i="168" s="1"/>
  <c r="H1101" i="168"/>
  <c r="G1101" i="168"/>
  <c r="J1100" i="168"/>
  <c r="N1100" i="168" s="1"/>
  <c r="H1100" i="168"/>
  <c r="G1100" i="168"/>
  <c r="J1099" i="168"/>
  <c r="N1099" i="168" s="1"/>
  <c r="H1099" i="168"/>
  <c r="G1099" i="168"/>
  <c r="J1098" i="168"/>
  <c r="N1098" i="168" s="1"/>
  <c r="H1098" i="168"/>
  <c r="G1098" i="168"/>
  <c r="J1097" i="168"/>
  <c r="N1097" i="168" s="1"/>
  <c r="H1097" i="168"/>
  <c r="G1097" i="168"/>
  <c r="J1096" i="168"/>
  <c r="N1096" i="168" s="1"/>
  <c r="H1096" i="168"/>
  <c r="G1096" i="168"/>
  <c r="J1095" i="168"/>
  <c r="N1095" i="168" s="1"/>
  <c r="H1095" i="168"/>
  <c r="G1095" i="168"/>
  <c r="J1094" i="168"/>
  <c r="N1094" i="168" s="1"/>
  <c r="H1094" i="168"/>
  <c r="G1094" i="168"/>
  <c r="J1093" i="168"/>
  <c r="N1093" i="168" s="1"/>
  <c r="H1093" i="168"/>
  <c r="G1093" i="168"/>
  <c r="J1092" i="168"/>
  <c r="N1092" i="168" s="1"/>
  <c r="H1092" i="168"/>
  <c r="G1092" i="168"/>
  <c r="J1091" i="168"/>
  <c r="N1091" i="168" s="1"/>
  <c r="H1091" i="168"/>
  <c r="G1091" i="168"/>
  <c r="J1090" i="168"/>
  <c r="N1090" i="168" s="1"/>
  <c r="H1090" i="168"/>
  <c r="G1090" i="168"/>
  <c r="J1089" i="168"/>
  <c r="N1089" i="168" s="1"/>
  <c r="H1089" i="168"/>
  <c r="G1089" i="168"/>
  <c r="J1088" i="168"/>
  <c r="N1088" i="168" s="1"/>
  <c r="H1088" i="168"/>
  <c r="G1088" i="168"/>
  <c r="J1087" i="168"/>
  <c r="N1087" i="168" s="1"/>
  <c r="H1087" i="168"/>
  <c r="G1087" i="168"/>
  <c r="J1086" i="168"/>
  <c r="N1086" i="168" s="1"/>
  <c r="H1086" i="168"/>
  <c r="G1086" i="168"/>
  <c r="J1085" i="168"/>
  <c r="N1085" i="168" s="1"/>
  <c r="H1085" i="168"/>
  <c r="G1085" i="168"/>
  <c r="J1084" i="168"/>
  <c r="N1084" i="168" s="1"/>
  <c r="H1084" i="168"/>
  <c r="G1084" i="168"/>
  <c r="J1083" i="168"/>
  <c r="N1083" i="168" s="1"/>
  <c r="H1083" i="168"/>
  <c r="G1083" i="168"/>
  <c r="J1082" i="168"/>
  <c r="N1082" i="168" s="1"/>
  <c r="H1082" i="168"/>
  <c r="G1082" i="168"/>
  <c r="J1081" i="168"/>
  <c r="N1081" i="168" s="1"/>
  <c r="H1081" i="168"/>
  <c r="G1081" i="168"/>
  <c r="J1080" i="168"/>
  <c r="N1080" i="168" s="1"/>
  <c r="H1080" i="168"/>
  <c r="G1080" i="168"/>
  <c r="J1079" i="168"/>
  <c r="N1079" i="168" s="1"/>
  <c r="H1079" i="168"/>
  <c r="G1079" i="168"/>
  <c r="J1078" i="168"/>
  <c r="N1078" i="168" s="1"/>
  <c r="H1078" i="168"/>
  <c r="G1078" i="168"/>
  <c r="J1077" i="168"/>
  <c r="N1077" i="168" s="1"/>
  <c r="H1077" i="168"/>
  <c r="G1077" i="168"/>
  <c r="J1076" i="168"/>
  <c r="N1076" i="168" s="1"/>
  <c r="H1076" i="168"/>
  <c r="G1076" i="168"/>
  <c r="J1075" i="168"/>
  <c r="N1075" i="168" s="1"/>
  <c r="H1075" i="168"/>
  <c r="G1075" i="168"/>
  <c r="J1074" i="168"/>
  <c r="N1074" i="168" s="1"/>
  <c r="H1074" i="168"/>
  <c r="G1074" i="168"/>
  <c r="J1073" i="168"/>
  <c r="N1073" i="168" s="1"/>
  <c r="H1073" i="168"/>
  <c r="G1073" i="168"/>
  <c r="J1072" i="168"/>
  <c r="N1072" i="168" s="1"/>
  <c r="H1072" i="168"/>
  <c r="G1072" i="168"/>
  <c r="J1071" i="168"/>
  <c r="N1071" i="168" s="1"/>
  <c r="H1071" i="168"/>
  <c r="G1071" i="168"/>
  <c r="J1070" i="168"/>
  <c r="N1070" i="168" s="1"/>
  <c r="H1070" i="168"/>
  <c r="G1070" i="168"/>
  <c r="J1069" i="168"/>
  <c r="N1069" i="168" s="1"/>
  <c r="H1069" i="168"/>
  <c r="G1069" i="168"/>
  <c r="J1068" i="168"/>
  <c r="N1068" i="168" s="1"/>
  <c r="H1068" i="168"/>
  <c r="G1068" i="168"/>
  <c r="J1067" i="168"/>
  <c r="N1067" i="168" s="1"/>
  <c r="H1067" i="168"/>
  <c r="G1067" i="168"/>
  <c r="J1066" i="168"/>
  <c r="N1066" i="168" s="1"/>
  <c r="H1066" i="168"/>
  <c r="G1066" i="168"/>
  <c r="J1065" i="168"/>
  <c r="N1065" i="168" s="1"/>
  <c r="H1065" i="168"/>
  <c r="G1065" i="168"/>
  <c r="J1064" i="168"/>
  <c r="N1064" i="168" s="1"/>
  <c r="H1064" i="168"/>
  <c r="G1064" i="168"/>
  <c r="J1063" i="168"/>
  <c r="N1063" i="168" s="1"/>
  <c r="H1063" i="168"/>
  <c r="G1063" i="168"/>
  <c r="J1062" i="168"/>
  <c r="N1062" i="168" s="1"/>
  <c r="H1062" i="168"/>
  <c r="G1062" i="168"/>
  <c r="J1061" i="168"/>
  <c r="N1061" i="168" s="1"/>
  <c r="H1061" i="168"/>
  <c r="G1061" i="168"/>
  <c r="J1060" i="168"/>
  <c r="N1060" i="168" s="1"/>
  <c r="H1060" i="168"/>
  <c r="G1060" i="168"/>
  <c r="J1059" i="168"/>
  <c r="N1059" i="168" s="1"/>
  <c r="H1059" i="168"/>
  <c r="G1059" i="168"/>
  <c r="J1058" i="168"/>
  <c r="N1058" i="168" s="1"/>
  <c r="H1058" i="168"/>
  <c r="G1058" i="168"/>
  <c r="J1057" i="168"/>
  <c r="N1057" i="168" s="1"/>
  <c r="H1057" i="168"/>
  <c r="G1057" i="168"/>
  <c r="J1056" i="168"/>
  <c r="N1056" i="168" s="1"/>
  <c r="H1056" i="168"/>
  <c r="G1056" i="168"/>
  <c r="J1055" i="168"/>
  <c r="N1055" i="168" s="1"/>
  <c r="H1055" i="168"/>
  <c r="G1055" i="168"/>
  <c r="J1054" i="168"/>
  <c r="N1054" i="168" s="1"/>
  <c r="H1054" i="168"/>
  <c r="G1054" i="168"/>
  <c r="J1053" i="168"/>
  <c r="N1053" i="168" s="1"/>
  <c r="H1053" i="168"/>
  <c r="G1053" i="168"/>
  <c r="J1052" i="168"/>
  <c r="N1052" i="168" s="1"/>
  <c r="H1052" i="168"/>
  <c r="G1052" i="168"/>
  <c r="J1051" i="168"/>
  <c r="N1051" i="168" s="1"/>
  <c r="H1051" i="168"/>
  <c r="G1051" i="168"/>
  <c r="J1050" i="168"/>
  <c r="N1050" i="168" s="1"/>
  <c r="H1050" i="168"/>
  <c r="G1050" i="168"/>
  <c r="J1049" i="168"/>
  <c r="N1049" i="168" s="1"/>
  <c r="H1049" i="168"/>
  <c r="G1049" i="168"/>
  <c r="J1048" i="168"/>
  <c r="N1048" i="168" s="1"/>
  <c r="H1048" i="168"/>
  <c r="G1048" i="168"/>
  <c r="J1047" i="168"/>
  <c r="N1047" i="168" s="1"/>
  <c r="H1047" i="168"/>
  <c r="G1047" i="168"/>
  <c r="J1046" i="168"/>
  <c r="N1046" i="168" s="1"/>
  <c r="H1046" i="168"/>
  <c r="G1046" i="168"/>
  <c r="J1045" i="168"/>
  <c r="N1045" i="168" s="1"/>
  <c r="H1045" i="168"/>
  <c r="G1045" i="168"/>
  <c r="J1044" i="168"/>
  <c r="N1044" i="168" s="1"/>
  <c r="H1044" i="168"/>
  <c r="G1044" i="168"/>
  <c r="J1043" i="168"/>
  <c r="N1043" i="168" s="1"/>
  <c r="H1043" i="168"/>
  <c r="G1043" i="168"/>
  <c r="J1042" i="168"/>
  <c r="N1042" i="168" s="1"/>
  <c r="H1042" i="168"/>
  <c r="G1042" i="168"/>
  <c r="J1041" i="168"/>
  <c r="N1041" i="168" s="1"/>
  <c r="H1041" i="168"/>
  <c r="G1041" i="168"/>
  <c r="J1040" i="168"/>
  <c r="N1040" i="168" s="1"/>
  <c r="H1040" i="168"/>
  <c r="G1040" i="168"/>
  <c r="J1039" i="168"/>
  <c r="N1039" i="168" s="1"/>
  <c r="H1039" i="168"/>
  <c r="G1039" i="168"/>
  <c r="J1038" i="168"/>
  <c r="N1038" i="168" s="1"/>
  <c r="H1038" i="168"/>
  <c r="G1038" i="168"/>
  <c r="J1037" i="168"/>
  <c r="N1037" i="168" s="1"/>
  <c r="H1037" i="168"/>
  <c r="G1037" i="168"/>
  <c r="J1036" i="168"/>
  <c r="N1036" i="168" s="1"/>
  <c r="H1036" i="168"/>
  <c r="G1036" i="168"/>
  <c r="J1035" i="168"/>
  <c r="N1035" i="168" s="1"/>
  <c r="H1035" i="168"/>
  <c r="G1035" i="168"/>
  <c r="J1034" i="168"/>
  <c r="N1034" i="168" s="1"/>
  <c r="H1034" i="168"/>
  <c r="G1034" i="168"/>
  <c r="J1033" i="168"/>
  <c r="N1033" i="168" s="1"/>
  <c r="H1033" i="168"/>
  <c r="G1033" i="168"/>
  <c r="J1032" i="168"/>
  <c r="N1032" i="168" s="1"/>
  <c r="H1032" i="168"/>
  <c r="G1032" i="168"/>
  <c r="J1031" i="168"/>
  <c r="N1031" i="168" s="1"/>
  <c r="H1031" i="168"/>
  <c r="G1031" i="168"/>
  <c r="J1030" i="168"/>
  <c r="N1030" i="168" s="1"/>
  <c r="H1030" i="168"/>
  <c r="G1030" i="168"/>
  <c r="J1029" i="168"/>
  <c r="N1029" i="168" s="1"/>
  <c r="H1029" i="168"/>
  <c r="G1029" i="168"/>
  <c r="J1028" i="168"/>
  <c r="N1028" i="168" s="1"/>
  <c r="H1028" i="168"/>
  <c r="G1028" i="168"/>
  <c r="J1027" i="168"/>
  <c r="N1027" i="168" s="1"/>
  <c r="H1027" i="168"/>
  <c r="G1027" i="168"/>
  <c r="J1026" i="168"/>
  <c r="N1026" i="168" s="1"/>
  <c r="H1026" i="168"/>
  <c r="G1026" i="168"/>
  <c r="J1025" i="168"/>
  <c r="N1025" i="168" s="1"/>
  <c r="H1025" i="168"/>
  <c r="G1025" i="168"/>
  <c r="J1024" i="168"/>
  <c r="N1024" i="168" s="1"/>
  <c r="H1024" i="168"/>
  <c r="G1024" i="168"/>
  <c r="J1023" i="168"/>
  <c r="N1023" i="168" s="1"/>
  <c r="H1023" i="168"/>
  <c r="G1023" i="168"/>
  <c r="J1022" i="168"/>
  <c r="N1022" i="168" s="1"/>
  <c r="H1022" i="168"/>
  <c r="G1022" i="168"/>
  <c r="J1021" i="168"/>
  <c r="N1021" i="168" s="1"/>
  <c r="H1021" i="168"/>
  <c r="G1021" i="168"/>
  <c r="J1020" i="168"/>
  <c r="N1020" i="168" s="1"/>
  <c r="H1020" i="168"/>
  <c r="G1020" i="168"/>
  <c r="J1019" i="168"/>
  <c r="N1019" i="168" s="1"/>
  <c r="H1019" i="168"/>
  <c r="G1019" i="168"/>
  <c r="J1018" i="168"/>
  <c r="N1018" i="168" s="1"/>
  <c r="H1018" i="168"/>
  <c r="G1018" i="168"/>
  <c r="J1017" i="168"/>
  <c r="N1017" i="168" s="1"/>
  <c r="H1017" i="168"/>
  <c r="G1017" i="168"/>
  <c r="J1016" i="168"/>
  <c r="N1016" i="168" s="1"/>
  <c r="H1016" i="168"/>
  <c r="G1016" i="168"/>
  <c r="J1015" i="168"/>
  <c r="N1015" i="168" s="1"/>
  <c r="H1015" i="168"/>
  <c r="G1015" i="168"/>
  <c r="J1014" i="168"/>
  <c r="N1014" i="168" s="1"/>
  <c r="H1014" i="168"/>
  <c r="G1014" i="168"/>
  <c r="J1013" i="168"/>
  <c r="N1013" i="168" s="1"/>
  <c r="H1013" i="168"/>
  <c r="G1013" i="168"/>
  <c r="J1012" i="168"/>
  <c r="N1012" i="168" s="1"/>
  <c r="H1012" i="168"/>
  <c r="G1012" i="168"/>
  <c r="J1011" i="168"/>
  <c r="N1011" i="168" s="1"/>
  <c r="H1011" i="168"/>
  <c r="G1011" i="168"/>
  <c r="J1010" i="168"/>
  <c r="N1010" i="168" s="1"/>
  <c r="H1010" i="168"/>
  <c r="G1010" i="168"/>
  <c r="J1009" i="168"/>
  <c r="N1009" i="168" s="1"/>
  <c r="H1009" i="168"/>
  <c r="G1009" i="168"/>
  <c r="J1008" i="168"/>
  <c r="N1008" i="168" s="1"/>
  <c r="H1008" i="168"/>
  <c r="G1008" i="168"/>
  <c r="J1007" i="168"/>
  <c r="N1007" i="168" s="1"/>
  <c r="H1007" i="168"/>
  <c r="G1007" i="168"/>
  <c r="J1006" i="168"/>
  <c r="N1006" i="168" s="1"/>
  <c r="H1006" i="168"/>
  <c r="G1006" i="168"/>
  <c r="J1005" i="168"/>
  <c r="N1005" i="168" s="1"/>
  <c r="H1005" i="168"/>
  <c r="G1005" i="168"/>
  <c r="J1004" i="168"/>
  <c r="N1004" i="168" s="1"/>
  <c r="H1004" i="168"/>
  <c r="G1004" i="168"/>
  <c r="J1003" i="168"/>
  <c r="N1003" i="168" s="1"/>
  <c r="H1003" i="168"/>
  <c r="G1003" i="168"/>
  <c r="J1002" i="168"/>
  <c r="N1002" i="168" s="1"/>
  <c r="H1002" i="168"/>
  <c r="G1002" i="168"/>
  <c r="J1001" i="168"/>
  <c r="N1001" i="168" s="1"/>
  <c r="H1001" i="168"/>
  <c r="G1001" i="168"/>
  <c r="J1000" i="168"/>
  <c r="N1000" i="168" s="1"/>
  <c r="H1000" i="168"/>
  <c r="G1000" i="168"/>
  <c r="J999" i="168"/>
  <c r="N999" i="168" s="1"/>
  <c r="H999" i="168"/>
  <c r="G999" i="168"/>
  <c r="J998" i="168"/>
  <c r="N998" i="168" s="1"/>
  <c r="H998" i="168"/>
  <c r="G998" i="168"/>
  <c r="J997" i="168"/>
  <c r="N997" i="168" s="1"/>
  <c r="H997" i="168"/>
  <c r="G997" i="168"/>
  <c r="J996" i="168"/>
  <c r="N996" i="168" s="1"/>
  <c r="H996" i="168"/>
  <c r="G996" i="168"/>
  <c r="J995" i="168"/>
  <c r="N995" i="168" s="1"/>
  <c r="H995" i="168"/>
  <c r="G995" i="168"/>
  <c r="J994" i="168"/>
  <c r="N994" i="168" s="1"/>
  <c r="H994" i="168"/>
  <c r="G994" i="168"/>
  <c r="J993" i="168"/>
  <c r="N993" i="168" s="1"/>
  <c r="H993" i="168"/>
  <c r="G993" i="168"/>
  <c r="J992" i="168"/>
  <c r="N992" i="168" s="1"/>
  <c r="H992" i="168"/>
  <c r="G992" i="168"/>
  <c r="J991" i="168"/>
  <c r="N991" i="168" s="1"/>
  <c r="H991" i="168"/>
  <c r="G991" i="168"/>
  <c r="J990" i="168"/>
  <c r="N990" i="168" s="1"/>
  <c r="H990" i="168"/>
  <c r="G990" i="168"/>
  <c r="J989" i="168"/>
  <c r="N989" i="168" s="1"/>
  <c r="H989" i="168"/>
  <c r="G989" i="168"/>
  <c r="J988" i="168"/>
  <c r="N988" i="168" s="1"/>
  <c r="H988" i="168"/>
  <c r="G988" i="168"/>
  <c r="J987" i="168"/>
  <c r="N987" i="168" s="1"/>
  <c r="H987" i="168"/>
  <c r="G987" i="168"/>
  <c r="J986" i="168"/>
  <c r="N986" i="168" s="1"/>
  <c r="H986" i="168"/>
  <c r="G986" i="168"/>
  <c r="J985" i="168"/>
  <c r="N985" i="168" s="1"/>
  <c r="H985" i="168"/>
  <c r="G985" i="168"/>
  <c r="J984" i="168"/>
  <c r="N984" i="168" s="1"/>
  <c r="H984" i="168"/>
  <c r="G984" i="168"/>
  <c r="J983" i="168"/>
  <c r="N983" i="168" s="1"/>
  <c r="H983" i="168"/>
  <c r="G983" i="168"/>
  <c r="J982" i="168"/>
  <c r="N982" i="168" s="1"/>
  <c r="H982" i="168"/>
  <c r="G982" i="168"/>
  <c r="J981" i="168"/>
  <c r="N981" i="168" s="1"/>
  <c r="H981" i="168"/>
  <c r="G981" i="168"/>
  <c r="J980" i="168"/>
  <c r="N980" i="168" s="1"/>
  <c r="H980" i="168"/>
  <c r="G980" i="168"/>
  <c r="J979" i="168"/>
  <c r="N979" i="168" s="1"/>
  <c r="H979" i="168"/>
  <c r="G979" i="168"/>
  <c r="J978" i="168"/>
  <c r="N978" i="168" s="1"/>
  <c r="H978" i="168"/>
  <c r="G978" i="168"/>
  <c r="J977" i="168"/>
  <c r="N977" i="168" s="1"/>
  <c r="H977" i="168"/>
  <c r="G977" i="168"/>
  <c r="J976" i="168"/>
  <c r="N976" i="168" s="1"/>
  <c r="H976" i="168"/>
  <c r="G976" i="168"/>
  <c r="J975" i="168"/>
  <c r="N975" i="168" s="1"/>
  <c r="H975" i="168"/>
  <c r="G975" i="168"/>
  <c r="J974" i="168"/>
  <c r="N974" i="168" s="1"/>
  <c r="H974" i="168"/>
  <c r="G974" i="168"/>
  <c r="J973" i="168"/>
  <c r="N973" i="168" s="1"/>
  <c r="H973" i="168"/>
  <c r="G973" i="168"/>
  <c r="J972" i="168"/>
  <c r="N972" i="168" s="1"/>
  <c r="H972" i="168"/>
  <c r="G972" i="168"/>
  <c r="J971" i="168"/>
  <c r="N971" i="168" s="1"/>
  <c r="H971" i="168"/>
  <c r="G971" i="168"/>
  <c r="J970" i="168"/>
  <c r="N970" i="168" s="1"/>
  <c r="H970" i="168"/>
  <c r="G970" i="168"/>
  <c r="J969" i="168"/>
  <c r="N969" i="168" s="1"/>
  <c r="H969" i="168"/>
  <c r="G969" i="168"/>
  <c r="J968" i="168"/>
  <c r="N968" i="168" s="1"/>
  <c r="H968" i="168"/>
  <c r="G968" i="168"/>
  <c r="J967" i="168"/>
  <c r="N967" i="168" s="1"/>
  <c r="H967" i="168"/>
  <c r="G967" i="168"/>
  <c r="J966" i="168"/>
  <c r="N966" i="168" s="1"/>
  <c r="H966" i="168"/>
  <c r="G966" i="168"/>
  <c r="J965" i="168"/>
  <c r="N965" i="168" s="1"/>
  <c r="H965" i="168"/>
  <c r="G965" i="168"/>
  <c r="J964" i="168"/>
  <c r="N964" i="168" s="1"/>
  <c r="H964" i="168"/>
  <c r="G964" i="168"/>
  <c r="J963" i="168"/>
  <c r="N963" i="168" s="1"/>
  <c r="H963" i="168"/>
  <c r="G963" i="168"/>
  <c r="J962" i="168"/>
  <c r="N962" i="168" s="1"/>
  <c r="H962" i="168"/>
  <c r="G962" i="168"/>
  <c r="J961" i="168"/>
  <c r="N961" i="168" s="1"/>
  <c r="H961" i="168"/>
  <c r="G961" i="168"/>
  <c r="J960" i="168"/>
  <c r="N960" i="168" s="1"/>
  <c r="H960" i="168"/>
  <c r="G960" i="168"/>
  <c r="J959" i="168"/>
  <c r="N959" i="168" s="1"/>
  <c r="H959" i="168"/>
  <c r="G959" i="168"/>
  <c r="J958" i="168"/>
  <c r="N958" i="168" s="1"/>
  <c r="H958" i="168"/>
  <c r="G958" i="168"/>
  <c r="J957" i="168"/>
  <c r="N957" i="168" s="1"/>
  <c r="H957" i="168"/>
  <c r="G957" i="168"/>
  <c r="J956" i="168"/>
  <c r="N956" i="168" s="1"/>
  <c r="H956" i="168"/>
  <c r="G956" i="168"/>
  <c r="J955" i="168"/>
  <c r="N955" i="168" s="1"/>
  <c r="H955" i="168"/>
  <c r="G955" i="168"/>
  <c r="J954" i="168"/>
  <c r="N954" i="168" s="1"/>
  <c r="H954" i="168"/>
  <c r="G954" i="168"/>
  <c r="J953" i="168"/>
  <c r="N953" i="168" s="1"/>
  <c r="H953" i="168"/>
  <c r="G953" i="168"/>
  <c r="J952" i="168"/>
  <c r="N952" i="168" s="1"/>
  <c r="H952" i="168"/>
  <c r="G952" i="168"/>
  <c r="J951" i="168"/>
  <c r="N951" i="168" s="1"/>
  <c r="H951" i="168"/>
  <c r="G951" i="168"/>
  <c r="J950" i="168"/>
  <c r="N950" i="168" s="1"/>
  <c r="H950" i="168"/>
  <c r="G950" i="168"/>
  <c r="J949" i="168"/>
  <c r="N949" i="168" s="1"/>
  <c r="H949" i="168"/>
  <c r="G949" i="168"/>
  <c r="J948" i="168"/>
  <c r="N948" i="168" s="1"/>
  <c r="H948" i="168"/>
  <c r="G948" i="168"/>
  <c r="J947" i="168"/>
  <c r="N947" i="168" s="1"/>
  <c r="H947" i="168"/>
  <c r="G947" i="168"/>
  <c r="J946" i="168"/>
  <c r="N946" i="168" s="1"/>
  <c r="H946" i="168"/>
  <c r="G946" i="168"/>
  <c r="J945" i="168"/>
  <c r="N945" i="168" s="1"/>
  <c r="H945" i="168"/>
  <c r="G945" i="168"/>
  <c r="J944" i="168"/>
  <c r="N944" i="168" s="1"/>
  <c r="H944" i="168"/>
  <c r="G944" i="168"/>
  <c r="J943" i="168"/>
  <c r="N943" i="168" s="1"/>
  <c r="H943" i="168"/>
  <c r="G943" i="168"/>
  <c r="J942" i="168"/>
  <c r="N942" i="168" s="1"/>
  <c r="H942" i="168"/>
  <c r="G942" i="168"/>
  <c r="J941" i="168"/>
  <c r="N941" i="168" s="1"/>
  <c r="H941" i="168"/>
  <c r="G941" i="168"/>
  <c r="J940" i="168"/>
  <c r="N940" i="168" s="1"/>
  <c r="H940" i="168"/>
  <c r="G940" i="168"/>
  <c r="J939" i="168"/>
  <c r="N939" i="168" s="1"/>
  <c r="H939" i="168"/>
  <c r="G939" i="168"/>
  <c r="J938" i="168"/>
  <c r="N938" i="168" s="1"/>
  <c r="H938" i="168"/>
  <c r="G938" i="168"/>
  <c r="J937" i="168"/>
  <c r="N937" i="168" s="1"/>
  <c r="H937" i="168"/>
  <c r="G937" i="168"/>
  <c r="J936" i="168"/>
  <c r="N936" i="168" s="1"/>
  <c r="H936" i="168"/>
  <c r="G936" i="168"/>
  <c r="J935" i="168"/>
  <c r="N935" i="168" s="1"/>
  <c r="H935" i="168"/>
  <c r="G935" i="168"/>
  <c r="J934" i="168"/>
  <c r="N934" i="168" s="1"/>
  <c r="H934" i="168"/>
  <c r="G934" i="168"/>
  <c r="J933" i="168"/>
  <c r="N933" i="168" s="1"/>
  <c r="H933" i="168"/>
  <c r="G933" i="168"/>
  <c r="J932" i="168"/>
  <c r="N932" i="168" s="1"/>
  <c r="H932" i="168"/>
  <c r="G932" i="168"/>
  <c r="J931" i="168"/>
  <c r="N931" i="168" s="1"/>
  <c r="H931" i="168"/>
  <c r="G931" i="168"/>
  <c r="J930" i="168"/>
  <c r="N930" i="168" s="1"/>
  <c r="H930" i="168"/>
  <c r="G930" i="168"/>
  <c r="J929" i="168"/>
  <c r="N929" i="168" s="1"/>
  <c r="H929" i="168"/>
  <c r="G929" i="168"/>
  <c r="J928" i="168"/>
  <c r="N928" i="168" s="1"/>
  <c r="H928" i="168"/>
  <c r="G928" i="168"/>
  <c r="J927" i="168"/>
  <c r="N927" i="168" s="1"/>
  <c r="H927" i="168"/>
  <c r="G927" i="168"/>
  <c r="J926" i="168"/>
  <c r="N926" i="168" s="1"/>
  <c r="H926" i="168"/>
  <c r="G926" i="168"/>
  <c r="J925" i="168"/>
  <c r="N925" i="168" s="1"/>
  <c r="H925" i="168"/>
  <c r="G925" i="168"/>
  <c r="J924" i="168"/>
  <c r="N924" i="168" s="1"/>
  <c r="H924" i="168"/>
  <c r="G924" i="168"/>
  <c r="J923" i="168"/>
  <c r="N923" i="168" s="1"/>
  <c r="H923" i="168"/>
  <c r="G923" i="168"/>
  <c r="J922" i="168"/>
  <c r="N922" i="168" s="1"/>
  <c r="H922" i="168"/>
  <c r="G922" i="168"/>
  <c r="J921" i="168"/>
  <c r="N921" i="168" s="1"/>
  <c r="H921" i="168"/>
  <c r="G921" i="168"/>
  <c r="J920" i="168"/>
  <c r="N920" i="168" s="1"/>
  <c r="H920" i="168"/>
  <c r="G920" i="168"/>
  <c r="J919" i="168"/>
  <c r="N919" i="168" s="1"/>
  <c r="H919" i="168"/>
  <c r="G919" i="168"/>
  <c r="J918" i="168"/>
  <c r="N918" i="168" s="1"/>
  <c r="H918" i="168"/>
  <c r="G918" i="168"/>
  <c r="J917" i="168"/>
  <c r="N917" i="168" s="1"/>
  <c r="H917" i="168"/>
  <c r="G917" i="168"/>
  <c r="J916" i="168"/>
  <c r="N916" i="168" s="1"/>
  <c r="H916" i="168"/>
  <c r="G916" i="168"/>
  <c r="J915" i="168"/>
  <c r="N915" i="168" s="1"/>
  <c r="H915" i="168"/>
  <c r="G915" i="168"/>
  <c r="J914" i="168"/>
  <c r="N914" i="168" s="1"/>
  <c r="H914" i="168"/>
  <c r="G914" i="168"/>
  <c r="J913" i="168"/>
  <c r="N913" i="168" s="1"/>
  <c r="H913" i="168"/>
  <c r="G913" i="168"/>
  <c r="J912" i="168"/>
  <c r="N912" i="168" s="1"/>
  <c r="H912" i="168"/>
  <c r="G912" i="168"/>
  <c r="J911" i="168"/>
  <c r="N911" i="168" s="1"/>
  <c r="H911" i="168"/>
  <c r="G911" i="168"/>
  <c r="J910" i="168"/>
  <c r="N910" i="168" s="1"/>
  <c r="H910" i="168"/>
  <c r="G910" i="168"/>
  <c r="J909" i="168"/>
  <c r="N909" i="168" s="1"/>
  <c r="H909" i="168"/>
  <c r="G909" i="168"/>
  <c r="J908" i="168"/>
  <c r="N908" i="168" s="1"/>
  <c r="H908" i="168"/>
  <c r="G908" i="168"/>
  <c r="J907" i="168"/>
  <c r="N907" i="168" s="1"/>
  <c r="H907" i="168"/>
  <c r="G907" i="168"/>
  <c r="J906" i="168"/>
  <c r="N906" i="168" s="1"/>
  <c r="H906" i="168"/>
  <c r="G906" i="168"/>
  <c r="J905" i="168"/>
  <c r="N905" i="168" s="1"/>
  <c r="H905" i="168"/>
  <c r="G905" i="168"/>
  <c r="J904" i="168"/>
  <c r="N904" i="168" s="1"/>
  <c r="H904" i="168"/>
  <c r="G904" i="168"/>
  <c r="J903" i="168"/>
  <c r="N903" i="168" s="1"/>
  <c r="H903" i="168"/>
  <c r="G903" i="168"/>
  <c r="J902" i="168"/>
  <c r="N902" i="168" s="1"/>
  <c r="H902" i="168"/>
  <c r="G902" i="168"/>
  <c r="J901" i="168"/>
  <c r="N901" i="168" s="1"/>
  <c r="H901" i="168"/>
  <c r="G901" i="168"/>
  <c r="J900" i="168"/>
  <c r="N900" i="168" s="1"/>
  <c r="H900" i="168"/>
  <c r="G900" i="168"/>
  <c r="J899" i="168"/>
  <c r="N899" i="168" s="1"/>
  <c r="H899" i="168"/>
  <c r="G899" i="168"/>
  <c r="J898" i="168"/>
  <c r="N898" i="168" s="1"/>
  <c r="H898" i="168"/>
  <c r="G898" i="168"/>
  <c r="J897" i="168"/>
  <c r="N897" i="168" s="1"/>
  <c r="H897" i="168"/>
  <c r="G897" i="168"/>
  <c r="J896" i="168"/>
  <c r="N896" i="168" s="1"/>
  <c r="H896" i="168"/>
  <c r="G896" i="168"/>
  <c r="J895" i="168"/>
  <c r="N895" i="168" s="1"/>
  <c r="H895" i="168"/>
  <c r="G895" i="168"/>
  <c r="J894" i="168"/>
  <c r="N894" i="168" s="1"/>
  <c r="H894" i="168"/>
  <c r="G894" i="168"/>
  <c r="J893" i="168"/>
  <c r="N893" i="168" s="1"/>
  <c r="H893" i="168"/>
  <c r="G893" i="168"/>
  <c r="J892" i="168"/>
  <c r="N892" i="168" s="1"/>
  <c r="H892" i="168"/>
  <c r="G892" i="168"/>
  <c r="J891" i="168"/>
  <c r="N891" i="168" s="1"/>
  <c r="H891" i="168"/>
  <c r="G891" i="168"/>
  <c r="J890" i="168"/>
  <c r="N890" i="168" s="1"/>
  <c r="H890" i="168"/>
  <c r="G890" i="168"/>
  <c r="J889" i="168"/>
  <c r="N889" i="168" s="1"/>
  <c r="H889" i="168"/>
  <c r="G889" i="168"/>
  <c r="J888" i="168"/>
  <c r="N888" i="168" s="1"/>
  <c r="H888" i="168"/>
  <c r="G888" i="168"/>
  <c r="J887" i="168"/>
  <c r="N887" i="168" s="1"/>
  <c r="H887" i="168"/>
  <c r="G887" i="168"/>
  <c r="J886" i="168"/>
  <c r="N886" i="168" s="1"/>
  <c r="H886" i="168"/>
  <c r="G886" i="168"/>
  <c r="J885" i="168"/>
  <c r="N885" i="168" s="1"/>
  <c r="H885" i="168"/>
  <c r="G885" i="168"/>
  <c r="J884" i="168"/>
  <c r="N884" i="168" s="1"/>
  <c r="H884" i="168"/>
  <c r="G884" i="168"/>
  <c r="J883" i="168"/>
  <c r="N883" i="168" s="1"/>
  <c r="H883" i="168"/>
  <c r="G883" i="168"/>
  <c r="J882" i="168"/>
  <c r="N882" i="168" s="1"/>
  <c r="H882" i="168"/>
  <c r="G882" i="168"/>
  <c r="J881" i="168"/>
  <c r="N881" i="168" s="1"/>
  <c r="H881" i="168"/>
  <c r="G881" i="168"/>
  <c r="J880" i="168"/>
  <c r="N880" i="168" s="1"/>
  <c r="H880" i="168"/>
  <c r="G880" i="168"/>
  <c r="J879" i="168"/>
  <c r="N879" i="168" s="1"/>
  <c r="H879" i="168"/>
  <c r="G879" i="168"/>
  <c r="J878" i="168"/>
  <c r="N878" i="168" s="1"/>
  <c r="H878" i="168"/>
  <c r="G878" i="168"/>
  <c r="J877" i="168"/>
  <c r="N877" i="168" s="1"/>
  <c r="H877" i="168"/>
  <c r="G877" i="168"/>
  <c r="J876" i="168"/>
  <c r="N876" i="168" s="1"/>
  <c r="H876" i="168"/>
  <c r="G876" i="168"/>
  <c r="J875" i="168"/>
  <c r="N875" i="168" s="1"/>
  <c r="H875" i="168"/>
  <c r="G875" i="168"/>
  <c r="J874" i="168"/>
  <c r="N874" i="168" s="1"/>
  <c r="H874" i="168"/>
  <c r="G874" i="168"/>
  <c r="J873" i="168"/>
  <c r="N873" i="168" s="1"/>
  <c r="H873" i="168"/>
  <c r="G873" i="168"/>
  <c r="J872" i="168"/>
  <c r="N872" i="168" s="1"/>
  <c r="H872" i="168"/>
  <c r="G872" i="168"/>
  <c r="J871" i="168"/>
  <c r="N871" i="168" s="1"/>
  <c r="H871" i="168"/>
  <c r="G871" i="168"/>
  <c r="J870" i="168"/>
  <c r="N870" i="168" s="1"/>
  <c r="H870" i="168"/>
  <c r="G870" i="168"/>
  <c r="J869" i="168"/>
  <c r="N869" i="168" s="1"/>
  <c r="H869" i="168"/>
  <c r="G869" i="168"/>
  <c r="J868" i="168"/>
  <c r="N868" i="168" s="1"/>
  <c r="H868" i="168"/>
  <c r="G868" i="168"/>
  <c r="J867" i="168"/>
  <c r="N867" i="168" s="1"/>
  <c r="H867" i="168"/>
  <c r="G867" i="168"/>
  <c r="J866" i="168"/>
  <c r="N866" i="168" s="1"/>
  <c r="H866" i="168"/>
  <c r="G866" i="168"/>
  <c r="J865" i="168"/>
  <c r="N865" i="168" s="1"/>
  <c r="H865" i="168"/>
  <c r="G865" i="168"/>
  <c r="J864" i="168"/>
  <c r="N864" i="168" s="1"/>
  <c r="H864" i="168"/>
  <c r="G864" i="168"/>
  <c r="J863" i="168"/>
  <c r="N863" i="168" s="1"/>
  <c r="H863" i="168"/>
  <c r="G863" i="168"/>
  <c r="J862" i="168"/>
  <c r="N862" i="168" s="1"/>
  <c r="H862" i="168"/>
  <c r="G862" i="168"/>
  <c r="J861" i="168"/>
  <c r="N861" i="168" s="1"/>
  <c r="H861" i="168"/>
  <c r="G861" i="168"/>
  <c r="J860" i="168"/>
  <c r="N860" i="168" s="1"/>
  <c r="H860" i="168"/>
  <c r="G860" i="168"/>
  <c r="J859" i="168"/>
  <c r="N859" i="168" s="1"/>
  <c r="H859" i="168"/>
  <c r="G859" i="168"/>
  <c r="J858" i="168"/>
  <c r="N858" i="168" s="1"/>
  <c r="H858" i="168"/>
  <c r="G858" i="168"/>
  <c r="J857" i="168"/>
  <c r="N857" i="168" s="1"/>
  <c r="H857" i="168"/>
  <c r="G857" i="168"/>
  <c r="J856" i="168"/>
  <c r="N856" i="168" s="1"/>
  <c r="H856" i="168"/>
  <c r="G856" i="168"/>
  <c r="J855" i="168"/>
  <c r="N855" i="168" s="1"/>
  <c r="H855" i="168"/>
  <c r="G855" i="168"/>
  <c r="J854" i="168"/>
  <c r="N854" i="168" s="1"/>
  <c r="H854" i="168"/>
  <c r="G854" i="168"/>
  <c r="J853" i="168"/>
  <c r="N853" i="168" s="1"/>
  <c r="H853" i="168"/>
  <c r="G853" i="168"/>
  <c r="J852" i="168"/>
  <c r="N852" i="168" s="1"/>
  <c r="H852" i="168"/>
  <c r="G852" i="168"/>
  <c r="J851" i="168"/>
  <c r="N851" i="168" s="1"/>
  <c r="H851" i="168"/>
  <c r="G851" i="168"/>
  <c r="J850" i="168"/>
  <c r="N850" i="168" s="1"/>
  <c r="H850" i="168"/>
  <c r="G850" i="168"/>
  <c r="J849" i="168"/>
  <c r="N849" i="168" s="1"/>
  <c r="H849" i="168"/>
  <c r="G849" i="168"/>
  <c r="J848" i="168"/>
  <c r="N848" i="168" s="1"/>
  <c r="H848" i="168"/>
  <c r="G848" i="168"/>
  <c r="J847" i="168"/>
  <c r="N847" i="168" s="1"/>
  <c r="H847" i="168"/>
  <c r="G847" i="168"/>
  <c r="J846" i="168"/>
  <c r="N846" i="168" s="1"/>
  <c r="H846" i="168"/>
  <c r="G846" i="168"/>
  <c r="J845" i="168"/>
  <c r="N845" i="168" s="1"/>
  <c r="H845" i="168"/>
  <c r="G845" i="168"/>
  <c r="J844" i="168"/>
  <c r="N844" i="168" s="1"/>
  <c r="H844" i="168"/>
  <c r="G844" i="168"/>
  <c r="J843" i="168"/>
  <c r="N843" i="168" s="1"/>
  <c r="H843" i="168"/>
  <c r="G843" i="168"/>
  <c r="J842" i="168"/>
  <c r="N842" i="168" s="1"/>
  <c r="H842" i="168"/>
  <c r="G842" i="168"/>
  <c r="J841" i="168"/>
  <c r="N841" i="168" s="1"/>
  <c r="H841" i="168"/>
  <c r="G841" i="168"/>
  <c r="J840" i="168"/>
  <c r="N840" i="168" s="1"/>
  <c r="H840" i="168"/>
  <c r="G840" i="168"/>
  <c r="J839" i="168"/>
  <c r="N839" i="168" s="1"/>
  <c r="H839" i="168"/>
  <c r="G839" i="168"/>
  <c r="J838" i="168"/>
  <c r="N838" i="168" s="1"/>
  <c r="H838" i="168"/>
  <c r="G838" i="168"/>
  <c r="J837" i="168"/>
  <c r="N837" i="168" s="1"/>
  <c r="H837" i="168"/>
  <c r="G837" i="168"/>
  <c r="J836" i="168"/>
  <c r="N836" i="168" s="1"/>
  <c r="H836" i="168"/>
  <c r="G836" i="168"/>
  <c r="J835" i="168"/>
  <c r="N835" i="168" s="1"/>
  <c r="H835" i="168"/>
  <c r="G835" i="168"/>
  <c r="J834" i="168"/>
  <c r="N834" i="168" s="1"/>
  <c r="H834" i="168"/>
  <c r="G834" i="168"/>
  <c r="J833" i="168"/>
  <c r="N833" i="168" s="1"/>
  <c r="H833" i="168"/>
  <c r="G833" i="168"/>
  <c r="J832" i="168"/>
  <c r="N832" i="168" s="1"/>
  <c r="H832" i="168"/>
  <c r="G832" i="168"/>
  <c r="J831" i="168"/>
  <c r="N831" i="168" s="1"/>
  <c r="H831" i="168"/>
  <c r="G831" i="168"/>
  <c r="J830" i="168"/>
  <c r="N830" i="168" s="1"/>
  <c r="H830" i="168"/>
  <c r="G830" i="168"/>
  <c r="J829" i="168"/>
  <c r="N829" i="168" s="1"/>
  <c r="H829" i="168"/>
  <c r="G829" i="168"/>
  <c r="J828" i="168"/>
  <c r="N828" i="168" s="1"/>
  <c r="H828" i="168"/>
  <c r="G828" i="168"/>
  <c r="J827" i="168"/>
  <c r="N827" i="168" s="1"/>
  <c r="H827" i="168"/>
  <c r="G827" i="168"/>
  <c r="J826" i="168"/>
  <c r="N826" i="168" s="1"/>
  <c r="H826" i="168"/>
  <c r="G826" i="168"/>
  <c r="J825" i="168"/>
  <c r="N825" i="168" s="1"/>
  <c r="H825" i="168"/>
  <c r="G825" i="168"/>
  <c r="J824" i="168"/>
  <c r="N824" i="168" s="1"/>
  <c r="H824" i="168"/>
  <c r="G824" i="168"/>
  <c r="J823" i="168"/>
  <c r="N823" i="168" s="1"/>
  <c r="H823" i="168"/>
  <c r="G823" i="168"/>
  <c r="J822" i="168"/>
  <c r="N822" i="168" s="1"/>
  <c r="H822" i="168"/>
  <c r="G822" i="168"/>
  <c r="J821" i="168"/>
  <c r="N821" i="168" s="1"/>
  <c r="H821" i="168"/>
  <c r="G821" i="168"/>
  <c r="J820" i="168"/>
  <c r="N820" i="168" s="1"/>
  <c r="H820" i="168"/>
  <c r="G820" i="168"/>
  <c r="J819" i="168"/>
  <c r="N819" i="168" s="1"/>
  <c r="H819" i="168"/>
  <c r="G819" i="168"/>
  <c r="J818" i="168"/>
  <c r="N818" i="168" s="1"/>
  <c r="H818" i="168"/>
  <c r="G818" i="168"/>
  <c r="J817" i="168"/>
  <c r="N817" i="168" s="1"/>
  <c r="H817" i="168"/>
  <c r="G817" i="168"/>
  <c r="J816" i="168"/>
  <c r="N816" i="168" s="1"/>
  <c r="H816" i="168"/>
  <c r="G816" i="168"/>
  <c r="J815" i="168"/>
  <c r="N815" i="168" s="1"/>
  <c r="H815" i="168"/>
  <c r="G815" i="168"/>
  <c r="J814" i="168"/>
  <c r="N814" i="168" s="1"/>
  <c r="H814" i="168"/>
  <c r="G814" i="168"/>
  <c r="J813" i="168"/>
  <c r="N813" i="168" s="1"/>
  <c r="H813" i="168"/>
  <c r="G813" i="168"/>
  <c r="J812" i="168"/>
  <c r="N812" i="168" s="1"/>
  <c r="H812" i="168"/>
  <c r="G812" i="168"/>
  <c r="J811" i="168"/>
  <c r="N811" i="168" s="1"/>
  <c r="H811" i="168"/>
  <c r="G811" i="168"/>
  <c r="J810" i="168"/>
  <c r="N810" i="168" s="1"/>
  <c r="H810" i="168"/>
  <c r="G810" i="168"/>
  <c r="J809" i="168"/>
  <c r="N809" i="168" s="1"/>
  <c r="H809" i="168"/>
  <c r="G809" i="168"/>
  <c r="J808" i="168"/>
  <c r="N808" i="168" s="1"/>
  <c r="H808" i="168"/>
  <c r="G808" i="168"/>
  <c r="J807" i="168"/>
  <c r="N807" i="168" s="1"/>
  <c r="H807" i="168"/>
  <c r="G807" i="168"/>
  <c r="J806" i="168"/>
  <c r="N806" i="168" s="1"/>
  <c r="H806" i="168"/>
  <c r="G806" i="168"/>
  <c r="J805" i="168"/>
  <c r="N805" i="168" s="1"/>
  <c r="H805" i="168"/>
  <c r="G805" i="168"/>
  <c r="J804" i="168"/>
  <c r="N804" i="168" s="1"/>
  <c r="H804" i="168"/>
  <c r="G804" i="168"/>
  <c r="J803" i="168"/>
  <c r="N803" i="168" s="1"/>
  <c r="H803" i="168"/>
  <c r="G803" i="168"/>
  <c r="J802" i="168"/>
  <c r="N802" i="168" s="1"/>
  <c r="H802" i="168"/>
  <c r="G802" i="168"/>
  <c r="J801" i="168"/>
  <c r="N801" i="168" s="1"/>
  <c r="H801" i="168"/>
  <c r="G801" i="168"/>
  <c r="J800" i="168"/>
  <c r="N800" i="168" s="1"/>
  <c r="H800" i="168"/>
  <c r="G800" i="168"/>
  <c r="J799" i="168"/>
  <c r="N799" i="168" s="1"/>
  <c r="H799" i="168"/>
  <c r="G799" i="168"/>
  <c r="J798" i="168"/>
  <c r="N798" i="168" s="1"/>
  <c r="H798" i="168"/>
  <c r="G798" i="168"/>
  <c r="J797" i="168"/>
  <c r="N797" i="168" s="1"/>
  <c r="H797" i="168"/>
  <c r="G797" i="168"/>
  <c r="J796" i="168"/>
  <c r="N796" i="168" s="1"/>
  <c r="H796" i="168"/>
  <c r="G796" i="168"/>
  <c r="J795" i="168"/>
  <c r="N795" i="168" s="1"/>
  <c r="H795" i="168"/>
  <c r="G795" i="168"/>
  <c r="J794" i="168"/>
  <c r="N794" i="168" s="1"/>
  <c r="H794" i="168"/>
  <c r="G794" i="168"/>
  <c r="J793" i="168"/>
  <c r="N793" i="168" s="1"/>
  <c r="H793" i="168"/>
  <c r="G793" i="168"/>
  <c r="J792" i="168"/>
  <c r="N792" i="168" s="1"/>
  <c r="H792" i="168"/>
  <c r="G792" i="168"/>
  <c r="J791" i="168"/>
  <c r="N791" i="168" s="1"/>
  <c r="H791" i="168"/>
  <c r="G791" i="168"/>
  <c r="J790" i="168"/>
  <c r="N790" i="168" s="1"/>
  <c r="H790" i="168"/>
  <c r="G790" i="168"/>
  <c r="J789" i="168"/>
  <c r="N789" i="168" s="1"/>
  <c r="H789" i="168"/>
  <c r="G789" i="168"/>
  <c r="J788" i="168"/>
  <c r="N788" i="168" s="1"/>
  <c r="H788" i="168"/>
  <c r="G788" i="168"/>
  <c r="J787" i="168"/>
  <c r="N787" i="168" s="1"/>
  <c r="H787" i="168"/>
  <c r="G787" i="168"/>
  <c r="J786" i="168"/>
  <c r="N786" i="168" s="1"/>
  <c r="H786" i="168"/>
  <c r="G786" i="168"/>
  <c r="J785" i="168"/>
  <c r="N785" i="168" s="1"/>
  <c r="H785" i="168"/>
  <c r="G785" i="168"/>
  <c r="J784" i="168"/>
  <c r="N784" i="168" s="1"/>
  <c r="H784" i="168"/>
  <c r="G784" i="168"/>
  <c r="J783" i="168"/>
  <c r="N783" i="168" s="1"/>
  <c r="H783" i="168"/>
  <c r="G783" i="168"/>
  <c r="J782" i="168"/>
  <c r="N782" i="168" s="1"/>
  <c r="H782" i="168"/>
  <c r="G782" i="168"/>
  <c r="J781" i="168"/>
  <c r="N781" i="168" s="1"/>
  <c r="H781" i="168"/>
  <c r="G781" i="168"/>
  <c r="J780" i="168"/>
  <c r="N780" i="168" s="1"/>
  <c r="H780" i="168"/>
  <c r="G780" i="168"/>
  <c r="J779" i="168"/>
  <c r="N779" i="168" s="1"/>
  <c r="H779" i="168"/>
  <c r="G779" i="168"/>
  <c r="J778" i="168"/>
  <c r="N778" i="168" s="1"/>
  <c r="H778" i="168"/>
  <c r="G778" i="168"/>
  <c r="J777" i="168"/>
  <c r="N777" i="168" s="1"/>
  <c r="H777" i="168"/>
  <c r="G777" i="168"/>
  <c r="J776" i="168"/>
  <c r="N776" i="168" s="1"/>
  <c r="H776" i="168"/>
  <c r="G776" i="168"/>
  <c r="J775" i="168"/>
  <c r="N775" i="168" s="1"/>
  <c r="H775" i="168"/>
  <c r="G775" i="168"/>
  <c r="J774" i="168"/>
  <c r="N774" i="168" s="1"/>
  <c r="H774" i="168"/>
  <c r="G774" i="168"/>
  <c r="J773" i="168"/>
  <c r="N773" i="168" s="1"/>
  <c r="H773" i="168"/>
  <c r="G773" i="168"/>
  <c r="J772" i="168"/>
  <c r="N772" i="168" s="1"/>
  <c r="H772" i="168"/>
  <c r="G772" i="168"/>
  <c r="J771" i="168"/>
  <c r="N771" i="168" s="1"/>
  <c r="H771" i="168"/>
  <c r="G771" i="168"/>
  <c r="J770" i="168"/>
  <c r="N770" i="168" s="1"/>
  <c r="H770" i="168"/>
  <c r="G770" i="168"/>
  <c r="J769" i="168"/>
  <c r="N769" i="168" s="1"/>
  <c r="H769" i="168"/>
  <c r="G769" i="168"/>
  <c r="J768" i="168"/>
  <c r="N768" i="168" s="1"/>
  <c r="H768" i="168"/>
  <c r="G768" i="168"/>
  <c r="J767" i="168"/>
  <c r="N767" i="168" s="1"/>
  <c r="H767" i="168"/>
  <c r="G767" i="168"/>
  <c r="J766" i="168"/>
  <c r="N766" i="168" s="1"/>
  <c r="H766" i="168"/>
  <c r="G766" i="168"/>
  <c r="J765" i="168"/>
  <c r="N765" i="168" s="1"/>
  <c r="H765" i="168"/>
  <c r="G765" i="168"/>
  <c r="J764" i="168"/>
  <c r="N764" i="168" s="1"/>
  <c r="H764" i="168"/>
  <c r="G764" i="168"/>
  <c r="J763" i="168"/>
  <c r="N763" i="168" s="1"/>
  <c r="H763" i="168"/>
  <c r="G763" i="168"/>
  <c r="J762" i="168"/>
  <c r="N762" i="168" s="1"/>
  <c r="H762" i="168"/>
  <c r="G762" i="168"/>
  <c r="J761" i="168"/>
  <c r="N761" i="168" s="1"/>
  <c r="H761" i="168"/>
  <c r="G761" i="168"/>
  <c r="J760" i="168"/>
  <c r="N760" i="168" s="1"/>
  <c r="H760" i="168"/>
  <c r="G760" i="168"/>
  <c r="J759" i="168"/>
  <c r="N759" i="168" s="1"/>
  <c r="H759" i="168"/>
  <c r="G759" i="168"/>
  <c r="J758" i="168"/>
  <c r="N758" i="168" s="1"/>
  <c r="H758" i="168"/>
  <c r="G758" i="168"/>
  <c r="J757" i="168"/>
  <c r="N757" i="168" s="1"/>
  <c r="H757" i="168"/>
  <c r="G757" i="168"/>
  <c r="J756" i="168"/>
  <c r="N756" i="168" s="1"/>
  <c r="H756" i="168"/>
  <c r="G756" i="168"/>
  <c r="J755" i="168"/>
  <c r="N755" i="168" s="1"/>
  <c r="H755" i="168"/>
  <c r="G755" i="168"/>
  <c r="J754" i="168"/>
  <c r="N754" i="168" s="1"/>
  <c r="H754" i="168"/>
  <c r="G754" i="168"/>
  <c r="J753" i="168"/>
  <c r="N753" i="168" s="1"/>
  <c r="H753" i="168"/>
  <c r="G753" i="168"/>
  <c r="J752" i="168"/>
  <c r="N752" i="168" s="1"/>
  <c r="H752" i="168"/>
  <c r="G752" i="168"/>
  <c r="J751" i="168"/>
  <c r="N751" i="168" s="1"/>
  <c r="H751" i="168"/>
  <c r="G751" i="168"/>
  <c r="J750" i="168"/>
  <c r="N750" i="168" s="1"/>
  <c r="H750" i="168"/>
  <c r="G750" i="168"/>
  <c r="J749" i="168"/>
  <c r="N749" i="168" s="1"/>
  <c r="H749" i="168"/>
  <c r="G749" i="168"/>
  <c r="J748" i="168"/>
  <c r="N748" i="168" s="1"/>
  <c r="H748" i="168"/>
  <c r="G748" i="168"/>
  <c r="J747" i="168"/>
  <c r="N747" i="168" s="1"/>
  <c r="H747" i="168"/>
  <c r="G747" i="168"/>
  <c r="J746" i="168"/>
  <c r="N746" i="168" s="1"/>
  <c r="H746" i="168"/>
  <c r="G746" i="168"/>
  <c r="J745" i="168"/>
  <c r="N745" i="168" s="1"/>
  <c r="H745" i="168"/>
  <c r="G745" i="168"/>
  <c r="J744" i="168"/>
  <c r="N744" i="168" s="1"/>
  <c r="H744" i="168"/>
  <c r="G744" i="168"/>
  <c r="J743" i="168"/>
  <c r="N743" i="168" s="1"/>
  <c r="H743" i="168"/>
  <c r="G743" i="168"/>
  <c r="J742" i="168"/>
  <c r="N742" i="168" s="1"/>
  <c r="H742" i="168"/>
  <c r="G742" i="168"/>
  <c r="J741" i="168"/>
  <c r="N741" i="168" s="1"/>
  <c r="H741" i="168"/>
  <c r="G741" i="168"/>
  <c r="J740" i="168"/>
  <c r="N740" i="168" s="1"/>
  <c r="H740" i="168"/>
  <c r="G740" i="168"/>
  <c r="J739" i="168"/>
  <c r="N739" i="168" s="1"/>
  <c r="H739" i="168"/>
  <c r="G739" i="168"/>
  <c r="J738" i="168"/>
  <c r="N738" i="168" s="1"/>
  <c r="H738" i="168"/>
  <c r="G738" i="168"/>
  <c r="J737" i="168"/>
  <c r="N737" i="168" s="1"/>
  <c r="H737" i="168"/>
  <c r="G737" i="168"/>
  <c r="J736" i="168"/>
  <c r="N736" i="168" s="1"/>
  <c r="H736" i="168"/>
  <c r="G736" i="168"/>
  <c r="J735" i="168"/>
  <c r="N735" i="168" s="1"/>
  <c r="H735" i="168"/>
  <c r="G735" i="168"/>
  <c r="J734" i="168"/>
  <c r="N734" i="168" s="1"/>
  <c r="H734" i="168"/>
  <c r="G734" i="168"/>
  <c r="J733" i="168"/>
  <c r="N733" i="168" s="1"/>
  <c r="H733" i="168"/>
  <c r="G733" i="168"/>
  <c r="J732" i="168"/>
  <c r="N732" i="168" s="1"/>
  <c r="H732" i="168"/>
  <c r="G732" i="168"/>
  <c r="J731" i="168"/>
  <c r="N731" i="168" s="1"/>
  <c r="H731" i="168"/>
  <c r="G731" i="168"/>
  <c r="J730" i="168"/>
  <c r="N730" i="168" s="1"/>
  <c r="H730" i="168"/>
  <c r="G730" i="168"/>
  <c r="J729" i="168"/>
  <c r="N729" i="168" s="1"/>
  <c r="H729" i="168"/>
  <c r="G729" i="168"/>
  <c r="J728" i="168"/>
  <c r="N728" i="168" s="1"/>
  <c r="H728" i="168"/>
  <c r="G728" i="168"/>
  <c r="J727" i="168"/>
  <c r="N727" i="168" s="1"/>
  <c r="H727" i="168"/>
  <c r="G727" i="168"/>
  <c r="J726" i="168"/>
  <c r="N726" i="168" s="1"/>
  <c r="H726" i="168"/>
  <c r="G726" i="168"/>
  <c r="J725" i="168"/>
  <c r="N725" i="168" s="1"/>
  <c r="H725" i="168"/>
  <c r="G725" i="168"/>
  <c r="J724" i="168"/>
  <c r="N724" i="168" s="1"/>
  <c r="H724" i="168"/>
  <c r="G724" i="168"/>
  <c r="J723" i="168"/>
  <c r="N723" i="168" s="1"/>
  <c r="H723" i="168"/>
  <c r="G723" i="168"/>
  <c r="J722" i="168"/>
  <c r="N722" i="168" s="1"/>
  <c r="H722" i="168"/>
  <c r="G722" i="168"/>
  <c r="J721" i="168"/>
  <c r="N721" i="168" s="1"/>
  <c r="H721" i="168"/>
  <c r="G721" i="168"/>
  <c r="J720" i="168"/>
  <c r="N720" i="168" s="1"/>
  <c r="H720" i="168"/>
  <c r="G720" i="168"/>
  <c r="J719" i="168"/>
  <c r="N719" i="168" s="1"/>
  <c r="H719" i="168"/>
  <c r="G719" i="168"/>
  <c r="J718" i="168"/>
  <c r="N718" i="168" s="1"/>
  <c r="H718" i="168"/>
  <c r="G718" i="168"/>
  <c r="J717" i="168"/>
  <c r="N717" i="168" s="1"/>
  <c r="H717" i="168"/>
  <c r="G717" i="168"/>
  <c r="J716" i="168"/>
  <c r="N716" i="168" s="1"/>
  <c r="H716" i="168"/>
  <c r="G716" i="168"/>
  <c r="J715" i="168"/>
  <c r="N715" i="168" s="1"/>
  <c r="H715" i="168"/>
  <c r="G715" i="168"/>
  <c r="J714" i="168"/>
  <c r="N714" i="168" s="1"/>
  <c r="H714" i="168"/>
  <c r="G714" i="168"/>
  <c r="J713" i="168"/>
  <c r="N713" i="168" s="1"/>
  <c r="H713" i="168"/>
  <c r="G713" i="168"/>
  <c r="J712" i="168"/>
  <c r="N712" i="168" s="1"/>
  <c r="H712" i="168"/>
  <c r="G712" i="168"/>
  <c r="J711" i="168"/>
  <c r="N711" i="168" s="1"/>
  <c r="H711" i="168"/>
  <c r="G711" i="168"/>
  <c r="J710" i="168"/>
  <c r="N710" i="168" s="1"/>
  <c r="H710" i="168"/>
  <c r="G710" i="168"/>
  <c r="J709" i="168"/>
  <c r="N709" i="168" s="1"/>
  <c r="H709" i="168"/>
  <c r="G709" i="168"/>
  <c r="J708" i="168"/>
  <c r="N708" i="168" s="1"/>
  <c r="H708" i="168"/>
  <c r="G708" i="168"/>
  <c r="J707" i="168"/>
  <c r="N707" i="168" s="1"/>
  <c r="H707" i="168"/>
  <c r="G707" i="168"/>
  <c r="J706" i="168"/>
  <c r="N706" i="168" s="1"/>
  <c r="H706" i="168"/>
  <c r="G706" i="168"/>
  <c r="J705" i="168"/>
  <c r="N705" i="168" s="1"/>
  <c r="H705" i="168"/>
  <c r="G705" i="168"/>
  <c r="J704" i="168"/>
  <c r="N704" i="168" s="1"/>
  <c r="H704" i="168"/>
  <c r="G704" i="168"/>
  <c r="J703" i="168"/>
  <c r="N703" i="168" s="1"/>
  <c r="H703" i="168"/>
  <c r="G703" i="168"/>
  <c r="J702" i="168"/>
  <c r="N702" i="168" s="1"/>
  <c r="H702" i="168"/>
  <c r="G702" i="168"/>
  <c r="J701" i="168"/>
  <c r="N701" i="168" s="1"/>
  <c r="H701" i="168"/>
  <c r="G701" i="168"/>
  <c r="J700" i="168"/>
  <c r="N700" i="168" s="1"/>
  <c r="H700" i="168"/>
  <c r="G700" i="168"/>
  <c r="J699" i="168"/>
  <c r="N699" i="168" s="1"/>
  <c r="H699" i="168"/>
  <c r="G699" i="168"/>
  <c r="J698" i="168"/>
  <c r="N698" i="168" s="1"/>
  <c r="H698" i="168"/>
  <c r="G698" i="168"/>
  <c r="J697" i="168"/>
  <c r="N697" i="168" s="1"/>
  <c r="H697" i="168"/>
  <c r="G697" i="168"/>
  <c r="J696" i="168"/>
  <c r="N696" i="168" s="1"/>
  <c r="H696" i="168"/>
  <c r="G696" i="168"/>
  <c r="J695" i="168"/>
  <c r="N695" i="168" s="1"/>
  <c r="H695" i="168"/>
  <c r="G695" i="168"/>
  <c r="J694" i="168"/>
  <c r="N694" i="168" s="1"/>
  <c r="H694" i="168"/>
  <c r="G694" i="168"/>
  <c r="J693" i="168"/>
  <c r="N693" i="168" s="1"/>
  <c r="H693" i="168"/>
  <c r="G693" i="168"/>
  <c r="J692" i="168"/>
  <c r="N692" i="168" s="1"/>
  <c r="H692" i="168"/>
  <c r="G692" i="168"/>
  <c r="J691" i="168"/>
  <c r="N691" i="168" s="1"/>
  <c r="H691" i="168"/>
  <c r="G691" i="168"/>
  <c r="J690" i="168"/>
  <c r="N690" i="168" s="1"/>
  <c r="H690" i="168"/>
  <c r="G690" i="168"/>
  <c r="J689" i="168"/>
  <c r="N689" i="168" s="1"/>
  <c r="H689" i="168"/>
  <c r="G689" i="168"/>
  <c r="J688" i="168"/>
  <c r="N688" i="168" s="1"/>
  <c r="H688" i="168"/>
  <c r="G688" i="168"/>
  <c r="J687" i="168"/>
  <c r="N687" i="168" s="1"/>
  <c r="H687" i="168"/>
  <c r="G687" i="168"/>
  <c r="J686" i="168"/>
  <c r="N686" i="168" s="1"/>
  <c r="H686" i="168"/>
  <c r="G686" i="168"/>
  <c r="J685" i="168"/>
  <c r="N685" i="168" s="1"/>
  <c r="H685" i="168"/>
  <c r="G685" i="168"/>
  <c r="J684" i="168"/>
  <c r="N684" i="168" s="1"/>
  <c r="H684" i="168"/>
  <c r="G684" i="168"/>
  <c r="J683" i="168"/>
  <c r="N683" i="168" s="1"/>
  <c r="H683" i="168"/>
  <c r="G683" i="168"/>
  <c r="J682" i="168"/>
  <c r="N682" i="168" s="1"/>
  <c r="H682" i="168"/>
  <c r="G682" i="168"/>
  <c r="J681" i="168"/>
  <c r="N681" i="168" s="1"/>
  <c r="H681" i="168"/>
  <c r="G681" i="168"/>
  <c r="J680" i="168"/>
  <c r="N680" i="168" s="1"/>
  <c r="H680" i="168"/>
  <c r="G680" i="168"/>
  <c r="J679" i="168"/>
  <c r="N679" i="168" s="1"/>
  <c r="H679" i="168"/>
  <c r="G679" i="168"/>
  <c r="J678" i="168"/>
  <c r="N678" i="168" s="1"/>
  <c r="H678" i="168"/>
  <c r="G678" i="168"/>
  <c r="J677" i="168"/>
  <c r="N677" i="168" s="1"/>
  <c r="H677" i="168"/>
  <c r="G677" i="168"/>
  <c r="J676" i="168"/>
  <c r="N676" i="168" s="1"/>
  <c r="H676" i="168"/>
  <c r="G676" i="168"/>
  <c r="J675" i="168"/>
  <c r="N675" i="168" s="1"/>
  <c r="H675" i="168"/>
  <c r="G675" i="168"/>
  <c r="J674" i="168"/>
  <c r="N674" i="168" s="1"/>
  <c r="H674" i="168"/>
  <c r="G674" i="168"/>
  <c r="J673" i="168"/>
  <c r="N673" i="168" s="1"/>
  <c r="H673" i="168"/>
  <c r="G673" i="168"/>
  <c r="J672" i="168"/>
  <c r="N672" i="168" s="1"/>
  <c r="H672" i="168"/>
  <c r="G672" i="168"/>
  <c r="J671" i="168"/>
  <c r="N671" i="168" s="1"/>
  <c r="H671" i="168"/>
  <c r="G671" i="168"/>
  <c r="J670" i="168"/>
  <c r="N670" i="168" s="1"/>
  <c r="H670" i="168"/>
  <c r="G670" i="168"/>
  <c r="J669" i="168"/>
  <c r="N669" i="168" s="1"/>
  <c r="H669" i="168"/>
  <c r="G669" i="168"/>
  <c r="J668" i="168"/>
  <c r="N668" i="168" s="1"/>
  <c r="H668" i="168"/>
  <c r="G668" i="168"/>
  <c r="J667" i="168"/>
  <c r="N667" i="168" s="1"/>
  <c r="H667" i="168"/>
  <c r="G667" i="168"/>
  <c r="J666" i="168"/>
  <c r="N666" i="168" s="1"/>
  <c r="H666" i="168"/>
  <c r="G666" i="168"/>
  <c r="J665" i="168"/>
  <c r="N665" i="168" s="1"/>
  <c r="H665" i="168"/>
  <c r="G665" i="168"/>
  <c r="J664" i="168"/>
  <c r="N664" i="168" s="1"/>
  <c r="H664" i="168"/>
  <c r="G664" i="168"/>
  <c r="J663" i="168"/>
  <c r="N663" i="168" s="1"/>
  <c r="H663" i="168"/>
  <c r="G663" i="168"/>
  <c r="J662" i="168"/>
  <c r="N662" i="168" s="1"/>
  <c r="H662" i="168"/>
  <c r="G662" i="168"/>
  <c r="J661" i="168"/>
  <c r="N661" i="168" s="1"/>
  <c r="H661" i="168"/>
  <c r="G661" i="168"/>
  <c r="J660" i="168"/>
  <c r="N660" i="168" s="1"/>
  <c r="H660" i="168"/>
  <c r="G660" i="168"/>
  <c r="J659" i="168"/>
  <c r="N659" i="168" s="1"/>
  <c r="H659" i="168"/>
  <c r="G659" i="168"/>
  <c r="J658" i="168"/>
  <c r="N658" i="168" s="1"/>
  <c r="H658" i="168"/>
  <c r="G658" i="168"/>
  <c r="J657" i="168"/>
  <c r="N657" i="168" s="1"/>
  <c r="H657" i="168"/>
  <c r="G657" i="168"/>
  <c r="J656" i="168"/>
  <c r="N656" i="168" s="1"/>
  <c r="H656" i="168"/>
  <c r="G656" i="168"/>
  <c r="J655" i="168"/>
  <c r="N655" i="168" s="1"/>
  <c r="H655" i="168"/>
  <c r="G655" i="168"/>
  <c r="J654" i="168"/>
  <c r="N654" i="168" s="1"/>
  <c r="H654" i="168"/>
  <c r="G654" i="168"/>
  <c r="J653" i="168"/>
  <c r="N653" i="168" s="1"/>
  <c r="H653" i="168"/>
  <c r="G653" i="168"/>
  <c r="J652" i="168"/>
  <c r="N652" i="168" s="1"/>
  <c r="H652" i="168"/>
  <c r="G652" i="168"/>
  <c r="J651" i="168"/>
  <c r="N651" i="168" s="1"/>
  <c r="H651" i="168"/>
  <c r="G651" i="168"/>
  <c r="J650" i="168"/>
  <c r="N650" i="168" s="1"/>
  <c r="H650" i="168"/>
  <c r="G650" i="168"/>
  <c r="J649" i="168"/>
  <c r="N649" i="168" s="1"/>
  <c r="H649" i="168"/>
  <c r="G649" i="168"/>
  <c r="J648" i="168"/>
  <c r="N648" i="168" s="1"/>
  <c r="H648" i="168"/>
  <c r="G648" i="168"/>
  <c r="J647" i="168"/>
  <c r="N647" i="168" s="1"/>
  <c r="H647" i="168"/>
  <c r="G647" i="168"/>
  <c r="J646" i="168"/>
  <c r="N646" i="168" s="1"/>
  <c r="H646" i="168"/>
  <c r="G646" i="168"/>
  <c r="J645" i="168"/>
  <c r="N645" i="168" s="1"/>
  <c r="H645" i="168"/>
  <c r="G645" i="168"/>
  <c r="J644" i="168"/>
  <c r="N644" i="168" s="1"/>
  <c r="H644" i="168"/>
  <c r="G644" i="168"/>
  <c r="J643" i="168"/>
  <c r="N643" i="168" s="1"/>
  <c r="H643" i="168"/>
  <c r="G643" i="168"/>
  <c r="J642" i="168"/>
  <c r="N642" i="168" s="1"/>
  <c r="H642" i="168"/>
  <c r="G642" i="168"/>
  <c r="J641" i="168"/>
  <c r="N641" i="168" s="1"/>
  <c r="H641" i="168"/>
  <c r="G641" i="168"/>
  <c r="J640" i="168"/>
  <c r="N640" i="168" s="1"/>
  <c r="H640" i="168"/>
  <c r="G640" i="168"/>
  <c r="J639" i="168"/>
  <c r="N639" i="168" s="1"/>
  <c r="H639" i="168"/>
  <c r="G639" i="168"/>
  <c r="J638" i="168"/>
  <c r="N638" i="168" s="1"/>
  <c r="H638" i="168"/>
  <c r="G638" i="168"/>
  <c r="J637" i="168"/>
  <c r="N637" i="168" s="1"/>
  <c r="H637" i="168"/>
  <c r="G637" i="168"/>
  <c r="J636" i="168"/>
  <c r="N636" i="168" s="1"/>
  <c r="H636" i="168"/>
  <c r="G636" i="168"/>
  <c r="J635" i="168"/>
  <c r="N635" i="168" s="1"/>
  <c r="H635" i="168"/>
  <c r="G635" i="168"/>
  <c r="J634" i="168"/>
  <c r="N634" i="168" s="1"/>
  <c r="H634" i="168"/>
  <c r="G634" i="168"/>
  <c r="J633" i="168"/>
  <c r="N633" i="168" s="1"/>
  <c r="H633" i="168"/>
  <c r="G633" i="168"/>
  <c r="J632" i="168"/>
  <c r="N632" i="168" s="1"/>
  <c r="H632" i="168"/>
  <c r="G632" i="168"/>
  <c r="J631" i="168"/>
  <c r="N631" i="168" s="1"/>
  <c r="H631" i="168"/>
  <c r="G631" i="168"/>
  <c r="J630" i="168"/>
  <c r="N630" i="168" s="1"/>
  <c r="H630" i="168"/>
  <c r="G630" i="168"/>
  <c r="J629" i="168"/>
  <c r="N629" i="168" s="1"/>
  <c r="H629" i="168"/>
  <c r="G629" i="168"/>
  <c r="J628" i="168"/>
  <c r="N628" i="168" s="1"/>
  <c r="H628" i="168"/>
  <c r="G628" i="168"/>
  <c r="J627" i="168"/>
  <c r="N627" i="168" s="1"/>
  <c r="H627" i="168"/>
  <c r="G627" i="168"/>
  <c r="J626" i="168"/>
  <c r="N626" i="168" s="1"/>
  <c r="H626" i="168"/>
  <c r="G626" i="168"/>
  <c r="J625" i="168"/>
  <c r="N625" i="168" s="1"/>
  <c r="H625" i="168"/>
  <c r="G625" i="168"/>
  <c r="J624" i="168"/>
  <c r="N624" i="168" s="1"/>
  <c r="H624" i="168"/>
  <c r="G624" i="168"/>
  <c r="J623" i="168"/>
  <c r="N623" i="168" s="1"/>
  <c r="H623" i="168"/>
  <c r="G623" i="168"/>
  <c r="J622" i="168"/>
  <c r="N622" i="168" s="1"/>
  <c r="H622" i="168"/>
  <c r="G622" i="168"/>
  <c r="J621" i="168"/>
  <c r="N621" i="168" s="1"/>
  <c r="H621" i="168"/>
  <c r="G621" i="168"/>
  <c r="J620" i="168"/>
  <c r="N620" i="168" s="1"/>
  <c r="H620" i="168"/>
  <c r="G620" i="168"/>
  <c r="J619" i="168"/>
  <c r="N619" i="168" s="1"/>
  <c r="H619" i="168"/>
  <c r="G619" i="168"/>
  <c r="J618" i="168"/>
  <c r="N618" i="168" s="1"/>
  <c r="H618" i="168"/>
  <c r="G618" i="168"/>
  <c r="J617" i="168"/>
  <c r="N617" i="168" s="1"/>
  <c r="H617" i="168"/>
  <c r="G617" i="168"/>
  <c r="J616" i="168"/>
  <c r="N616" i="168" s="1"/>
  <c r="H616" i="168"/>
  <c r="G616" i="168"/>
  <c r="J615" i="168"/>
  <c r="N615" i="168" s="1"/>
  <c r="H615" i="168"/>
  <c r="G615" i="168"/>
  <c r="J614" i="168"/>
  <c r="N614" i="168" s="1"/>
  <c r="H614" i="168"/>
  <c r="G614" i="168"/>
  <c r="J613" i="168"/>
  <c r="N613" i="168" s="1"/>
  <c r="H613" i="168"/>
  <c r="G613" i="168"/>
  <c r="J612" i="168"/>
  <c r="N612" i="168" s="1"/>
  <c r="H612" i="168"/>
  <c r="G612" i="168"/>
  <c r="J611" i="168"/>
  <c r="N611" i="168" s="1"/>
  <c r="H611" i="168"/>
  <c r="G611" i="168"/>
  <c r="J610" i="168"/>
  <c r="N610" i="168" s="1"/>
  <c r="H610" i="168"/>
  <c r="G610" i="168"/>
  <c r="J609" i="168"/>
  <c r="N609" i="168" s="1"/>
  <c r="H609" i="168"/>
  <c r="G609" i="168"/>
  <c r="J608" i="168"/>
  <c r="N608" i="168" s="1"/>
  <c r="H608" i="168"/>
  <c r="G608" i="168"/>
  <c r="J607" i="168"/>
  <c r="N607" i="168" s="1"/>
  <c r="H607" i="168"/>
  <c r="G607" i="168"/>
  <c r="J606" i="168"/>
  <c r="N606" i="168" s="1"/>
  <c r="H606" i="168"/>
  <c r="G606" i="168"/>
  <c r="J605" i="168"/>
  <c r="N605" i="168" s="1"/>
  <c r="H605" i="168"/>
  <c r="G605" i="168"/>
  <c r="J604" i="168"/>
  <c r="N604" i="168" s="1"/>
  <c r="H604" i="168"/>
  <c r="G604" i="168"/>
  <c r="J603" i="168"/>
  <c r="N603" i="168" s="1"/>
  <c r="H603" i="168"/>
  <c r="G603" i="168"/>
  <c r="J602" i="168"/>
  <c r="N602" i="168" s="1"/>
  <c r="H602" i="168"/>
  <c r="G602" i="168"/>
  <c r="J601" i="168"/>
  <c r="N601" i="168" s="1"/>
  <c r="H601" i="168"/>
  <c r="G601" i="168"/>
  <c r="J600" i="168"/>
  <c r="N600" i="168" s="1"/>
  <c r="H600" i="168"/>
  <c r="G600" i="168"/>
  <c r="J599" i="168"/>
  <c r="N599" i="168" s="1"/>
  <c r="H599" i="168"/>
  <c r="G599" i="168"/>
  <c r="J598" i="168"/>
  <c r="N598" i="168" s="1"/>
  <c r="H598" i="168"/>
  <c r="G598" i="168"/>
  <c r="J597" i="168"/>
  <c r="N597" i="168" s="1"/>
  <c r="H597" i="168"/>
  <c r="G597" i="168"/>
  <c r="J596" i="168"/>
  <c r="N596" i="168" s="1"/>
  <c r="H596" i="168"/>
  <c r="G596" i="168"/>
  <c r="J595" i="168"/>
  <c r="N595" i="168" s="1"/>
  <c r="H595" i="168"/>
  <c r="G595" i="168"/>
  <c r="J594" i="168"/>
  <c r="N594" i="168" s="1"/>
  <c r="H594" i="168"/>
  <c r="G594" i="168"/>
  <c r="J593" i="168"/>
  <c r="N593" i="168" s="1"/>
  <c r="H593" i="168"/>
  <c r="G593" i="168"/>
  <c r="J592" i="168"/>
  <c r="N592" i="168" s="1"/>
  <c r="H592" i="168"/>
  <c r="G592" i="168"/>
  <c r="J591" i="168"/>
  <c r="N591" i="168" s="1"/>
  <c r="H591" i="168"/>
  <c r="G591" i="168"/>
  <c r="J590" i="168"/>
  <c r="N590" i="168" s="1"/>
  <c r="H590" i="168"/>
  <c r="G590" i="168"/>
  <c r="J589" i="168"/>
  <c r="N589" i="168" s="1"/>
  <c r="H589" i="168"/>
  <c r="G589" i="168"/>
  <c r="J588" i="168"/>
  <c r="N588" i="168" s="1"/>
  <c r="H588" i="168"/>
  <c r="G588" i="168"/>
  <c r="J587" i="168"/>
  <c r="N587" i="168" s="1"/>
  <c r="H587" i="168"/>
  <c r="G587" i="168"/>
  <c r="J586" i="168"/>
  <c r="N586" i="168" s="1"/>
  <c r="H586" i="168"/>
  <c r="G586" i="168"/>
  <c r="J585" i="168"/>
  <c r="N585" i="168" s="1"/>
  <c r="H585" i="168"/>
  <c r="G585" i="168"/>
  <c r="J584" i="168"/>
  <c r="N584" i="168" s="1"/>
  <c r="H584" i="168"/>
  <c r="G584" i="168"/>
  <c r="J583" i="168"/>
  <c r="N583" i="168" s="1"/>
  <c r="H583" i="168"/>
  <c r="G583" i="168"/>
  <c r="J582" i="168"/>
  <c r="N582" i="168" s="1"/>
  <c r="H582" i="168"/>
  <c r="G582" i="168"/>
  <c r="J581" i="168"/>
  <c r="N581" i="168" s="1"/>
  <c r="H581" i="168"/>
  <c r="G581" i="168"/>
  <c r="J580" i="168"/>
  <c r="N580" i="168" s="1"/>
  <c r="H580" i="168"/>
  <c r="G580" i="168"/>
  <c r="J579" i="168"/>
  <c r="N579" i="168" s="1"/>
  <c r="H579" i="168"/>
  <c r="G579" i="168"/>
  <c r="J578" i="168"/>
  <c r="N578" i="168" s="1"/>
  <c r="H578" i="168"/>
  <c r="G578" i="168"/>
  <c r="J577" i="168"/>
  <c r="N577" i="168" s="1"/>
  <c r="H577" i="168"/>
  <c r="G577" i="168"/>
  <c r="J576" i="168"/>
  <c r="N576" i="168" s="1"/>
  <c r="H576" i="168"/>
  <c r="G576" i="168"/>
  <c r="J575" i="168"/>
  <c r="N575" i="168" s="1"/>
  <c r="H575" i="168"/>
  <c r="G575" i="168"/>
  <c r="J574" i="168"/>
  <c r="N574" i="168" s="1"/>
  <c r="H574" i="168"/>
  <c r="G574" i="168"/>
  <c r="J573" i="168"/>
  <c r="N573" i="168" s="1"/>
  <c r="H573" i="168"/>
  <c r="G573" i="168"/>
  <c r="J572" i="168"/>
  <c r="N572" i="168" s="1"/>
  <c r="H572" i="168"/>
  <c r="G572" i="168"/>
  <c r="J571" i="168"/>
  <c r="N571" i="168" s="1"/>
  <c r="H571" i="168"/>
  <c r="G571" i="168"/>
  <c r="J570" i="168"/>
  <c r="N570" i="168" s="1"/>
  <c r="H570" i="168"/>
  <c r="G570" i="168"/>
  <c r="J569" i="168"/>
  <c r="N569" i="168" s="1"/>
  <c r="H569" i="168"/>
  <c r="G569" i="168"/>
  <c r="J568" i="168"/>
  <c r="N568" i="168" s="1"/>
  <c r="H568" i="168"/>
  <c r="G568" i="168"/>
  <c r="J567" i="168"/>
  <c r="N567" i="168" s="1"/>
  <c r="H567" i="168"/>
  <c r="G567" i="168"/>
  <c r="J566" i="168"/>
  <c r="N566" i="168" s="1"/>
  <c r="H566" i="168"/>
  <c r="G566" i="168"/>
  <c r="J565" i="168"/>
  <c r="N565" i="168" s="1"/>
  <c r="H565" i="168"/>
  <c r="G565" i="168"/>
  <c r="J564" i="168"/>
  <c r="N564" i="168" s="1"/>
  <c r="H564" i="168"/>
  <c r="G564" i="168"/>
  <c r="J563" i="168"/>
  <c r="N563" i="168" s="1"/>
  <c r="H563" i="168"/>
  <c r="G563" i="168"/>
  <c r="J562" i="168"/>
  <c r="N562" i="168" s="1"/>
  <c r="H562" i="168"/>
  <c r="G562" i="168"/>
  <c r="J561" i="168"/>
  <c r="N561" i="168" s="1"/>
  <c r="H561" i="168"/>
  <c r="G561" i="168"/>
  <c r="J560" i="168"/>
  <c r="N560" i="168" s="1"/>
  <c r="H560" i="168"/>
  <c r="G560" i="168"/>
  <c r="J559" i="168"/>
  <c r="N559" i="168" s="1"/>
  <c r="H559" i="168"/>
  <c r="G559" i="168"/>
  <c r="J558" i="168"/>
  <c r="N558" i="168" s="1"/>
  <c r="H558" i="168"/>
  <c r="G558" i="168"/>
  <c r="J557" i="168"/>
  <c r="N557" i="168" s="1"/>
  <c r="H557" i="168"/>
  <c r="G557" i="168"/>
  <c r="J556" i="168"/>
  <c r="N556" i="168" s="1"/>
  <c r="H556" i="168"/>
  <c r="G556" i="168"/>
  <c r="J555" i="168"/>
  <c r="N555" i="168" s="1"/>
  <c r="H555" i="168"/>
  <c r="G555" i="168"/>
  <c r="J554" i="168"/>
  <c r="N554" i="168" s="1"/>
  <c r="H554" i="168"/>
  <c r="G554" i="168"/>
  <c r="J553" i="168"/>
  <c r="N553" i="168" s="1"/>
  <c r="H553" i="168"/>
  <c r="G553" i="168"/>
  <c r="J552" i="168"/>
  <c r="N552" i="168" s="1"/>
  <c r="H552" i="168"/>
  <c r="G552" i="168"/>
  <c r="J551" i="168"/>
  <c r="N551" i="168" s="1"/>
  <c r="H551" i="168"/>
  <c r="G551" i="168"/>
  <c r="J550" i="168"/>
  <c r="N550" i="168" s="1"/>
  <c r="H550" i="168"/>
  <c r="G550" i="168"/>
  <c r="J549" i="168"/>
  <c r="N549" i="168" s="1"/>
  <c r="H549" i="168"/>
  <c r="G549" i="168"/>
  <c r="J548" i="168"/>
  <c r="N548" i="168" s="1"/>
  <c r="H548" i="168"/>
  <c r="G548" i="168"/>
  <c r="J547" i="168"/>
  <c r="N547" i="168" s="1"/>
  <c r="H547" i="168"/>
  <c r="G547" i="168"/>
  <c r="J546" i="168"/>
  <c r="N546" i="168" s="1"/>
  <c r="H546" i="168"/>
  <c r="G546" i="168"/>
  <c r="J545" i="168"/>
  <c r="N545" i="168" s="1"/>
  <c r="H545" i="168"/>
  <c r="G545" i="168"/>
  <c r="J544" i="168"/>
  <c r="N544" i="168" s="1"/>
  <c r="H544" i="168"/>
  <c r="G544" i="168"/>
  <c r="J543" i="168"/>
  <c r="N543" i="168" s="1"/>
  <c r="H543" i="168"/>
  <c r="G543" i="168"/>
  <c r="J542" i="168"/>
  <c r="N542" i="168" s="1"/>
  <c r="H542" i="168"/>
  <c r="G542" i="168"/>
  <c r="J541" i="168"/>
  <c r="N541" i="168" s="1"/>
  <c r="H541" i="168"/>
  <c r="G541" i="168"/>
  <c r="J540" i="168"/>
  <c r="N540" i="168" s="1"/>
  <c r="H540" i="168"/>
  <c r="G540" i="168"/>
  <c r="J539" i="168"/>
  <c r="N539" i="168" s="1"/>
  <c r="H539" i="168"/>
  <c r="G539" i="168"/>
  <c r="J538" i="168"/>
  <c r="N538" i="168" s="1"/>
  <c r="H538" i="168"/>
  <c r="G538" i="168"/>
  <c r="J537" i="168"/>
  <c r="N537" i="168" s="1"/>
  <c r="H537" i="168"/>
  <c r="G537" i="168"/>
  <c r="J536" i="168"/>
  <c r="N536" i="168" s="1"/>
  <c r="H536" i="168"/>
  <c r="G536" i="168"/>
  <c r="J535" i="168"/>
  <c r="N535" i="168" s="1"/>
  <c r="H535" i="168"/>
  <c r="G535" i="168"/>
  <c r="J534" i="168"/>
  <c r="N534" i="168" s="1"/>
  <c r="H534" i="168"/>
  <c r="G534" i="168"/>
  <c r="J533" i="168"/>
  <c r="N533" i="168" s="1"/>
  <c r="H533" i="168"/>
  <c r="G533" i="168"/>
  <c r="J532" i="168"/>
  <c r="N532" i="168" s="1"/>
  <c r="H532" i="168"/>
  <c r="G532" i="168"/>
  <c r="J531" i="168"/>
  <c r="N531" i="168" s="1"/>
  <c r="H531" i="168"/>
  <c r="G531" i="168"/>
  <c r="J530" i="168"/>
  <c r="N530" i="168" s="1"/>
  <c r="H530" i="168"/>
  <c r="G530" i="168"/>
  <c r="J529" i="168"/>
  <c r="N529" i="168" s="1"/>
  <c r="H529" i="168"/>
  <c r="G529" i="168"/>
  <c r="J528" i="168"/>
  <c r="N528" i="168" s="1"/>
  <c r="H528" i="168"/>
  <c r="G528" i="168"/>
  <c r="J527" i="168"/>
  <c r="N527" i="168" s="1"/>
  <c r="H527" i="168"/>
  <c r="G527" i="168"/>
  <c r="J526" i="168"/>
  <c r="N526" i="168" s="1"/>
  <c r="H526" i="168"/>
  <c r="G526" i="168"/>
  <c r="J525" i="168"/>
  <c r="N525" i="168" s="1"/>
  <c r="H525" i="168"/>
  <c r="G525" i="168"/>
  <c r="J524" i="168"/>
  <c r="N524" i="168" s="1"/>
  <c r="H524" i="168"/>
  <c r="G524" i="168"/>
  <c r="J523" i="168"/>
  <c r="N523" i="168" s="1"/>
  <c r="H523" i="168"/>
  <c r="G523" i="168"/>
  <c r="J522" i="168"/>
  <c r="N522" i="168" s="1"/>
  <c r="H522" i="168"/>
  <c r="G522" i="168"/>
  <c r="J521" i="168"/>
  <c r="N521" i="168" s="1"/>
  <c r="H521" i="168"/>
  <c r="G521" i="168"/>
  <c r="J520" i="168"/>
  <c r="N520" i="168" s="1"/>
  <c r="H520" i="168"/>
  <c r="G520" i="168"/>
  <c r="J519" i="168"/>
  <c r="N519" i="168" s="1"/>
  <c r="H519" i="168"/>
  <c r="G519" i="168"/>
  <c r="J518" i="168"/>
  <c r="N518" i="168" s="1"/>
  <c r="H518" i="168"/>
  <c r="G518" i="168"/>
  <c r="J517" i="168"/>
  <c r="N517" i="168" s="1"/>
  <c r="H517" i="168"/>
  <c r="G517" i="168"/>
  <c r="J516" i="168"/>
  <c r="N516" i="168" s="1"/>
  <c r="H516" i="168"/>
  <c r="G516" i="168"/>
  <c r="J515" i="168"/>
  <c r="N515" i="168" s="1"/>
  <c r="H515" i="168"/>
  <c r="G515" i="168"/>
  <c r="J514" i="168"/>
  <c r="N514" i="168" s="1"/>
  <c r="H514" i="168"/>
  <c r="G514" i="168"/>
  <c r="J513" i="168"/>
  <c r="N513" i="168" s="1"/>
  <c r="H513" i="168"/>
  <c r="G513" i="168"/>
  <c r="J512" i="168"/>
  <c r="N512" i="168" s="1"/>
  <c r="H512" i="168"/>
  <c r="G512" i="168"/>
  <c r="J511" i="168"/>
  <c r="N511" i="168" s="1"/>
  <c r="H511" i="168"/>
  <c r="G511" i="168"/>
  <c r="J510" i="168"/>
  <c r="N510" i="168" s="1"/>
  <c r="H510" i="168"/>
  <c r="G510" i="168"/>
  <c r="J509" i="168"/>
  <c r="N509" i="168" s="1"/>
  <c r="H509" i="168"/>
  <c r="G509" i="168"/>
  <c r="J508" i="168"/>
  <c r="N508" i="168" s="1"/>
  <c r="H508" i="168"/>
  <c r="G508" i="168"/>
  <c r="J507" i="168"/>
  <c r="N507" i="168" s="1"/>
  <c r="H507" i="168"/>
  <c r="G507" i="168"/>
  <c r="J506" i="168"/>
  <c r="N506" i="168" s="1"/>
  <c r="H506" i="168"/>
  <c r="G506" i="168"/>
  <c r="J505" i="168"/>
  <c r="N505" i="168" s="1"/>
  <c r="H505" i="168"/>
  <c r="G505" i="168"/>
  <c r="J504" i="168"/>
  <c r="N504" i="168" s="1"/>
  <c r="H504" i="168"/>
  <c r="G504" i="168"/>
  <c r="J503" i="168"/>
  <c r="N503" i="168" s="1"/>
  <c r="H503" i="168"/>
  <c r="G503" i="168"/>
  <c r="J502" i="168"/>
  <c r="N502" i="168" s="1"/>
  <c r="H502" i="168"/>
  <c r="G502" i="168"/>
  <c r="J501" i="168"/>
  <c r="N501" i="168" s="1"/>
  <c r="H501" i="168"/>
  <c r="G501" i="168"/>
  <c r="J500" i="168"/>
  <c r="N500" i="168" s="1"/>
  <c r="H500" i="168"/>
  <c r="G500" i="168"/>
  <c r="J499" i="168"/>
  <c r="N499" i="168" s="1"/>
  <c r="H499" i="168"/>
  <c r="G499" i="168"/>
  <c r="J498" i="168"/>
  <c r="N498" i="168" s="1"/>
  <c r="H498" i="168"/>
  <c r="G498" i="168"/>
  <c r="J497" i="168"/>
  <c r="N497" i="168" s="1"/>
  <c r="H497" i="168"/>
  <c r="G497" i="168"/>
  <c r="J496" i="168"/>
  <c r="N496" i="168" s="1"/>
  <c r="H496" i="168"/>
  <c r="G496" i="168"/>
  <c r="J495" i="168"/>
  <c r="N495" i="168" s="1"/>
  <c r="H495" i="168"/>
  <c r="G495" i="168"/>
  <c r="J494" i="168"/>
  <c r="N494" i="168" s="1"/>
  <c r="H494" i="168"/>
  <c r="G494" i="168"/>
  <c r="J493" i="168"/>
  <c r="N493" i="168" s="1"/>
  <c r="H493" i="168"/>
  <c r="G493" i="168"/>
  <c r="J492" i="168"/>
  <c r="N492" i="168" s="1"/>
  <c r="H492" i="168"/>
  <c r="G492" i="168"/>
  <c r="J491" i="168"/>
  <c r="N491" i="168" s="1"/>
  <c r="H491" i="168"/>
  <c r="G491" i="168"/>
  <c r="J490" i="168"/>
  <c r="N490" i="168" s="1"/>
  <c r="H490" i="168"/>
  <c r="G490" i="168"/>
  <c r="J489" i="168"/>
  <c r="N489" i="168" s="1"/>
  <c r="H489" i="168"/>
  <c r="G489" i="168"/>
  <c r="J488" i="168"/>
  <c r="N488" i="168" s="1"/>
  <c r="H488" i="168"/>
  <c r="G488" i="168"/>
  <c r="J487" i="168"/>
  <c r="N487" i="168" s="1"/>
  <c r="H487" i="168"/>
  <c r="G487" i="168"/>
  <c r="J486" i="168"/>
  <c r="N486" i="168" s="1"/>
  <c r="H486" i="168"/>
  <c r="G486" i="168"/>
  <c r="J485" i="168"/>
  <c r="N485" i="168" s="1"/>
  <c r="H485" i="168"/>
  <c r="G485" i="168"/>
  <c r="J484" i="168"/>
  <c r="N484" i="168" s="1"/>
  <c r="H484" i="168"/>
  <c r="G484" i="168"/>
  <c r="J483" i="168"/>
  <c r="N483" i="168" s="1"/>
  <c r="H483" i="168"/>
  <c r="G483" i="168"/>
  <c r="J482" i="168"/>
  <c r="N482" i="168" s="1"/>
  <c r="H482" i="168"/>
  <c r="G482" i="168"/>
  <c r="J481" i="168"/>
  <c r="N481" i="168" s="1"/>
  <c r="H481" i="168"/>
  <c r="G481" i="168"/>
  <c r="J480" i="168"/>
  <c r="N480" i="168" s="1"/>
  <c r="H480" i="168"/>
  <c r="G480" i="168"/>
  <c r="J479" i="168"/>
  <c r="N479" i="168" s="1"/>
  <c r="H479" i="168"/>
  <c r="G479" i="168"/>
  <c r="J478" i="168"/>
  <c r="N478" i="168" s="1"/>
  <c r="H478" i="168"/>
  <c r="G478" i="168"/>
  <c r="J477" i="168"/>
  <c r="N477" i="168" s="1"/>
  <c r="H477" i="168"/>
  <c r="G477" i="168"/>
  <c r="J476" i="168"/>
  <c r="N476" i="168" s="1"/>
  <c r="H476" i="168"/>
  <c r="G476" i="168"/>
  <c r="J475" i="168"/>
  <c r="N475" i="168" s="1"/>
  <c r="H475" i="168"/>
  <c r="G475" i="168"/>
  <c r="J474" i="168"/>
  <c r="N474" i="168" s="1"/>
  <c r="H474" i="168"/>
  <c r="G474" i="168"/>
  <c r="J473" i="168"/>
  <c r="N473" i="168" s="1"/>
  <c r="H473" i="168"/>
  <c r="G473" i="168"/>
  <c r="J472" i="168"/>
  <c r="N472" i="168" s="1"/>
  <c r="H472" i="168"/>
  <c r="G472" i="168"/>
  <c r="J471" i="168"/>
  <c r="N471" i="168" s="1"/>
  <c r="H471" i="168"/>
  <c r="G471" i="168"/>
  <c r="J470" i="168"/>
  <c r="N470" i="168" s="1"/>
  <c r="H470" i="168"/>
  <c r="G470" i="168"/>
  <c r="J469" i="168"/>
  <c r="N469" i="168" s="1"/>
  <c r="H469" i="168"/>
  <c r="G469" i="168"/>
  <c r="J468" i="168"/>
  <c r="N468" i="168" s="1"/>
  <c r="H468" i="168"/>
  <c r="G468" i="168"/>
  <c r="J467" i="168"/>
  <c r="N467" i="168" s="1"/>
  <c r="H467" i="168"/>
  <c r="G467" i="168"/>
  <c r="J466" i="168"/>
  <c r="N466" i="168" s="1"/>
  <c r="H466" i="168"/>
  <c r="G466" i="168"/>
  <c r="J465" i="168"/>
  <c r="N465" i="168" s="1"/>
  <c r="H465" i="168"/>
  <c r="G465" i="168"/>
  <c r="J464" i="168"/>
  <c r="N464" i="168" s="1"/>
  <c r="H464" i="168"/>
  <c r="G464" i="168"/>
  <c r="J463" i="168"/>
  <c r="N463" i="168" s="1"/>
  <c r="H463" i="168"/>
  <c r="G463" i="168"/>
  <c r="J462" i="168"/>
  <c r="N462" i="168" s="1"/>
  <c r="H462" i="168"/>
  <c r="G462" i="168"/>
  <c r="J461" i="168"/>
  <c r="N461" i="168" s="1"/>
  <c r="H461" i="168"/>
  <c r="G461" i="168"/>
  <c r="J460" i="168"/>
  <c r="N460" i="168" s="1"/>
  <c r="H460" i="168"/>
  <c r="G460" i="168"/>
  <c r="J459" i="168"/>
  <c r="N459" i="168" s="1"/>
  <c r="H459" i="168"/>
  <c r="G459" i="168"/>
  <c r="J458" i="168"/>
  <c r="N458" i="168" s="1"/>
  <c r="H458" i="168"/>
  <c r="G458" i="168"/>
  <c r="J457" i="168"/>
  <c r="N457" i="168" s="1"/>
  <c r="H457" i="168"/>
  <c r="G457" i="168"/>
  <c r="J456" i="168"/>
  <c r="N456" i="168" s="1"/>
  <c r="H456" i="168"/>
  <c r="G456" i="168"/>
  <c r="J455" i="168"/>
  <c r="N455" i="168" s="1"/>
  <c r="H455" i="168"/>
  <c r="G455" i="168"/>
  <c r="J454" i="168"/>
  <c r="N454" i="168" s="1"/>
  <c r="H454" i="168"/>
  <c r="G454" i="168"/>
  <c r="J453" i="168"/>
  <c r="N453" i="168" s="1"/>
  <c r="H453" i="168"/>
  <c r="G453" i="168"/>
  <c r="J452" i="168"/>
  <c r="N452" i="168" s="1"/>
  <c r="H452" i="168"/>
  <c r="G452" i="168"/>
  <c r="J451" i="168"/>
  <c r="N451" i="168" s="1"/>
  <c r="H451" i="168"/>
  <c r="G451" i="168"/>
  <c r="J450" i="168"/>
  <c r="N450" i="168" s="1"/>
  <c r="H450" i="168"/>
  <c r="G450" i="168"/>
  <c r="J449" i="168"/>
  <c r="N449" i="168" s="1"/>
  <c r="H449" i="168"/>
  <c r="G449" i="168"/>
  <c r="J448" i="168"/>
  <c r="N448" i="168" s="1"/>
  <c r="H448" i="168"/>
  <c r="G448" i="168"/>
  <c r="J447" i="168"/>
  <c r="N447" i="168" s="1"/>
  <c r="H447" i="168"/>
  <c r="G447" i="168"/>
  <c r="J446" i="168"/>
  <c r="N446" i="168" s="1"/>
  <c r="H446" i="168"/>
  <c r="G446" i="168"/>
  <c r="J445" i="168"/>
  <c r="N445" i="168" s="1"/>
  <c r="H445" i="168"/>
  <c r="G445" i="168"/>
  <c r="J444" i="168"/>
  <c r="N444" i="168" s="1"/>
  <c r="H444" i="168"/>
  <c r="G444" i="168"/>
  <c r="J443" i="168"/>
  <c r="N443" i="168" s="1"/>
  <c r="H443" i="168"/>
  <c r="G443" i="168"/>
  <c r="J442" i="168"/>
  <c r="N442" i="168" s="1"/>
  <c r="H442" i="168"/>
  <c r="G442" i="168"/>
  <c r="J441" i="168"/>
  <c r="N441" i="168" s="1"/>
  <c r="H441" i="168"/>
  <c r="G441" i="168"/>
  <c r="J440" i="168"/>
  <c r="N440" i="168" s="1"/>
  <c r="H440" i="168"/>
  <c r="G440" i="168"/>
  <c r="J439" i="168"/>
  <c r="N439" i="168" s="1"/>
  <c r="H439" i="168"/>
  <c r="G439" i="168"/>
  <c r="J438" i="168"/>
  <c r="N438" i="168" s="1"/>
  <c r="H438" i="168"/>
  <c r="G438" i="168"/>
  <c r="J437" i="168"/>
  <c r="N437" i="168" s="1"/>
  <c r="H437" i="168"/>
  <c r="G437" i="168"/>
  <c r="J436" i="168"/>
  <c r="N436" i="168" s="1"/>
  <c r="H436" i="168"/>
  <c r="G436" i="168"/>
  <c r="J435" i="168"/>
  <c r="N435" i="168" s="1"/>
  <c r="H435" i="168"/>
  <c r="G435" i="168"/>
  <c r="J434" i="168"/>
  <c r="N434" i="168" s="1"/>
  <c r="H434" i="168"/>
  <c r="G434" i="168"/>
  <c r="J433" i="168"/>
  <c r="N433" i="168" s="1"/>
  <c r="H433" i="168"/>
  <c r="G433" i="168"/>
  <c r="J432" i="168"/>
  <c r="N432" i="168" s="1"/>
  <c r="H432" i="168"/>
  <c r="G432" i="168"/>
  <c r="J431" i="168"/>
  <c r="N431" i="168" s="1"/>
  <c r="H431" i="168"/>
  <c r="G431" i="168"/>
  <c r="J430" i="168"/>
  <c r="N430" i="168" s="1"/>
  <c r="H430" i="168"/>
  <c r="G430" i="168"/>
  <c r="J429" i="168"/>
  <c r="N429" i="168" s="1"/>
  <c r="H429" i="168"/>
  <c r="G429" i="168"/>
  <c r="J428" i="168"/>
  <c r="N428" i="168" s="1"/>
  <c r="H428" i="168"/>
  <c r="G428" i="168"/>
  <c r="J427" i="168"/>
  <c r="N427" i="168" s="1"/>
  <c r="H427" i="168"/>
  <c r="G427" i="168"/>
  <c r="J426" i="168"/>
  <c r="N426" i="168" s="1"/>
  <c r="H426" i="168"/>
  <c r="G426" i="168"/>
  <c r="J425" i="168"/>
  <c r="N425" i="168" s="1"/>
  <c r="H425" i="168"/>
  <c r="G425" i="168"/>
  <c r="J424" i="168"/>
  <c r="N424" i="168" s="1"/>
  <c r="H424" i="168"/>
  <c r="G424" i="168"/>
  <c r="J423" i="168"/>
  <c r="N423" i="168" s="1"/>
  <c r="H423" i="168"/>
  <c r="G423" i="168"/>
  <c r="J422" i="168"/>
  <c r="N422" i="168" s="1"/>
  <c r="H422" i="168"/>
  <c r="G422" i="168"/>
  <c r="J421" i="168"/>
  <c r="N421" i="168" s="1"/>
  <c r="H421" i="168"/>
  <c r="G421" i="168"/>
  <c r="J420" i="168"/>
  <c r="N420" i="168" s="1"/>
  <c r="H420" i="168"/>
  <c r="G420" i="168"/>
  <c r="J419" i="168"/>
  <c r="N419" i="168" s="1"/>
  <c r="H419" i="168"/>
  <c r="G419" i="168"/>
  <c r="J418" i="168"/>
  <c r="N418" i="168" s="1"/>
  <c r="H418" i="168"/>
  <c r="G418" i="168"/>
  <c r="J417" i="168"/>
  <c r="N417" i="168" s="1"/>
  <c r="H417" i="168"/>
  <c r="G417" i="168"/>
  <c r="J416" i="168"/>
  <c r="N416" i="168" s="1"/>
  <c r="H416" i="168"/>
  <c r="G416" i="168"/>
  <c r="J415" i="168"/>
  <c r="N415" i="168" s="1"/>
  <c r="H415" i="168"/>
  <c r="G415" i="168"/>
  <c r="J414" i="168"/>
  <c r="N414" i="168" s="1"/>
  <c r="H414" i="168"/>
  <c r="G414" i="168"/>
  <c r="J413" i="168"/>
  <c r="N413" i="168" s="1"/>
  <c r="H413" i="168"/>
  <c r="G413" i="168"/>
  <c r="J412" i="168"/>
  <c r="N412" i="168" s="1"/>
  <c r="H412" i="168"/>
  <c r="G412" i="168"/>
  <c r="J411" i="168"/>
  <c r="N411" i="168" s="1"/>
  <c r="H411" i="168"/>
  <c r="G411" i="168"/>
  <c r="J410" i="168"/>
  <c r="N410" i="168" s="1"/>
  <c r="H410" i="168"/>
  <c r="G410" i="168"/>
  <c r="J409" i="168"/>
  <c r="N409" i="168" s="1"/>
  <c r="H409" i="168"/>
  <c r="G409" i="168"/>
  <c r="J408" i="168"/>
  <c r="N408" i="168" s="1"/>
  <c r="H408" i="168"/>
  <c r="G408" i="168"/>
  <c r="J407" i="168"/>
  <c r="N407" i="168" s="1"/>
  <c r="H407" i="168"/>
  <c r="G407" i="168"/>
  <c r="J406" i="168"/>
  <c r="N406" i="168" s="1"/>
  <c r="H406" i="168"/>
  <c r="G406" i="168"/>
  <c r="J405" i="168"/>
  <c r="N405" i="168" s="1"/>
  <c r="H405" i="168"/>
  <c r="G405" i="168"/>
  <c r="J404" i="168"/>
  <c r="N404" i="168" s="1"/>
  <c r="H404" i="168"/>
  <c r="G404" i="168"/>
  <c r="J403" i="168"/>
  <c r="N403" i="168" s="1"/>
  <c r="H403" i="168"/>
  <c r="G403" i="168"/>
  <c r="J402" i="168"/>
  <c r="N402" i="168" s="1"/>
  <c r="H402" i="168"/>
  <c r="G402" i="168"/>
  <c r="J401" i="168"/>
  <c r="N401" i="168" s="1"/>
  <c r="H401" i="168"/>
  <c r="G401" i="168"/>
  <c r="J400" i="168"/>
  <c r="N400" i="168" s="1"/>
  <c r="H400" i="168"/>
  <c r="G400" i="168"/>
  <c r="J399" i="168"/>
  <c r="N399" i="168" s="1"/>
  <c r="H399" i="168"/>
  <c r="G399" i="168"/>
  <c r="J398" i="168"/>
  <c r="N398" i="168" s="1"/>
  <c r="H398" i="168"/>
  <c r="G398" i="168"/>
  <c r="J397" i="168"/>
  <c r="N397" i="168" s="1"/>
  <c r="H397" i="168"/>
  <c r="G397" i="168"/>
  <c r="J396" i="168"/>
  <c r="N396" i="168" s="1"/>
  <c r="H396" i="168"/>
  <c r="G396" i="168"/>
  <c r="J395" i="168"/>
  <c r="N395" i="168" s="1"/>
  <c r="H395" i="168"/>
  <c r="G395" i="168"/>
  <c r="J394" i="168"/>
  <c r="N394" i="168" s="1"/>
  <c r="H394" i="168"/>
  <c r="G394" i="168"/>
  <c r="J393" i="168"/>
  <c r="N393" i="168" s="1"/>
  <c r="H393" i="168"/>
  <c r="G393" i="168"/>
  <c r="J392" i="168"/>
  <c r="N392" i="168" s="1"/>
  <c r="H392" i="168"/>
  <c r="G392" i="168"/>
  <c r="J391" i="168"/>
  <c r="N391" i="168" s="1"/>
  <c r="H391" i="168"/>
  <c r="G391" i="168"/>
  <c r="J390" i="168"/>
  <c r="N390" i="168" s="1"/>
  <c r="H390" i="168"/>
  <c r="G390" i="168"/>
  <c r="J389" i="168"/>
  <c r="N389" i="168" s="1"/>
  <c r="H389" i="168"/>
  <c r="G389" i="168"/>
  <c r="J388" i="168"/>
  <c r="N388" i="168" s="1"/>
  <c r="H388" i="168"/>
  <c r="G388" i="168"/>
  <c r="J387" i="168"/>
  <c r="N387" i="168" s="1"/>
  <c r="H387" i="168"/>
  <c r="G387" i="168"/>
  <c r="J386" i="168"/>
  <c r="N386" i="168" s="1"/>
  <c r="H386" i="168"/>
  <c r="G386" i="168"/>
  <c r="J385" i="168"/>
  <c r="N385" i="168" s="1"/>
  <c r="H385" i="168"/>
  <c r="G385" i="168"/>
  <c r="J384" i="168"/>
  <c r="N384" i="168" s="1"/>
  <c r="H384" i="168"/>
  <c r="G384" i="168"/>
  <c r="J383" i="168"/>
  <c r="N383" i="168" s="1"/>
  <c r="H383" i="168"/>
  <c r="G383" i="168"/>
  <c r="J382" i="168"/>
  <c r="N382" i="168" s="1"/>
  <c r="H382" i="168"/>
  <c r="G382" i="168"/>
  <c r="J381" i="168"/>
  <c r="N381" i="168" s="1"/>
  <c r="H381" i="168"/>
  <c r="G381" i="168"/>
  <c r="J380" i="168"/>
  <c r="N380" i="168" s="1"/>
  <c r="H380" i="168"/>
  <c r="G380" i="168"/>
  <c r="J379" i="168"/>
  <c r="N379" i="168" s="1"/>
  <c r="H379" i="168"/>
  <c r="G379" i="168"/>
  <c r="J378" i="168"/>
  <c r="N378" i="168" s="1"/>
  <c r="H378" i="168"/>
  <c r="G378" i="168"/>
  <c r="J377" i="168"/>
  <c r="N377" i="168" s="1"/>
  <c r="H377" i="168"/>
  <c r="G377" i="168"/>
  <c r="J376" i="168"/>
  <c r="N376" i="168" s="1"/>
  <c r="H376" i="168"/>
  <c r="G376" i="168"/>
  <c r="J375" i="168"/>
  <c r="N375" i="168" s="1"/>
  <c r="H375" i="168"/>
  <c r="G375" i="168"/>
  <c r="J374" i="168"/>
  <c r="N374" i="168" s="1"/>
  <c r="H374" i="168"/>
  <c r="G374" i="168"/>
  <c r="J373" i="168"/>
  <c r="N373" i="168" s="1"/>
  <c r="H373" i="168"/>
  <c r="G373" i="168"/>
  <c r="J372" i="168"/>
  <c r="N372" i="168" s="1"/>
  <c r="H372" i="168"/>
  <c r="G372" i="168"/>
  <c r="J371" i="168"/>
  <c r="N371" i="168" s="1"/>
  <c r="H371" i="168"/>
  <c r="G371" i="168"/>
  <c r="J370" i="168"/>
  <c r="N370" i="168" s="1"/>
  <c r="H370" i="168"/>
  <c r="G370" i="168"/>
  <c r="J369" i="168"/>
  <c r="N369" i="168" s="1"/>
  <c r="H369" i="168"/>
  <c r="G369" i="168"/>
  <c r="J368" i="168"/>
  <c r="N368" i="168" s="1"/>
  <c r="H368" i="168"/>
  <c r="G368" i="168"/>
  <c r="J367" i="168"/>
  <c r="N367" i="168" s="1"/>
  <c r="H367" i="168"/>
  <c r="G367" i="168"/>
  <c r="J366" i="168"/>
  <c r="N366" i="168" s="1"/>
  <c r="H366" i="168"/>
  <c r="G366" i="168"/>
  <c r="J365" i="168"/>
  <c r="N365" i="168" s="1"/>
  <c r="H365" i="168"/>
  <c r="G365" i="168"/>
  <c r="J364" i="168"/>
  <c r="N364" i="168" s="1"/>
  <c r="H364" i="168"/>
  <c r="G364" i="168"/>
  <c r="J363" i="168"/>
  <c r="N363" i="168" s="1"/>
  <c r="H363" i="168"/>
  <c r="G363" i="168"/>
  <c r="J362" i="168"/>
  <c r="N362" i="168" s="1"/>
  <c r="H362" i="168"/>
  <c r="G362" i="168"/>
  <c r="J361" i="168"/>
  <c r="N361" i="168" s="1"/>
  <c r="H361" i="168"/>
  <c r="G361" i="168"/>
  <c r="J360" i="168"/>
  <c r="N360" i="168" s="1"/>
  <c r="H360" i="168"/>
  <c r="G360" i="168"/>
  <c r="J359" i="168"/>
  <c r="N359" i="168" s="1"/>
  <c r="H359" i="168"/>
  <c r="G359" i="168"/>
  <c r="J358" i="168"/>
  <c r="N358" i="168" s="1"/>
  <c r="H358" i="168"/>
  <c r="G358" i="168"/>
  <c r="J357" i="168"/>
  <c r="N357" i="168" s="1"/>
  <c r="H357" i="168"/>
  <c r="G357" i="168"/>
  <c r="J356" i="168"/>
  <c r="N356" i="168" s="1"/>
  <c r="H356" i="168"/>
  <c r="G356" i="168"/>
  <c r="J355" i="168"/>
  <c r="N355" i="168" s="1"/>
  <c r="H355" i="168"/>
  <c r="G355" i="168"/>
  <c r="J354" i="168"/>
  <c r="N354" i="168" s="1"/>
  <c r="H354" i="168"/>
  <c r="G354" i="168"/>
  <c r="J353" i="168"/>
  <c r="N353" i="168" s="1"/>
  <c r="H353" i="168"/>
  <c r="G353" i="168"/>
  <c r="J352" i="168"/>
  <c r="N352" i="168" s="1"/>
  <c r="H352" i="168"/>
  <c r="G352" i="168"/>
  <c r="J351" i="168"/>
  <c r="N351" i="168" s="1"/>
  <c r="H351" i="168"/>
  <c r="G351" i="168"/>
  <c r="J350" i="168"/>
  <c r="N350" i="168" s="1"/>
  <c r="H350" i="168"/>
  <c r="G350" i="168"/>
  <c r="J349" i="168"/>
  <c r="N349" i="168" s="1"/>
  <c r="H349" i="168"/>
  <c r="G349" i="168"/>
  <c r="J348" i="168"/>
  <c r="N348" i="168" s="1"/>
  <c r="H348" i="168"/>
  <c r="G348" i="168"/>
  <c r="J347" i="168"/>
  <c r="N347" i="168" s="1"/>
  <c r="H347" i="168"/>
  <c r="G347" i="168"/>
  <c r="J346" i="168"/>
  <c r="N346" i="168" s="1"/>
  <c r="H346" i="168"/>
  <c r="G346" i="168"/>
  <c r="J345" i="168"/>
  <c r="N345" i="168" s="1"/>
  <c r="H345" i="168"/>
  <c r="G345" i="168"/>
  <c r="J344" i="168"/>
  <c r="N344" i="168" s="1"/>
  <c r="H344" i="168"/>
  <c r="G344" i="168"/>
  <c r="J343" i="168"/>
  <c r="N343" i="168" s="1"/>
  <c r="H343" i="168"/>
  <c r="G343" i="168"/>
  <c r="J342" i="168"/>
  <c r="N342" i="168" s="1"/>
  <c r="H342" i="168"/>
  <c r="G342" i="168"/>
  <c r="J341" i="168"/>
  <c r="N341" i="168" s="1"/>
  <c r="H341" i="168"/>
  <c r="G341" i="168"/>
  <c r="J340" i="168"/>
  <c r="N340" i="168" s="1"/>
  <c r="H340" i="168"/>
  <c r="G340" i="168"/>
  <c r="J339" i="168"/>
  <c r="N339" i="168" s="1"/>
  <c r="H339" i="168"/>
  <c r="G339" i="168"/>
  <c r="J338" i="168"/>
  <c r="N338" i="168" s="1"/>
  <c r="H338" i="168"/>
  <c r="G338" i="168"/>
  <c r="J337" i="168"/>
  <c r="N337" i="168" s="1"/>
  <c r="H337" i="168"/>
  <c r="G337" i="168"/>
  <c r="J336" i="168"/>
  <c r="N336" i="168" s="1"/>
  <c r="H336" i="168"/>
  <c r="G336" i="168"/>
  <c r="J335" i="168"/>
  <c r="N335" i="168" s="1"/>
  <c r="H335" i="168"/>
  <c r="G335" i="168"/>
  <c r="J334" i="168"/>
  <c r="N334" i="168" s="1"/>
  <c r="H334" i="168"/>
  <c r="G334" i="168"/>
  <c r="J333" i="168"/>
  <c r="N333" i="168" s="1"/>
  <c r="H333" i="168"/>
  <c r="G333" i="168"/>
  <c r="J332" i="168"/>
  <c r="N332" i="168" s="1"/>
  <c r="H332" i="168"/>
  <c r="G332" i="168"/>
  <c r="J331" i="168"/>
  <c r="N331" i="168" s="1"/>
  <c r="H331" i="168"/>
  <c r="G331" i="168"/>
  <c r="J330" i="168"/>
  <c r="N330" i="168" s="1"/>
  <c r="H330" i="168"/>
  <c r="G330" i="168"/>
  <c r="J329" i="168"/>
  <c r="N329" i="168" s="1"/>
  <c r="H329" i="168"/>
  <c r="G329" i="168"/>
  <c r="J328" i="168"/>
  <c r="N328" i="168" s="1"/>
  <c r="H328" i="168"/>
  <c r="G328" i="168"/>
  <c r="J327" i="168"/>
  <c r="N327" i="168" s="1"/>
  <c r="H327" i="168"/>
  <c r="G327" i="168"/>
  <c r="J326" i="168"/>
  <c r="N326" i="168" s="1"/>
  <c r="H326" i="168"/>
  <c r="G326" i="168"/>
  <c r="J325" i="168"/>
  <c r="N325" i="168" s="1"/>
  <c r="H325" i="168"/>
  <c r="G325" i="168"/>
  <c r="J324" i="168"/>
  <c r="N324" i="168" s="1"/>
  <c r="H324" i="168"/>
  <c r="G324" i="168"/>
  <c r="J323" i="168"/>
  <c r="N323" i="168" s="1"/>
  <c r="H323" i="168"/>
  <c r="G323" i="168"/>
  <c r="J322" i="168"/>
  <c r="N322" i="168" s="1"/>
  <c r="H322" i="168"/>
  <c r="G322" i="168"/>
  <c r="J321" i="168"/>
  <c r="N321" i="168" s="1"/>
  <c r="H321" i="168"/>
  <c r="G321" i="168"/>
  <c r="J320" i="168"/>
  <c r="N320" i="168" s="1"/>
  <c r="H320" i="168"/>
  <c r="G320" i="168"/>
  <c r="J319" i="168"/>
  <c r="N319" i="168" s="1"/>
  <c r="H319" i="168"/>
  <c r="G319" i="168"/>
  <c r="J318" i="168"/>
  <c r="N318" i="168" s="1"/>
  <c r="H318" i="168"/>
  <c r="G318" i="168"/>
  <c r="J317" i="168"/>
  <c r="N317" i="168" s="1"/>
  <c r="H317" i="168"/>
  <c r="G317" i="168"/>
  <c r="J316" i="168"/>
  <c r="N316" i="168" s="1"/>
  <c r="H316" i="168"/>
  <c r="G316" i="168"/>
  <c r="J315" i="168"/>
  <c r="N315" i="168" s="1"/>
  <c r="H315" i="168"/>
  <c r="G315" i="168"/>
  <c r="J314" i="168"/>
  <c r="N314" i="168" s="1"/>
  <c r="H314" i="168"/>
  <c r="G314" i="168"/>
  <c r="J313" i="168"/>
  <c r="N313" i="168" s="1"/>
  <c r="H313" i="168"/>
  <c r="G313" i="168"/>
  <c r="J312" i="168"/>
  <c r="N312" i="168" s="1"/>
  <c r="H312" i="168"/>
  <c r="G312" i="168"/>
  <c r="J311" i="168"/>
  <c r="N311" i="168" s="1"/>
  <c r="H311" i="168"/>
  <c r="G311" i="168"/>
  <c r="J310" i="168"/>
  <c r="N310" i="168" s="1"/>
  <c r="H310" i="168"/>
  <c r="G310" i="168"/>
  <c r="J309" i="168"/>
  <c r="N309" i="168" s="1"/>
  <c r="H309" i="168"/>
  <c r="G309" i="168"/>
  <c r="J308" i="168"/>
  <c r="N308" i="168" s="1"/>
  <c r="H308" i="168"/>
  <c r="G308" i="168"/>
  <c r="J307" i="168"/>
  <c r="N307" i="168" s="1"/>
  <c r="H307" i="168"/>
  <c r="G307" i="168"/>
  <c r="J306" i="168"/>
  <c r="N306" i="168" s="1"/>
  <c r="H306" i="168"/>
  <c r="G306" i="168"/>
  <c r="J305" i="168"/>
  <c r="N305" i="168" s="1"/>
  <c r="H305" i="168"/>
  <c r="G305" i="168"/>
  <c r="J304" i="168"/>
  <c r="N304" i="168" s="1"/>
  <c r="H304" i="168"/>
  <c r="G304" i="168"/>
  <c r="J303" i="168"/>
  <c r="N303" i="168" s="1"/>
  <c r="H303" i="168"/>
  <c r="G303" i="168"/>
  <c r="J302" i="168"/>
  <c r="N302" i="168" s="1"/>
  <c r="H302" i="168"/>
  <c r="G302" i="168"/>
  <c r="J301" i="168"/>
  <c r="N301" i="168" s="1"/>
  <c r="H301" i="168"/>
  <c r="G301" i="168"/>
  <c r="J300" i="168"/>
  <c r="N300" i="168" s="1"/>
  <c r="H300" i="168"/>
  <c r="G300" i="168"/>
  <c r="J299" i="168"/>
  <c r="N299" i="168" s="1"/>
  <c r="H299" i="168"/>
  <c r="G299" i="168"/>
  <c r="J298" i="168"/>
  <c r="N298" i="168" s="1"/>
  <c r="H298" i="168"/>
  <c r="G298" i="168"/>
  <c r="J297" i="168"/>
  <c r="N297" i="168" s="1"/>
  <c r="H297" i="168"/>
  <c r="G297" i="168"/>
  <c r="J296" i="168"/>
  <c r="N296" i="168" s="1"/>
  <c r="H296" i="168"/>
  <c r="G296" i="168"/>
  <c r="J295" i="168"/>
  <c r="N295" i="168" s="1"/>
  <c r="H295" i="168"/>
  <c r="G295" i="168"/>
  <c r="J294" i="168"/>
  <c r="N294" i="168" s="1"/>
  <c r="H294" i="168"/>
  <c r="G294" i="168"/>
  <c r="J293" i="168"/>
  <c r="N293" i="168" s="1"/>
  <c r="H293" i="168"/>
  <c r="G293" i="168"/>
  <c r="J292" i="168"/>
  <c r="N292" i="168" s="1"/>
  <c r="H292" i="168"/>
  <c r="G292" i="168"/>
  <c r="J291" i="168"/>
  <c r="N291" i="168" s="1"/>
  <c r="H291" i="168"/>
  <c r="G291" i="168"/>
  <c r="J290" i="168"/>
  <c r="N290" i="168" s="1"/>
  <c r="H290" i="168"/>
  <c r="G290" i="168"/>
  <c r="J289" i="168"/>
  <c r="N289" i="168" s="1"/>
  <c r="H289" i="168"/>
  <c r="G289" i="168"/>
  <c r="J288" i="168"/>
  <c r="N288" i="168" s="1"/>
  <c r="H288" i="168"/>
  <c r="G288" i="168"/>
  <c r="J287" i="168"/>
  <c r="N287" i="168" s="1"/>
  <c r="H287" i="168"/>
  <c r="G287" i="168"/>
  <c r="J286" i="168"/>
  <c r="N286" i="168" s="1"/>
  <c r="H286" i="168"/>
  <c r="G286" i="168"/>
  <c r="J285" i="168"/>
  <c r="N285" i="168" s="1"/>
  <c r="H285" i="168"/>
  <c r="G285" i="168"/>
  <c r="J284" i="168"/>
  <c r="N284" i="168" s="1"/>
  <c r="H284" i="168"/>
  <c r="G284" i="168"/>
  <c r="J283" i="168"/>
  <c r="N283" i="168" s="1"/>
  <c r="H283" i="168"/>
  <c r="G283" i="168"/>
  <c r="J282" i="168"/>
  <c r="N282" i="168" s="1"/>
  <c r="H282" i="168"/>
  <c r="G282" i="168"/>
  <c r="J281" i="168"/>
  <c r="N281" i="168" s="1"/>
  <c r="H281" i="168"/>
  <c r="G281" i="168"/>
  <c r="J280" i="168"/>
  <c r="N280" i="168" s="1"/>
  <c r="H280" i="168"/>
  <c r="G280" i="168"/>
  <c r="J279" i="168"/>
  <c r="N279" i="168" s="1"/>
  <c r="H279" i="168"/>
  <c r="G279" i="168"/>
  <c r="J278" i="168"/>
  <c r="N278" i="168" s="1"/>
  <c r="H278" i="168"/>
  <c r="G278" i="168"/>
  <c r="J277" i="168"/>
  <c r="N277" i="168" s="1"/>
  <c r="H277" i="168"/>
  <c r="G277" i="168"/>
  <c r="J276" i="168"/>
  <c r="N276" i="168" s="1"/>
  <c r="H276" i="168"/>
  <c r="G276" i="168"/>
  <c r="J275" i="168"/>
  <c r="N275" i="168" s="1"/>
  <c r="H275" i="168"/>
  <c r="G275" i="168"/>
  <c r="J274" i="168"/>
  <c r="N274" i="168" s="1"/>
  <c r="H274" i="168"/>
  <c r="G274" i="168"/>
  <c r="J273" i="168"/>
  <c r="N273" i="168" s="1"/>
  <c r="H273" i="168"/>
  <c r="G273" i="168"/>
  <c r="J272" i="168"/>
  <c r="N272" i="168" s="1"/>
  <c r="H272" i="168"/>
  <c r="G272" i="168"/>
  <c r="J271" i="168"/>
  <c r="N271" i="168" s="1"/>
  <c r="H271" i="168"/>
  <c r="G271" i="168"/>
  <c r="J270" i="168"/>
  <c r="N270" i="168" s="1"/>
  <c r="H270" i="168"/>
  <c r="G270" i="168"/>
  <c r="J269" i="168"/>
  <c r="N269" i="168" s="1"/>
  <c r="H269" i="168"/>
  <c r="G269" i="168"/>
  <c r="J268" i="168"/>
  <c r="N268" i="168" s="1"/>
  <c r="H268" i="168"/>
  <c r="G268" i="168"/>
  <c r="J267" i="168"/>
  <c r="N267" i="168" s="1"/>
  <c r="H267" i="168"/>
  <c r="G267" i="168"/>
  <c r="J266" i="168"/>
  <c r="N266" i="168" s="1"/>
  <c r="H266" i="168"/>
  <c r="G266" i="168"/>
  <c r="J265" i="168"/>
  <c r="N265" i="168" s="1"/>
  <c r="H265" i="168"/>
  <c r="G265" i="168"/>
  <c r="J264" i="168"/>
  <c r="N264" i="168" s="1"/>
  <c r="H264" i="168"/>
  <c r="G264" i="168"/>
  <c r="J263" i="168"/>
  <c r="N263" i="168" s="1"/>
  <c r="H263" i="168"/>
  <c r="G263" i="168"/>
  <c r="J262" i="168"/>
  <c r="N262" i="168" s="1"/>
  <c r="H262" i="168"/>
  <c r="G262" i="168"/>
  <c r="J261" i="168"/>
  <c r="N261" i="168" s="1"/>
  <c r="H261" i="168"/>
  <c r="G261" i="168"/>
  <c r="J260" i="168"/>
  <c r="N260" i="168" s="1"/>
  <c r="H260" i="168"/>
  <c r="G260" i="168"/>
  <c r="J259" i="168"/>
  <c r="N259" i="168" s="1"/>
  <c r="H259" i="168"/>
  <c r="G259" i="168"/>
  <c r="J258" i="168"/>
  <c r="N258" i="168" s="1"/>
  <c r="H258" i="168"/>
  <c r="G258" i="168"/>
  <c r="J257" i="168"/>
  <c r="N257" i="168" s="1"/>
  <c r="H257" i="168"/>
  <c r="G257" i="168"/>
  <c r="J256" i="168"/>
  <c r="N256" i="168" s="1"/>
  <c r="H256" i="168"/>
  <c r="G256" i="168"/>
  <c r="J255" i="168"/>
  <c r="N255" i="168" s="1"/>
  <c r="H255" i="168"/>
  <c r="G255" i="168"/>
  <c r="J254" i="168"/>
  <c r="N254" i="168" s="1"/>
  <c r="H254" i="168"/>
  <c r="G254" i="168"/>
  <c r="J253" i="168"/>
  <c r="N253" i="168" s="1"/>
  <c r="H253" i="168"/>
  <c r="G253" i="168"/>
  <c r="J252" i="168"/>
  <c r="N252" i="168" s="1"/>
  <c r="H252" i="168"/>
  <c r="G252" i="168"/>
  <c r="J251" i="168"/>
  <c r="N251" i="168" s="1"/>
  <c r="H251" i="168"/>
  <c r="G251" i="168"/>
  <c r="J250" i="168"/>
  <c r="N250" i="168" s="1"/>
  <c r="H250" i="168"/>
  <c r="G250" i="168"/>
  <c r="J249" i="168"/>
  <c r="N249" i="168" s="1"/>
  <c r="H249" i="168"/>
  <c r="G249" i="168"/>
  <c r="J248" i="168"/>
  <c r="N248" i="168" s="1"/>
  <c r="H248" i="168"/>
  <c r="G248" i="168"/>
  <c r="J247" i="168"/>
  <c r="N247" i="168" s="1"/>
  <c r="H247" i="168"/>
  <c r="G247" i="168"/>
  <c r="J246" i="168"/>
  <c r="N246" i="168" s="1"/>
  <c r="H246" i="168"/>
  <c r="G246" i="168"/>
  <c r="J245" i="168"/>
  <c r="N245" i="168" s="1"/>
  <c r="H245" i="168"/>
  <c r="G245" i="168"/>
  <c r="J244" i="168"/>
  <c r="N244" i="168" s="1"/>
  <c r="H244" i="168"/>
  <c r="G244" i="168"/>
  <c r="J243" i="168"/>
  <c r="N243" i="168" s="1"/>
  <c r="H243" i="168"/>
  <c r="G243" i="168"/>
  <c r="J242" i="168"/>
  <c r="N242" i="168" s="1"/>
  <c r="H242" i="168"/>
  <c r="G242" i="168"/>
  <c r="J241" i="168"/>
  <c r="N241" i="168" s="1"/>
  <c r="H241" i="168"/>
  <c r="G241" i="168"/>
  <c r="J240" i="168"/>
  <c r="N240" i="168" s="1"/>
  <c r="H240" i="168"/>
  <c r="G240" i="168"/>
  <c r="J239" i="168"/>
  <c r="N239" i="168" s="1"/>
  <c r="H239" i="168"/>
  <c r="G239" i="168"/>
  <c r="J238" i="168"/>
  <c r="N238" i="168" s="1"/>
  <c r="H238" i="168"/>
  <c r="G238" i="168"/>
  <c r="J237" i="168"/>
  <c r="N237" i="168" s="1"/>
  <c r="H237" i="168"/>
  <c r="G237" i="168"/>
  <c r="J236" i="168"/>
  <c r="N236" i="168" s="1"/>
  <c r="H236" i="168"/>
  <c r="G236" i="168"/>
  <c r="J235" i="168"/>
  <c r="N235" i="168" s="1"/>
  <c r="H235" i="168"/>
  <c r="G235" i="168"/>
  <c r="J234" i="168"/>
  <c r="N234" i="168" s="1"/>
  <c r="H234" i="168"/>
  <c r="G234" i="168"/>
  <c r="J233" i="168"/>
  <c r="N233" i="168" s="1"/>
  <c r="H233" i="168"/>
  <c r="G233" i="168"/>
  <c r="J232" i="168"/>
  <c r="N232" i="168" s="1"/>
  <c r="H232" i="168"/>
  <c r="G232" i="168"/>
  <c r="J231" i="168"/>
  <c r="N231" i="168" s="1"/>
  <c r="H231" i="168"/>
  <c r="G231" i="168"/>
  <c r="J230" i="168"/>
  <c r="N230" i="168" s="1"/>
  <c r="H230" i="168"/>
  <c r="G230" i="168"/>
  <c r="J229" i="168"/>
  <c r="N229" i="168" s="1"/>
  <c r="H229" i="168"/>
  <c r="G229" i="168"/>
  <c r="J228" i="168"/>
  <c r="N228" i="168" s="1"/>
  <c r="H228" i="168"/>
  <c r="G228" i="168"/>
  <c r="J227" i="168"/>
  <c r="N227" i="168" s="1"/>
  <c r="H227" i="168"/>
  <c r="G227" i="168"/>
  <c r="J226" i="168"/>
  <c r="N226" i="168" s="1"/>
  <c r="H226" i="168"/>
  <c r="G226" i="168"/>
  <c r="J225" i="168"/>
  <c r="N225" i="168" s="1"/>
  <c r="H225" i="168"/>
  <c r="G225" i="168"/>
  <c r="J224" i="168"/>
  <c r="N224" i="168" s="1"/>
  <c r="H224" i="168"/>
  <c r="G224" i="168"/>
  <c r="J223" i="168"/>
  <c r="N223" i="168" s="1"/>
  <c r="H223" i="168"/>
  <c r="G223" i="168"/>
  <c r="J222" i="168"/>
  <c r="N222" i="168" s="1"/>
  <c r="H222" i="168"/>
  <c r="G222" i="168"/>
  <c r="J221" i="168"/>
  <c r="N221" i="168" s="1"/>
  <c r="H221" i="168"/>
  <c r="G221" i="168"/>
  <c r="J220" i="168"/>
  <c r="N220" i="168" s="1"/>
  <c r="H220" i="168"/>
  <c r="G220" i="168"/>
  <c r="J219" i="168"/>
  <c r="N219" i="168" s="1"/>
  <c r="H219" i="168"/>
  <c r="G219" i="168"/>
  <c r="J218" i="168"/>
  <c r="N218" i="168" s="1"/>
  <c r="H218" i="168"/>
  <c r="G218" i="168"/>
  <c r="J217" i="168"/>
  <c r="N217" i="168" s="1"/>
  <c r="H217" i="168"/>
  <c r="G217" i="168"/>
  <c r="J216" i="168"/>
  <c r="N216" i="168" s="1"/>
  <c r="H216" i="168"/>
  <c r="G216" i="168"/>
  <c r="J215" i="168"/>
  <c r="N215" i="168" s="1"/>
  <c r="H215" i="168"/>
  <c r="G215" i="168"/>
  <c r="J214" i="168"/>
  <c r="N214" i="168" s="1"/>
  <c r="H214" i="168"/>
  <c r="G214" i="168"/>
  <c r="J213" i="168"/>
  <c r="N213" i="168" s="1"/>
  <c r="H213" i="168"/>
  <c r="G213" i="168"/>
  <c r="J212" i="168"/>
  <c r="N212" i="168" s="1"/>
  <c r="H212" i="168"/>
  <c r="G212" i="168"/>
  <c r="J211" i="168"/>
  <c r="N211" i="168" s="1"/>
  <c r="H211" i="168"/>
  <c r="G211" i="168"/>
  <c r="J210" i="168"/>
  <c r="N210" i="168" s="1"/>
  <c r="H210" i="168"/>
  <c r="G210" i="168"/>
  <c r="J209" i="168"/>
  <c r="N209" i="168" s="1"/>
  <c r="H209" i="168"/>
  <c r="G209" i="168"/>
  <c r="J208" i="168"/>
  <c r="N208" i="168" s="1"/>
  <c r="H208" i="168"/>
  <c r="G208" i="168"/>
  <c r="J207" i="168"/>
  <c r="N207" i="168" s="1"/>
  <c r="H207" i="168"/>
  <c r="G207" i="168"/>
  <c r="J206" i="168"/>
  <c r="N206" i="168" s="1"/>
  <c r="H206" i="168"/>
  <c r="G206" i="168"/>
  <c r="J205" i="168"/>
  <c r="N205" i="168" s="1"/>
  <c r="H205" i="168"/>
  <c r="G205" i="168"/>
  <c r="J204" i="168"/>
  <c r="N204" i="168" s="1"/>
  <c r="H204" i="168"/>
  <c r="G204" i="168"/>
  <c r="J203" i="168"/>
  <c r="N203" i="168" s="1"/>
  <c r="H203" i="168"/>
  <c r="G203" i="168"/>
  <c r="J202" i="168"/>
  <c r="N202" i="168" s="1"/>
  <c r="H202" i="168"/>
  <c r="G202" i="168"/>
  <c r="J201" i="168"/>
  <c r="N201" i="168" s="1"/>
  <c r="H201" i="168"/>
  <c r="G201" i="168"/>
  <c r="J200" i="168"/>
  <c r="N200" i="168" s="1"/>
  <c r="H200" i="168"/>
  <c r="G200" i="168"/>
  <c r="J199" i="168"/>
  <c r="N199" i="168" s="1"/>
  <c r="H199" i="168"/>
  <c r="G199" i="168"/>
  <c r="J198" i="168"/>
  <c r="N198" i="168" s="1"/>
  <c r="H198" i="168"/>
  <c r="G198" i="168"/>
  <c r="J197" i="168"/>
  <c r="N197" i="168" s="1"/>
  <c r="H197" i="168"/>
  <c r="G197" i="168"/>
  <c r="J196" i="168"/>
  <c r="N196" i="168" s="1"/>
  <c r="H196" i="168"/>
  <c r="G196" i="168"/>
  <c r="J195" i="168"/>
  <c r="N195" i="168" s="1"/>
  <c r="H195" i="168"/>
  <c r="G195" i="168"/>
  <c r="J194" i="168"/>
  <c r="N194" i="168" s="1"/>
  <c r="H194" i="168"/>
  <c r="G194" i="168"/>
  <c r="J193" i="168"/>
  <c r="N193" i="168" s="1"/>
  <c r="H193" i="168"/>
  <c r="G193" i="168"/>
  <c r="J192" i="168"/>
  <c r="N192" i="168" s="1"/>
  <c r="H192" i="168"/>
  <c r="G192" i="168"/>
  <c r="J191" i="168"/>
  <c r="N191" i="168" s="1"/>
  <c r="H191" i="168"/>
  <c r="G191" i="168"/>
  <c r="J190" i="168"/>
  <c r="N190" i="168" s="1"/>
  <c r="H190" i="168"/>
  <c r="G190" i="168"/>
  <c r="J189" i="168"/>
  <c r="N189" i="168" s="1"/>
  <c r="H189" i="168"/>
  <c r="G189" i="168"/>
  <c r="J188" i="168"/>
  <c r="N188" i="168" s="1"/>
  <c r="H188" i="168"/>
  <c r="G188" i="168"/>
  <c r="J187" i="168"/>
  <c r="N187" i="168" s="1"/>
  <c r="H187" i="168"/>
  <c r="G187" i="168"/>
  <c r="J186" i="168"/>
  <c r="N186" i="168" s="1"/>
  <c r="H186" i="168"/>
  <c r="G186" i="168"/>
  <c r="J185" i="168"/>
  <c r="N185" i="168" s="1"/>
  <c r="H185" i="168"/>
  <c r="G185" i="168"/>
  <c r="J184" i="168"/>
  <c r="N184" i="168" s="1"/>
  <c r="H184" i="168"/>
  <c r="G184" i="168"/>
  <c r="J183" i="168"/>
  <c r="N183" i="168" s="1"/>
  <c r="H183" i="168"/>
  <c r="G183" i="168"/>
  <c r="J182" i="168"/>
  <c r="N182" i="168" s="1"/>
  <c r="H182" i="168"/>
  <c r="G182" i="168"/>
  <c r="J181" i="168"/>
  <c r="N181" i="168" s="1"/>
  <c r="H181" i="168"/>
  <c r="G181" i="168"/>
  <c r="J180" i="168"/>
  <c r="N180" i="168" s="1"/>
  <c r="H180" i="168"/>
  <c r="G180" i="168"/>
  <c r="J179" i="168"/>
  <c r="N179" i="168" s="1"/>
  <c r="H179" i="168"/>
  <c r="G179" i="168"/>
  <c r="J178" i="168"/>
  <c r="N178" i="168" s="1"/>
  <c r="H178" i="168"/>
  <c r="G178" i="168"/>
  <c r="J177" i="168"/>
  <c r="N177" i="168" s="1"/>
  <c r="H177" i="168"/>
  <c r="G177" i="168"/>
  <c r="J176" i="168"/>
  <c r="N176" i="168" s="1"/>
  <c r="H176" i="168"/>
  <c r="G176" i="168"/>
  <c r="J175" i="168"/>
  <c r="N175" i="168" s="1"/>
  <c r="H175" i="168"/>
  <c r="G175" i="168"/>
  <c r="J174" i="168"/>
  <c r="N174" i="168" s="1"/>
  <c r="H174" i="168"/>
  <c r="G174" i="168"/>
  <c r="J173" i="168"/>
  <c r="N173" i="168" s="1"/>
  <c r="H173" i="168"/>
  <c r="G173" i="168"/>
  <c r="J172" i="168"/>
  <c r="N172" i="168" s="1"/>
  <c r="H172" i="168"/>
  <c r="G172" i="168"/>
  <c r="J171" i="168"/>
  <c r="N171" i="168" s="1"/>
  <c r="H171" i="168"/>
  <c r="G171" i="168"/>
  <c r="J170" i="168"/>
  <c r="N170" i="168" s="1"/>
  <c r="H170" i="168"/>
  <c r="G170" i="168"/>
  <c r="J169" i="168"/>
  <c r="N169" i="168" s="1"/>
  <c r="H169" i="168"/>
  <c r="G169" i="168"/>
  <c r="J168" i="168"/>
  <c r="N168" i="168" s="1"/>
  <c r="H168" i="168"/>
  <c r="G168" i="168"/>
  <c r="J167" i="168"/>
  <c r="N167" i="168" s="1"/>
  <c r="H167" i="168"/>
  <c r="G167" i="168"/>
  <c r="J166" i="168"/>
  <c r="N166" i="168" s="1"/>
  <c r="H166" i="168"/>
  <c r="G166" i="168"/>
  <c r="J165" i="168"/>
  <c r="N165" i="168" s="1"/>
  <c r="H165" i="168"/>
  <c r="G165" i="168"/>
  <c r="J164" i="168"/>
  <c r="N164" i="168" s="1"/>
  <c r="H164" i="168"/>
  <c r="G164" i="168"/>
  <c r="J163" i="168"/>
  <c r="N163" i="168" s="1"/>
  <c r="H163" i="168"/>
  <c r="G163" i="168"/>
  <c r="J162" i="168"/>
  <c r="N162" i="168" s="1"/>
  <c r="H162" i="168"/>
  <c r="G162" i="168"/>
  <c r="J161" i="168"/>
  <c r="N161" i="168" s="1"/>
  <c r="H161" i="168"/>
  <c r="G161" i="168"/>
  <c r="J160" i="168"/>
  <c r="N160" i="168" s="1"/>
  <c r="H160" i="168"/>
  <c r="G160" i="168"/>
  <c r="J159" i="168"/>
  <c r="N159" i="168" s="1"/>
  <c r="H159" i="168"/>
  <c r="G159" i="168"/>
  <c r="J158" i="168"/>
  <c r="N158" i="168" s="1"/>
  <c r="H158" i="168"/>
  <c r="G158" i="168"/>
  <c r="J157" i="168"/>
  <c r="N157" i="168" s="1"/>
  <c r="H157" i="168"/>
  <c r="G157" i="168"/>
  <c r="J156" i="168"/>
  <c r="N156" i="168" s="1"/>
  <c r="H156" i="168"/>
  <c r="G156" i="168"/>
  <c r="J155" i="168"/>
  <c r="N155" i="168" s="1"/>
  <c r="H155" i="168"/>
  <c r="G155" i="168"/>
  <c r="J154" i="168"/>
  <c r="N154" i="168" s="1"/>
  <c r="H154" i="168"/>
  <c r="G154" i="168"/>
  <c r="J153" i="168"/>
  <c r="N153" i="168" s="1"/>
  <c r="H153" i="168"/>
  <c r="G153" i="168"/>
  <c r="J152" i="168"/>
  <c r="N152" i="168" s="1"/>
  <c r="H152" i="168"/>
  <c r="G152" i="168"/>
  <c r="J151" i="168"/>
  <c r="N151" i="168" s="1"/>
  <c r="H151" i="168"/>
  <c r="G151" i="168"/>
  <c r="J150" i="168"/>
  <c r="N150" i="168" s="1"/>
  <c r="H150" i="168"/>
  <c r="G150" i="168"/>
  <c r="J149" i="168"/>
  <c r="N149" i="168" s="1"/>
  <c r="H149" i="168"/>
  <c r="G149" i="168"/>
  <c r="J148" i="168"/>
  <c r="N148" i="168" s="1"/>
  <c r="H148" i="168"/>
  <c r="G148" i="168"/>
  <c r="J147" i="168"/>
  <c r="N147" i="168" s="1"/>
  <c r="H147" i="168"/>
  <c r="G147" i="168"/>
  <c r="J146" i="168"/>
  <c r="N146" i="168" s="1"/>
  <c r="H146" i="168"/>
  <c r="G146" i="168"/>
  <c r="J145" i="168"/>
  <c r="N145" i="168" s="1"/>
  <c r="H145" i="168"/>
  <c r="G145" i="168"/>
  <c r="J144" i="168"/>
  <c r="N144" i="168" s="1"/>
  <c r="H144" i="168"/>
  <c r="G144" i="168"/>
  <c r="J143" i="168"/>
  <c r="N143" i="168" s="1"/>
  <c r="H143" i="168"/>
  <c r="G143" i="168"/>
  <c r="J142" i="168"/>
  <c r="N142" i="168" s="1"/>
  <c r="H142" i="168"/>
  <c r="G142" i="168"/>
  <c r="J141" i="168"/>
  <c r="N141" i="168" s="1"/>
  <c r="H141" i="168"/>
  <c r="G141" i="168"/>
  <c r="J140" i="168"/>
  <c r="N140" i="168" s="1"/>
  <c r="H140" i="168"/>
  <c r="G140" i="168"/>
  <c r="J139" i="168"/>
  <c r="N139" i="168" s="1"/>
  <c r="H139" i="168"/>
  <c r="G139" i="168"/>
  <c r="J138" i="168"/>
  <c r="N138" i="168" s="1"/>
  <c r="H138" i="168"/>
  <c r="G138" i="168"/>
  <c r="C567" i="177"/>
  <c r="A567" i="177"/>
  <c r="C566" i="177"/>
  <c r="A566" i="177"/>
  <c r="V565" i="177"/>
  <c r="C565" i="177"/>
  <c r="A565" i="177"/>
  <c r="V564" i="177"/>
  <c r="U562" i="177"/>
  <c r="U568" i="177" s="1"/>
  <c r="T562" i="177"/>
  <c r="S562" i="177"/>
  <c r="S569" i="177" s="1"/>
  <c r="S570" i="177" s="1"/>
  <c r="R562" i="177"/>
  <c r="R569" i="177" s="1"/>
  <c r="R570" i="177" s="1"/>
  <c r="Q562" i="177"/>
  <c r="Q569" i="177" s="1"/>
  <c r="Q570" i="177" s="1"/>
  <c r="P562" i="177"/>
  <c r="P568" i="177" s="1"/>
  <c r="O562" i="177"/>
  <c r="O569" i="177" s="1"/>
  <c r="O570" i="177" s="1"/>
  <c r="N562" i="177"/>
  <c r="N569" i="177" s="1"/>
  <c r="N570" i="177" s="1"/>
  <c r="M562" i="177"/>
  <c r="M568" i="177" s="1"/>
  <c r="L562" i="177"/>
  <c r="L568" i="177" s="1"/>
  <c r="K562" i="177"/>
  <c r="K569" i="177" s="1"/>
  <c r="K570" i="177" s="1"/>
  <c r="J562" i="177"/>
  <c r="J569" i="177" s="1"/>
  <c r="J570" i="177" s="1"/>
  <c r="G562" i="177"/>
  <c r="U559" i="177"/>
  <c r="T559" i="177"/>
  <c r="S559" i="177"/>
  <c r="R559" i="177"/>
  <c r="Q559" i="177"/>
  <c r="P559" i="177"/>
  <c r="O559" i="177"/>
  <c r="N559" i="177"/>
  <c r="M559" i="177"/>
  <c r="L559" i="177"/>
  <c r="K559" i="177"/>
  <c r="J559" i="177"/>
  <c r="V558" i="177"/>
  <c r="A558" i="177"/>
  <c r="V557" i="177"/>
  <c r="A557" i="177"/>
  <c r="V556" i="177"/>
  <c r="A556" i="177"/>
  <c r="A555" i="177"/>
  <c r="C549" i="177"/>
  <c r="A549" i="177"/>
  <c r="C548" i="177"/>
  <c r="A548" i="177"/>
  <c r="V547" i="177"/>
  <c r="C547" i="177"/>
  <c r="A547" i="177"/>
  <c r="V546" i="177"/>
  <c r="U544" i="177"/>
  <c r="T544" i="177"/>
  <c r="S544" i="177"/>
  <c r="S551" i="177" s="1"/>
  <c r="S552" i="177" s="1"/>
  <c r="R544" i="177"/>
  <c r="Q544" i="177"/>
  <c r="P544" i="177"/>
  <c r="O544" i="177"/>
  <c r="O551" i="177" s="1"/>
  <c r="O552" i="177" s="1"/>
  <c r="N544" i="177"/>
  <c r="N551" i="177" s="1"/>
  <c r="N552" i="177" s="1"/>
  <c r="M544" i="177"/>
  <c r="L544" i="177"/>
  <c r="K544" i="177"/>
  <c r="K551" i="177" s="1"/>
  <c r="K552" i="177" s="1"/>
  <c r="J544" i="177"/>
  <c r="J551" i="177" s="1"/>
  <c r="J552" i="177" s="1"/>
  <c r="G544" i="177"/>
  <c r="U541" i="177"/>
  <c r="T541" i="177"/>
  <c r="S541" i="177"/>
  <c r="R541" i="177"/>
  <c r="Q541" i="177"/>
  <c r="P541" i="177"/>
  <c r="O541" i="177"/>
  <c r="N541" i="177"/>
  <c r="M541" i="177"/>
  <c r="L541" i="177"/>
  <c r="K541" i="177"/>
  <c r="J541" i="177"/>
  <c r="V540" i="177"/>
  <c r="A540" i="177"/>
  <c r="V539" i="177"/>
  <c r="A539" i="177"/>
  <c r="V538" i="177"/>
  <c r="A538" i="177"/>
  <c r="A537" i="177"/>
  <c r="C531" i="177"/>
  <c r="A531" i="177"/>
  <c r="C530" i="177"/>
  <c r="A530" i="177"/>
  <c r="V529" i="177"/>
  <c r="C529" i="177"/>
  <c r="A529" i="177"/>
  <c r="V528" i="177"/>
  <c r="U526" i="177"/>
  <c r="U532" i="177" s="1"/>
  <c r="T526" i="177"/>
  <c r="T533" i="177" s="1"/>
  <c r="T534" i="177" s="1"/>
  <c r="S526" i="177"/>
  <c r="S533" i="177" s="1"/>
  <c r="S534" i="177" s="1"/>
  <c r="R526" i="177"/>
  <c r="R533" i="177" s="1"/>
  <c r="R534" i="177" s="1"/>
  <c r="Q526" i="177"/>
  <c r="Q532" i="177" s="1"/>
  <c r="P526" i="177"/>
  <c r="P533" i="177" s="1"/>
  <c r="P534" i="177" s="1"/>
  <c r="O526" i="177"/>
  <c r="O533" i="177" s="1"/>
  <c r="O534" i="177" s="1"/>
  <c r="N526" i="177"/>
  <c r="N533" i="177" s="1"/>
  <c r="N534" i="177" s="1"/>
  <c r="M526" i="177"/>
  <c r="M533" i="177" s="1"/>
  <c r="M534" i="177" s="1"/>
  <c r="L526" i="177"/>
  <c r="K526" i="177"/>
  <c r="K533" i="177" s="1"/>
  <c r="K534" i="177" s="1"/>
  <c r="J526" i="177"/>
  <c r="J533" i="177" s="1"/>
  <c r="J534" i="177" s="1"/>
  <c r="G526" i="177"/>
  <c r="U523" i="177"/>
  <c r="T523" i="177"/>
  <c r="S523" i="177"/>
  <c r="R523" i="177"/>
  <c r="Q523" i="177"/>
  <c r="P523" i="177"/>
  <c r="O523" i="177"/>
  <c r="N523" i="177"/>
  <c r="M523" i="177"/>
  <c r="L523" i="177"/>
  <c r="K523" i="177"/>
  <c r="J523" i="177"/>
  <c r="V522" i="177"/>
  <c r="A522" i="177"/>
  <c r="V521" i="177"/>
  <c r="A521" i="177"/>
  <c r="V520" i="177"/>
  <c r="A520" i="177"/>
  <c r="A519" i="177"/>
  <c r="C513" i="177"/>
  <c r="A513" i="177"/>
  <c r="C512" i="177"/>
  <c r="A512" i="177"/>
  <c r="V511" i="177"/>
  <c r="C511" i="177"/>
  <c r="A511" i="177"/>
  <c r="V510" i="177"/>
  <c r="U508" i="177"/>
  <c r="T508" i="177"/>
  <c r="S508" i="177"/>
  <c r="S515" i="177" s="1"/>
  <c r="S516" i="177" s="1"/>
  <c r="R508" i="177"/>
  <c r="R515" i="177" s="1"/>
  <c r="R516" i="177" s="1"/>
  <c r="Q508" i="177"/>
  <c r="Q515" i="177" s="1"/>
  <c r="Q516" i="177" s="1"/>
  <c r="P508" i="177"/>
  <c r="O508" i="177"/>
  <c r="O515" i="177" s="1"/>
  <c r="O516" i="177" s="1"/>
  <c r="N508" i="177"/>
  <c r="N514" i="177" s="1"/>
  <c r="M508" i="177"/>
  <c r="L508" i="177"/>
  <c r="K508" i="177"/>
  <c r="K515" i="177" s="1"/>
  <c r="K516" i="177" s="1"/>
  <c r="J508" i="177"/>
  <c r="J515" i="177" s="1"/>
  <c r="J516" i="177" s="1"/>
  <c r="G508" i="177"/>
  <c r="U505" i="177"/>
  <c r="T505" i="177"/>
  <c r="S505" i="177"/>
  <c r="R505" i="177"/>
  <c r="Q505" i="177"/>
  <c r="P505" i="177"/>
  <c r="O505" i="177"/>
  <c r="N505" i="177"/>
  <c r="M505" i="177"/>
  <c r="L505" i="177"/>
  <c r="K505" i="177"/>
  <c r="J505" i="177"/>
  <c r="V504" i="177"/>
  <c r="A504" i="177"/>
  <c r="V503" i="177"/>
  <c r="A503" i="177"/>
  <c r="V502" i="177"/>
  <c r="A502" i="177"/>
  <c r="A501" i="177"/>
  <c r="C495" i="177"/>
  <c r="A495" i="177"/>
  <c r="C494" i="177"/>
  <c r="A494" i="177"/>
  <c r="V493" i="177"/>
  <c r="C493" i="177"/>
  <c r="A493" i="177"/>
  <c r="V492" i="177"/>
  <c r="U490" i="177"/>
  <c r="U496" i="177" s="1"/>
  <c r="T490" i="177"/>
  <c r="T497" i="177" s="1"/>
  <c r="T498" i="177" s="1"/>
  <c r="S490" i="177"/>
  <c r="S497" i="177" s="1"/>
  <c r="S498" i="177" s="1"/>
  <c r="R490" i="177"/>
  <c r="R497" i="177" s="1"/>
  <c r="R498" i="177" s="1"/>
  <c r="Q490" i="177"/>
  <c r="Q496" i="177" s="1"/>
  <c r="P490" i="177"/>
  <c r="O490" i="177"/>
  <c r="O497" i="177" s="1"/>
  <c r="O498" i="177" s="1"/>
  <c r="N490" i="177"/>
  <c r="M490" i="177"/>
  <c r="M496" i="177" s="1"/>
  <c r="L490" i="177"/>
  <c r="L497" i="177" s="1"/>
  <c r="L498" i="177" s="1"/>
  <c r="K490" i="177"/>
  <c r="K497" i="177" s="1"/>
  <c r="K498" i="177" s="1"/>
  <c r="J490" i="177"/>
  <c r="J497" i="177" s="1"/>
  <c r="J498" i="177" s="1"/>
  <c r="G490" i="177"/>
  <c r="U487" i="177"/>
  <c r="T487" i="177"/>
  <c r="S487" i="177"/>
  <c r="R487" i="177"/>
  <c r="Q487" i="177"/>
  <c r="P487" i="177"/>
  <c r="O487" i="177"/>
  <c r="N487" i="177"/>
  <c r="M487" i="177"/>
  <c r="L487" i="177"/>
  <c r="K487" i="177"/>
  <c r="J487" i="177"/>
  <c r="V486" i="177"/>
  <c r="A486" i="177"/>
  <c r="V485" i="177"/>
  <c r="A485" i="177"/>
  <c r="V484" i="177"/>
  <c r="A484" i="177"/>
  <c r="A483" i="177"/>
  <c r="C477" i="177"/>
  <c r="A477" i="177"/>
  <c r="C476" i="177"/>
  <c r="A476" i="177"/>
  <c r="V475" i="177"/>
  <c r="C475" i="177"/>
  <c r="A475" i="177"/>
  <c r="V474" i="177"/>
  <c r="U472" i="177"/>
  <c r="T472" i="177"/>
  <c r="S472" i="177"/>
  <c r="S478" i="177" s="1"/>
  <c r="R472" i="177"/>
  <c r="Q472" i="177"/>
  <c r="P472" i="177"/>
  <c r="O472" i="177"/>
  <c r="O479" i="177" s="1"/>
  <c r="O480" i="177" s="1"/>
  <c r="N472" i="177"/>
  <c r="N478" i="177" s="1"/>
  <c r="M472" i="177"/>
  <c r="L472" i="177"/>
  <c r="L478" i="177" s="1"/>
  <c r="K472" i="177"/>
  <c r="K478" i="177" s="1"/>
  <c r="J472" i="177"/>
  <c r="J479" i="177" s="1"/>
  <c r="J480" i="177" s="1"/>
  <c r="G472" i="177"/>
  <c r="U469" i="177"/>
  <c r="T469" i="177"/>
  <c r="S469" i="177"/>
  <c r="R469" i="177"/>
  <c r="Q469" i="177"/>
  <c r="P469" i="177"/>
  <c r="O469" i="177"/>
  <c r="N469" i="177"/>
  <c r="M469" i="177"/>
  <c r="L469" i="177"/>
  <c r="K469" i="177"/>
  <c r="J469" i="177"/>
  <c r="V468" i="177"/>
  <c r="A468" i="177"/>
  <c r="V467" i="177"/>
  <c r="A467" i="177"/>
  <c r="V466" i="177"/>
  <c r="A466" i="177"/>
  <c r="A465" i="177"/>
  <c r="C459" i="177"/>
  <c r="A459" i="177"/>
  <c r="C458" i="177"/>
  <c r="A458" i="177"/>
  <c r="V457" i="177"/>
  <c r="C457" i="177"/>
  <c r="A457" i="177"/>
  <c r="V456" i="177"/>
  <c r="U454" i="177"/>
  <c r="T454" i="177"/>
  <c r="S454" i="177"/>
  <c r="S461" i="177" s="1"/>
  <c r="S462" i="177" s="1"/>
  <c r="R454" i="177"/>
  <c r="R460" i="177" s="1"/>
  <c r="Q454" i="177"/>
  <c r="P454" i="177"/>
  <c r="P461" i="177" s="1"/>
  <c r="P462" i="177" s="1"/>
  <c r="O454" i="177"/>
  <c r="O460" i="177" s="1"/>
  <c r="N454" i="177"/>
  <c r="M454" i="177"/>
  <c r="L454" i="177"/>
  <c r="L461" i="177" s="1"/>
  <c r="L462" i="177" s="1"/>
  <c r="K454" i="177"/>
  <c r="K460" i="177" s="1"/>
  <c r="J454" i="177"/>
  <c r="J461" i="177" s="1"/>
  <c r="G454" i="177"/>
  <c r="U451" i="177"/>
  <c r="T451" i="177"/>
  <c r="S451" i="177"/>
  <c r="R451" i="177"/>
  <c r="Q451" i="177"/>
  <c r="P451" i="177"/>
  <c r="O451" i="177"/>
  <c r="N451" i="177"/>
  <c r="M451" i="177"/>
  <c r="L451" i="177"/>
  <c r="K451" i="177"/>
  <c r="J451" i="177"/>
  <c r="V450" i="177"/>
  <c r="A450" i="177"/>
  <c r="V449" i="177"/>
  <c r="A449" i="177"/>
  <c r="V448" i="177"/>
  <c r="A448" i="177"/>
  <c r="A447" i="177"/>
  <c r="C441" i="177"/>
  <c r="A441" i="177"/>
  <c r="C440" i="177"/>
  <c r="A440" i="177"/>
  <c r="V439" i="177"/>
  <c r="C439" i="177"/>
  <c r="A439" i="177"/>
  <c r="V438" i="177"/>
  <c r="U436" i="177"/>
  <c r="T436" i="177"/>
  <c r="S436" i="177"/>
  <c r="S442" i="177" s="1"/>
  <c r="R436" i="177"/>
  <c r="R442" i="177" s="1"/>
  <c r="Q436" i="177"/>
  <c r="Q442" i="177" s="1"/>
  <c r="P436" i="177"/>
  <c r="P442" i="177" s="1"/>
  <c r="O436" i="177"/>
  <c r="O443" i="177" s="1"/>
  <c r="O444" i="177" s="1"/>
  <c r="N436" i="177"/>
  <c r="N442" i="177" s="1"/>
  <c r="M436" i="177"/>
  <c r="M443" i="177" s="1"/>
  <c r="M444" i="177" s="1"/>
  <c r="L436" i="177"/>
  <c r="L442" i="177" s="1"/>
  <c r="K436" i="177"/>
  <c r="K442" i="177" s="1"/>
  <c r="J436" i="177"/>
  <c r="G436" i="177"/>
  <c r="U433" i="177"/>
  <c r="T433" i="177"/>
  <c r="S433" i="177"/>
  <c r="R433" i="177"/>
  <c r="Q433" i="177"/>
  <c r="P433" i="177"/>
  <c r="O433" i="177"/>
  <c r="N433" i="177"/>
  <c r="M433" i="177"/>
  <c r="L433" i="177"/>
  <c r="K433" i="177"/>
  <c r="J433" i="177"/>
  <c r="V432" i="177"/>
  <c r="A432" i="177"/>
  <c r="V431" i="177"/>
  <c r="A431" i="177"/>
  <c r="V430" i="177"/>
  <c r="A430" i="177"/>
  <c r="A429" i="177"/>
  <c r="C423" i="177"/>
  <c r="A423" i="177"/>
  <c r="C422" i="177"/>
  <c r="A422" i="177"/>
  <c r="V421" i="177"/>
  <c r="C421" i="177"/>
  <c r="A421" i="177"/>
  <c r="V420" i="177"/>
  <c r="U418" i="177"/>
  <c r="T418" i="177"/>
  <c r="S418" i="177"/>
  <c r="S425" i="177" s="1"/>
  <c r="S426" i="177" s="1"/>
  <c r="R418" i="177"/>
  <c r="R424" i="177" s="1"/>
  <c r="Q418" i="177"/>
  <c r="P418" i="177"/>
  <c r="P425" i="177" s="1"/>
  <c r="P426" i="177" s="1"/>
  <c r="O418" i="177"/>
  <c r="O425" i="177" s="1"/>
  <c r="O426" i="177" s="1"/>
  <c r="N418" i="177"/>
  <c r="N425" i="177" s="1"/>
  <c r="N426" i="177" s="1"/>
  <c r="M418" i="177"/>
  <c r="M424" i="177" s="1"/>
  <c r="L418" i="177"/>
  <c r="K418" i="177"/>
  <c r="K425" i="177" s="1"/>
  <c r="K426" i="177" s="1"/>
  <c r="J418" i="177"/>
  <c r="G418" i="177"/>
  <c r="U415" i="177"/>
  <c r="T415" i="177"/>
  <c r="S415" i="177"/>
  <c r="R415" i="177"/>
  <c r="Q415" i="177"/>
  <c r="P415" i="177"/>
  <c r="O415" i="177"/>
  <c r="N415" i="177"/>
  <c r="M415" i="177"/>
  <c r="L415" i="177"/>
  <c r="K415" i="177"/>
  <c r="J415" i="177"/>
  <c r="V414" i="177"/>
  <c r="A414" i="177"/>
  <c r="V413" i="177"/>
  <c r="A413" i="177"/>
  <c r="V412" i="177"/>
  <c r="A412" i="177"/>
  <c r="A411" i="177"/>
  <c r="C405" i="177"/>
  <c r="A405" i="177"/>
  <c r="C404" i="177"/>
  <c r="A404" i="177"/>
  <c r="V403" i="177"/>
  <c r="C403" i="177"/>
  <c r="A403" i="177"/>
  <c r="V402" i="177"/>
  <c r="U400" i="177"/>
  <c r="U407" i="177" s="1"/>
  <c r="U408" i="177" s="1"/>
  <c r="T400" i="177"/>
  <c r="T407" i="177" s="1"/>
  <c r="T408" i="177" s="1"/>
  <c r="S400" i="177"/>
  <c r="S406" i="177" s="1"/>
  <c r="R400" i="177"/>
  <c r="R407" i="177" s="1"/>
  <c r="R408" i="177" s="1"/>
  <c r="Q400" i="177"/>
  <c r="P400" i="177"/>
  <c r="P406" i="177" s="1"/>
  <c r="O400" i="177"/>
  <c r="O407" i="177" s="1"/>
  <c r="O408" i="177" s="1"/>
  <c r="N400" i="177"/>
  <c r="M400" i="177"/>
  <c r="L400" i="177"/>
  <c r="K400" i="177"/>
  <c r="K407" i="177" s="1"/>
  <c r="K408" i="177" s="1"/>
  <c r="J400" i="177"/>
  <c r="J406" i="177" s="1"/>
  <c r="G400" i="177"/>
  <c r="U397" i="177"/>
  <c r="T397" i="177"/>
  <c r="S397" i="177"/>
  <c r="R397" i="177"/>
  <c r="Q397" i="177"/>
  <c r="P397" i="177"/>
  <c r="O397" i="177"/>
  <c r="N397" i="177"/>
  <c r="M397" i="177"/>
  <c r="L397" i="177"/>
  <c r="K397" i="177"/>
  <c r="J397" i="177"/>
  <c r="V396" i="177"/>
  <c r="A396" i="177"/>
  <c r="V395" i="177"/>
  <c r="A395" i="177"/>
  <c r="V394" i="177"/>
  <c r="A394" i="177"/>
  <c r="A393" i="177"/>
  <c r="C387" i="177"/>
  <c r="A387" i="177"/>
  <c r="C386" i="177"/>
  <c r="A386" i="177"/>
  <c r="V385" i="177"/>
  <c r="C385" i="177"/>
  <c r="A385" i="177"/>
  <c r="V384" i="177"/>
  <c r="U382" i="177"/>
  <c r="U388" i="177" s="1"/>
  <c r="T382" i="177"/>
  <c r="S382" i="177"/>
  <c r="S389" i="177" s="1"/>
  <c r="S390" i="177" s="1"/>
  <c r="R382" i="177"/>
  <c r="R389" i="177" s="1"/>
  <c r="R390" i="177" s="1"/>
  <c r="Q382" i="177"/>
  <c r="P382" i="177"/>
  <c r="O382" i="177"/>
  <c r="O388" i="177" s="1"/>
  <c r="N382" i="177"/>
  <c r="N389" i="177" s="1"/>
  <c r="N390" i="177" s="1"/>
  <c r="M382" i="177"/>
  <c r="L382" i="177"/>
  <c r="L389" i="177" s="1"/>
  <c r="K382" i="177"/>
  <c r="K389" i="177" s="1"/>
  <c r="K390" i="177" s="1"/>
  <c r="J382" i="177"/>
  <c r="J389" i="177" s="1"/>
  <c r="J390" i="177" s="1"/>
  <c r="G382" i="177"/>
  <c r="U379" i="177"/>
  <c r="T379" i="177"/>
  <c r="S379" i="177"/>
  <c r="R379" i="177"/>
  <c r="Q379" i="177"/>
  <c r="P379" i="177"/>
  <c r="O379" i="177"/>
  <c r="N379" i="177"/>
  <c r="M379" i="177"/>
  <c r="L379" i="177"/>
  <c r="K379" i="177"/>
  <c r="J379" i="177"/>
  <c r="V378" i="177"/>
  <c r="A378" i="177"/>
  <c r="V377" i="177"/>
  <c r="A377" i="177"/>
  <c r="V376" i="177"/>
  <c r="A376" i="177"/>
  <c r="A375" i="177"/>
  <c r="C369" i="177"/>
  <c r="A369" i="177"/>
  <c r="C368" i="177"/>
  <c r="A368" i="177"/>
  <c r="V367" i="177"/>
  <c r="C367" i="177"/>
  <c r="A367" i="177"/>
  <c r="V366" i="177"/>
  <c r="U364" i="177"/>
  <c r="U371" i="177" s="1"/>
  <c r="U372" i="177" s="1"/>
  <c r="T364" i="177"/>
  <c r="S364" i="177"/>
  <c r="S371" i="177" s="1"/>
  <c r="S372" i="177" s="1"/>
  <c r="R364" i="177"/>
  <c r="Q364" i="177"/>
  <c r="P364" i="177"/>
  <c r="O364" i="177"/>
  <c r="O370" i="177" s="1"/>
  <c r="N364" i="177"/>
  <c r="M364" i="177"/>
  <c r="L364" i="177"/>
  <c r="L371" i="177" s="1"/>
  <c r="L372" i="177" s="1"/>
  <c r="K364" i="177"/>
  <c r="K371" i="177" s="1"/>
  <c r="K372" i="177" s="1"/>
  <c r="J364" i="177"/>
  <c r="J370" i="177" s="1"/>
  <c r="G364" i="177"/>
  <c r="U361" i="177"/>
  <c r="T361" i="177"/>
  <c r="S361" i="177"/>
  <c r="R361" i="177"/>
  <c r="Q361" i="177"/>
  <c r="P361" i="177"/>
  <c r="O361" i="177"/>
  <c r="N361" i="177"/>
  <c r="M361" i="177"/>
  <c r="L361" i="177"/>
  <c r="K361" i="177"/>
  <c r="J361" i="177"/>
  <c r="V360" i="177"/>
  <c r="A360" i="177"/>
  <c r="V359" i="177"/>
  <c r="A359" i="177"/>
  <c r="V358" i="177"/>
  <c r="A358" i="177"/>
  <c r="A357" i="177"/>
  <c r="C351" i="177"/>
  <c r="A351" i="177"/>
  <c r="C350" i="177"/>
  <c r="A350" i="177"/>
  <c r="V349" i="177"/>
  <c r="C349" i="177"/>
  <c r="A349" i="177"/>
  <c r="V348" i="177"/>
  <c r="U346" i="177"/>
  <c r="U352" i="177" s="1"/>
  <c r="T346" i="177"/>
  <c r="S346" i="177"/>
  <c r="R346" i="177"/>
  <c r="R352" i="177" s="1"/>
  <c r="Q346" i="177"/>
  <c r="P346" i="177"/>
  <c r="O346" i="177"/>
  <c r="O353" i="177" s="1"/>
  <c r="O354" i="177" s="1"/>
  <c r="N346" i="177"/>
  <c r="N352" i="177" s="1"/>
  <c r="M346" i="177"/>
  <c r="M353" i="177" s="1"/>
  <c r="M354" i="177" s="1"/>
  <c r="L346" i="177"/>
  <c r="L353" i="177" s="1"/>
  <c r="L354" i="177" s="1"/>
  <c r="K346" i="177"/>
  <c r="K353" i="177" s="1"/>
  <c r="K354" i="177" s="1"/>
  <c r="J346" i="177"/>
  <c r="J352" i="177" s="1"/>
  <c r="G346" i="177"/>
  <c r="U343" i="177"/>
  <c r="T343" i="177"/>
  <c r="S343" i="177"/>
  <c r="R343" i="177"/>
  <c r="Q343" i="177"/>
  <c r="P343" i="177"/>
  <c r="O343" i="177"/>
  <c r="N343" i="177"/>
  <c r="M343" i="177"/>
  <c r="L343" i="177"/>
  <c r="K343" i="177"/>
  <c r="J343" i="177"/>
  <c r="V342" i="177"/>
  <c r="A342" i="177"/>
  <c r="V341" i="177"/>
  <c r="A341" i="177"/>
  <c r="V340" i="177"/>
  <c r="A340" i="177"/>
  <c r="A339" i="177"/>
  <c r="C333" i="177"/>
  <c r="A333" i="177"/>
  <c r="C332" i="177"/>
  <c r="A332" i="177"/>
  <c r="V331" i="177"/>
  <c r="C331" i="177"/>
  <c r="A331" i="177"/>
  <c r="V330" i="177"/>
  <c r="U328" i="177"/>
  <c r="T328" i="177"/>
  <c r="T334" i="177" s="1"/>
  <c r="S328" i="177"/>
  <c r="R328" i="177"/>
  <c r="Q328" i="177"/>
  <c r="Q334" i="177" s="1"/>
  <c r="P328" i="177"/>
  <c r="O328" i="177"/>
  <c r="O335" i="177" s="1"/>
  <c r="O336" i="177" s="1"/>
  <c r="N328" i="177"/>
  <c r="M328" i="177"/>
  <c r="M335" i="177" s="1"/>
  <c r="M336" i="177" s="1"/>
  <c r="L328" i="177"/>
  <c r="K328" i="177"/>
  <c r="K335" i="177" s="1"/>
  <c r="K336" i="177" s="1"/>
  <c r="J328" i="177"/>
  <c r="J335" i="177" s="1"/>
  <c r="J336" i="177" s="1"/>
  <c r="G328" i="177"/>
  <c r="U325" i="177"/>
  <c r="T325" i="177"/>
  <c r="S325" i="177"/>
  <c r="R325" i="177"/>
  <c r="Q325" i="177"/>
  <c r="P325" i="177"/>
  <c r="O325" i="177"/>
  <c r="N325" i="177"/>
  <c r="M325" i="177"/>
  <c r="L325" i="177"/>
  <c r="K325" i="177"/>
  <c r="J325" i="177"/>
  <c r="V324" i="177"/>
  <c r="A324" i="177"/>
  <c r="V323" i="177"/>
  <c r="A323" i="177"/>
  <c r="V322" i="177"/>
  <c r="A322" i="177"/>
  <c r="A321" i="177"/>
  <c r="C315" i="177"/>
  <c r="A315" i="177"/>
  <c r="C314" i="177"/>
  <c r="A314" i="177"/>
  <c r="V313" i="177"/>
  <c r="C313" i="177"/>
  <c r="A313" i="177"/>
  <c r="V312" i="177"/>
  <c r="U310" i="177"/>
  <c r="U316" i="177" s="1"/>
  <c r="T310" i="177"/>
  <c r="T317" i="177" s="1"/>
  <c r="T318" i="177" s="1"/>
  <c r="S310" i="177"/>
  <c r="S317" i="177" s="1"/>
  <c r="S318" i="177" s="1"/>
  <c r="R310" i="177"/>
  <c r="R316" i="177" s="1"/>
  <c r="Q310" i="177"/>
  <c r="Q316" i="177" s="1"/>
  <c r="P310" i="177"/>
  <c r="O310" i="177"/>
  <c r="O317" i="177" s="1"/>
  <c r="O318" i="177" s="1"/>
  <c r="N310" i="177"/>
  <c r="N316" i="177" s="1"/>
  <c r="M310" i="177"/>
  <c r="L310" i="177"/>
  <c r="K310" i="177"/>
  <c r="K317" i="177" s="1"/>
  <c r="K318" i="177" s="1"/>
  <c r="J310" i="177"/>
  <c r="G310" i="177"/>
  <c r="U307" i="177"/>
  <c r="T307" i="177"/>
  <c r="S307" i="177"/>
  <c r="R307" i="177"/>
  <c r="Q307" i="177"/>
  <c r="P307" i="177"/>
  <c r="O307" i="177"/>
  <c r="N307" i="177"/>
  <c r="M307" i="177"/>
  <c r="L307" i="177"/>
  <c r="K307" i="177"/>
  <c r="J307" i="177"/>
  <c r="V306" i="177"/>
  <c r="A306" i="177"/>
  <c r="V305" i="177"/>
  <c r="A305" i="177"/>
  <c r="V304" i="177"/>
  <c r="A304" i="177"/>
  <c r="A303" i="177"/>
  <c r="C297" i="177"/>
  <c r="A297" i="177"/>
  <c r="C296" i="177"/>
  <c r="A296" i="177"/>
  <c r="V295" i="177"/>
  <c r="C295" i="177"/>
  <c r="A295" i="177"/>
  <c r="V294" i="177"/>
  <c r="U292" i="177"/>
  <c r="T292" i="177"/>
  <c r="T299" i="177" s="1"/>
  <c r="T300" i="177" s="1"/>
  <c r="S292" i="177"/>
  <c r="R292" i="177"/>
  <c r="R298" i="177" s="1"/>
  <c r="Q292" i="177"/>
  <c r="Q298" i="177" s="1"/>
  <c r="P292" i="177"/>
  <c r="O292" i="177"/>
  <c r="N292" i="177"/>
  <c r="N299" i="177" s="1"/>
  <c r="N300" i="177" s="1"/>
  <c r="M292" i="177"/>
  <c r="M299" i="177" s="1"/>
  <c r="M300" i="177" s="1"/>
  <c r="L292" i="177"/>
  <c r="K292" i="177"/>
  <c r="K298" i="177" s="1"/>
  <c r="J292" i="177"/>
  <c r="G292" i="177"/>
  <c r="U289" i="177"/>
  <c r="T289" i="177"/>
  <c r="S289" i="177"/>
  <c r="R289" i="177"/>
  <c r="Q289" i="177"/>
  <c r="P289" i="177"/>
  <c r="O289" i="177"/>
  <c r="N289" i="177"/>
  <c r="M289" i="177"/>
  <c r="L289" i="177"/>
  <c r="K289" i="177"/>
  <c r="J289" i="177"/>
  <c r="V288" i="177"/>
  <c r="A288" i="177"/>
  <c r="V287" i="177"/>
  <c r="A287" i="177"/>
  <c r="V286" i="177"/>
  <c r="A286" i="177"/>
  <c r="A285" i="177"/>
  <c r="C279" i="177"/>
  <c r="A279" i="177"/>
  <c r="C278" i="177"/>
  <c r="A278" i="177"/>
  <c r="V277" i="177"/>
  <c r="C277" i="177"/>
  <c r="A277" i="177"/>
  <c r="V276" i="177"/>
  <c r="U274" i="177"/>
  <c r="U281" i="177" s="1"/>
  <c r="U282" i="177" s="1"/>
  <c r="T274" i="177"/>
  <c r="T280" i="177" s="1"/>
  <c r="S274" i="177"/>
  <c r="S280" i="177" s="1"/>
  <c r="R274" i="177"/>
  <c r="R280" i="177" s="1"/>
  <c r="Q274" i="177"/>
  <c r="P274" i="177"/>
  <c r="P281" i="177" s="1"/>
  <c r="P282" i="177" s="1"/>
  <c r="O274" i="177"/>
  <c r="O281" i="177" s="1"/>
  <c r="O282" i="177" s="1"/>
  <c r="N274" i="177"/>
  <c r="N280" i="177" s="1"/>
  <c r="M274" i="177"/>
  <c r="M281" i="177" s="1"/>
  <c r="M282" i="177" s="1"/>
  <c r="L274" i="177"/>
  <c r="L281" i="177" s="1"/>
  <c r="L282" i="177" s="1"/>
  <c r="K274" i="177"/>
  <c r="K281" i="177" s="1"/>
  <c r="K282" i="177" s="1"/>
  <c r="J274" i="177"/>
  <c r="J281" i="177" s="1"/>
  <c r="J282" i="177" s="1"/>
  <c r="G274" i="177"/>
  <c r="U271" i="177"/>
  <c r="T271" i="177"/>
  <c r="S271" i="177"/>
  <c r="R271" i="177"/>
  <c r="Q271" i="177"/>
  <c r="P271" i="177"/>
  <c r="O271" i="177"/>
  <c r="N271" i="177"/>
  <c r="M271" i="177"/>
  <c r="L271" i="177"/>
  <c r="K271" i="177"/>
  <c r="J271" i="177"/>
  <c r="V270" i="177"/>
  <c r="A270" i="177"/>
  <c r="V269" i="177"/>
  <c r="A269" i="177"/>
  <c r="V268" i="177"/>
  <c r="A268" i="177"/>
  <c r="A267" i="177"/>
  <c r="C261" i="177"/>
  <c r="A261" i="177"/>
  <c r="C260" i="177"/>
  <c r="A260" i="177"/>
  <c r="V259" i="177"/>
  <c r="C259" i="177"/>
  <c r="A259" i="177"/>
  <c r="V258" i="177"/>
  <c r="U256" i="177"/>
  <c r="U263" i="177" s="1"/>
  <c r="U264" i="177" s="1"/>
  <c r="T256" i="177"/>
  <c r="T263" i="177" s="1"/>
  <c r="T264" i="177" s="1"/>
  <c r="S256" i="177"/>
  <c r="R256" i="177"/>
  <c r="Q256" i="177"/>
  <c r="P256" i="177"/>
  <c r="O256" i="177"/>
  <c r="O262" i="177" s="1"/>
  <c r="N256" i="177"/>
  <c r="M256" i="177"/>
  <c r="L256" i="177"/>
  <c r="L263" i="177" s="1"/>
  <c r="L264" i="177" s="1"/>
  <c r="K256" i="177"/>
  <c r="K262" i="177" s="1"/>
  <c r="J256" i="177"/>
  <c r="G256" i="177"/>
  <c r="U253" i="177"/>
  <c r="T253" i="177"/>
  <c r="S253" i="177"/>
  <c r="R253" i="177"/>
  <c r="Q253" i="177"/>
  <c r="P253" i="177"/>
  <c r="O253" i="177"/>
  <c r="N253" i="177"/>
  <c r="M253" i="177"/>
  <c r="L253" i="177"/>
  <c r="K253" i="177"/>
  <c r="J253" i="177"/>
  <c r="V252" i="177"/>
  <c r="A252" i="177"/>
  <c r="V251" i="177"/>
  <c r="A251" i="177"/>
  <c r="V250" i="177"/>
  <c r="A250" i="177"/>
  <c r="A249" i="177"/>
  <c r="C243" i="177"/>
  <c r="A243" i="177"/>
  <c r="C242" i="177"/>
  <c r="A242" i="177"/>
  <c r="V241" i="177"/>
  <c r="C241" i="177"/>
  <c r="A241" i="177"/>
  <c r="V240" i="177"/>
  <c r="U238" i="177"/>
  <c r="T238" i="177"/>
  <c r="T245" i="177" s="1"/>
  <c r="T246" i="177" s="1"/>
  <c r="S238" i="177"/>
  <c r="S245" i="177" s="1"/>
  <c r="S246" i="177" s="1"/>
  <c r="R238" i="177"/>
  <c r="Q238" i="177"/>
  <c r="Q245" i="177" s="1"/>
  <c r="Q246" i="177" s="1"/>
  <c r="P238" i="177"/>
  <c r="P245" i="177" s="1"/>
  <c r="P246" i="177" s="1"/>
  <c r="O238" i="177"/>
  <c r="O244" i="177" s="1"/>
  <c r="N238" i="177"/>
  <c r="N245" i="177" s="1"/>
  <c r="N246" i="177" s="1"/>
  <c r="M238" i="177"/>
  <c r="L238" i="177"/>
  <c r="L245" i="177" s="1"/>
  <c r="K238" i="177"/>
  <c r="J238" i="177"/>
  <c r="G238" i="177"/>
  <c r="U235" i="177"/>
  <c r="T235" i="177"/>
  <c r="S235" i="177"/>
  <c r="R235" i="177"/>
  <c r="Q235" i="177"/>
  <c r="P235" i="177"/>
  <c r="O235" i="177"/>
  <c r="N235" i="177"/>
  <c r="M235" i="177"/>
  <c r="L235" i="177"/>
  <c r="K235" i="177"/>
  <c r="J235" i="177"/>
  <c r="V234" i="177"/>
  <c r="A234" i="177"/>
  <c r="V233" i="177"/>
  <c r="A233" i="177"/>
  <c r="V232" i="177"/>
  <c r="A232" i="177"/>
  <c r="A231" i="177"/>
  <c r="C225" i="177"/>
  <c r="A225" i="177"/>
  <c r="C224" i="177"/>
  <c r="A224" i="177"/>
  <c r="V223" i="177"/>
  <c r="C223" i="177"/>
  <c r="A223" i="177"/>
  <c r="V222" i="177"/>
  <c r="U220" i="177"/>
  <c r="T220" i="177"/>
  <c r="T227" i="177" s="1"/>
  <c r="T228" i="177" s="1"/>
  <c r="S220" i="177"/>
  <c r="R220" i="177"/>
  <c r="R226" i="177" s="1"/>
  <c r="Q220" i="177"/>
  <c r="P220" i="177"/>
  <c r="O220" i="177"/>
  <c r="N220" i="177"/>
  <c r="M220" i="177"/>
  <c r="L220" i="177"/>
  <c r="L227" i="177" s="1"/>
  <c r="L228" i="177" s="1"/>
  <c r="K220" i="177"/>
  <c r="K227" i="177" s="1"/>
  <c r="K228" i="177" s="1"/>
  <c r="J220" i="177"/>
  <c r="G220" i="177"/>
  <c r="U217" i="177"/>
  <c r="T217" i="177"/>
  <c r="S217" i="177"/>
  <c r="R217" i="177"/>
  <c r="Q217" i="177"/>
  <c r="P217" i="177"/>
  <c r="O217" i="177"/>
  <c r="N217" i="177"/>
  <c r="M217" i="177"/>
  <c r="L217" i="177"/>
  <c r="K217" i="177"/>
  <c r="J217" i="177"/>
  <c r="V216" i="177"/>
  <c r="A216" i="177"/>
  <c r="V215" i="177"/>
  <c r="A215" i="177"/>
  <c r="V214" i="177"/>
  <c r="A214" i="177"/>
  <c r="A213" i="177"/>
  <c r="C207" i="177"/>
  <c r="A207" i="177"/>
  <c r="C206" i="177"/>
  <c r="A206" i="177"/>
  <c r="V205" i="177"/>
  <c r="C205" i="177"/>
  <c r="A205" i="177"/>
  <c r="V204" i="177"/>
  <c r="U202" i="177"/>
  <c r="T202" i="177"/>
  <c r="T209" i="177" s="1"/>
  <c r="T210" i="177" s="1"/>
  <c r="S202" i="177"/>
  <c r="R202" i="177"/>
  <c r="R209" i="177" s="1"/>
  <c r="R210" i="177" s="1"/>
  <c r="Q202" i="177"/>
  <c r="Q209" i="177" s="1"/>
  <c r="Q210" i="177" s="1"/>
  <c r="P202" i="177"/>
  <c r="P208" i="177" s="1"/>
  <c r="O202" i="177"/>
  <c r="O208" i="177" s="1"/>
  <c r="N202" i="177"/>
  <c r="N208" i="177" s="1"/>
  <c r="M202" i="177"/>
  <c r="L202" i="177"/>
  <c r="L209" i="177" s="1"/>
  <c r="L210" i="177" s="1"/>
  <c r="K202" i="177"/>
  <c r="J202" i="177"/>
  <c r="J209" i="177" s="1"/>
  <c r="J210" i="177" s="1"/>
  <c r="G202" i="177"/>
  <c r="U199" i="177"/>
  <c r="T199" i="177"/>
  <c r="S199" i="177"/>
  <c r="R199" i="177"/>
  <c r="Q199" i="177"/>
  <c r="P199" i="177"/>
  <c r="O199" i="177"/>
  <c r="N199" i="177"/>
  <c r="M199" i="177"/>
  <c r="L199" i="177"/>
  <c r="K199" i="177"/>
  <c r="J199" i="177"/>
  <c r="V198" i="177"/>
  <c r="A198" i="177"/>
  <c r="V197" i="177"/>
  <c r="A197" i="177"/>
  <c r="V196" i="177"/>
  <c r="A196" i="177"/>
  <c r="A195" i="177"/>
  <c r="C189" i="177"/>
  <c r="A189" i="177"/>
  <c r="C188" i="177"/>
  <c r="A188" i="177"/>
  <c r="V187" i="177"/>
  <c r="C187" i="177"/>
  <c r="A187" i="177"/>
  <c r="V186" i="177"/>
  <c r="U184" i="177"/>
  <c r="T184" i="177"/>
  <c r="S184" i="177"/>
  <c r="S190" i="177" s="1"/>
  <c r="R184" i="177"/>
  <c r="Q184" i="177"/>
  <c r="Q190" i="177" s="1"/>
  <c r="P184" i="177"/>
  <c r="P190" i="177" s="1"/>
  <c r="O184" i="177"/>
  <c r="N184" i="177"/>
  <c r="M184" i="177"/>
  <c r="L184" i="177"/>
  <c r="L191" i="177" s="1"/>
  <c r="L192" i="177" s="1"/>
  <c r="K184" i="177"/>
  <c r="J184" i="177"/>
  <c r="J190" i="177" s="1"/>
  <c r="G184" i="177"/>
  <c r="U181" i="177"/>
  <c r="T181" i="177"/>
  <c r="S181" i="177"/>
  <c r="R181" i="177"/>
  <c r="Q181" i="177"/>
  <c r="P181" i="177"/>
  <c r="O181" i="177"/>
  <c r="N181" i="177"/>
  <c r="M181" i="177"/>
  <c r="L181" i="177"/>
  <c r="K181" i="177"/>
  <c r="J181" i="177"/>
  <c r="V180" i="177"/>
  <c r="A180" i="177"/>
  <c r="V179" i="177"/>
  <c r="A179" i="177"/>
  <c r="V178" i="177"/>
  <c r="A178" i="177"/>
  <c r="A177" i="177"/>
  <c r="C171" i="177"/>
  <c r="A171" i="177"/>
  <c r="C170" i="177"/>
  <c r="A170" i="177"/>
  <c r="V169" i="177"/>
  <c r="C169" i="177"/>
  <c r="A169" i="177"/>
  <c r="V168" i="177"/>
  <c r="U166" i="177"/>
  <c r="U173" i="177" s="1"/>
  <c r="U174" i="177" s="1"/>
  <c r="T166" i="177"/>
  <c r="T173" i="177" s="1"/>
  <c r="T174" i="177" s="1"/>
  <c r="S166" i="177"/>
  <c r="R166" i="177"/>
  <c r="R173" i="177" s="1"/>
  <c r="R174" i="177" s="1"/>
  <c r="Q166" i="177"/>
  <c r="P166" i="177"/>
  <c r="O166" i="177"/>
  <c r="O173" i="177" s="1"/>
  <c r="O174" i="177" s="1"/>
  <c r="N166" i="177"/>
  <c r="N173" i="177" s="1"/>
  <c r="N174" i="177" s="1"/>
  <c r="M166" i="177"/>
  <c r="L166" i="177"/>
  <c r="L173" i="177" s="1"/>
  <c r="L174" i="177" s="1"/>
  <c r="K166" i="177"/>
  <c r="J166" i="177"/>
  <c r="G166" i="177"/>
  <c r="U163" i="177"/>
  <c r="T163" i="177"/>
  <c r="S163" i="177"/>
  <c r="R163" i="177"/>
  <c r="Q163" i="177"/>
  <c r="P163" i="177"/>
  <c r="O163" i="177"/>
  <c r="N163" i="177"/>
  <c r="M163" i="177"/>
  <c r="L163" i="177"/>
  <c r="K163" i="177"/>
  <c r="J163" i="177"/>
  <c r="V162" i="177"/>
  <c r="A162" i="177"/>
  <c r="V161" i="177"/>
  <c r="A161" i="177"/>
  <c r="V160" i="177"/>
  <c r="A160" i="177"/>
  <c r="A159" i="177"/>
  <c r="C153" i="177"/>
  <c r="A153" i="177"/>
  <c r="C152" i="177"/>
  <c r="A152" i="177"/>
  <c r="V151" i="177"/>
  <c r="C151" i="177"/>
  <c r="A151" i="177"/>
  <c r="V150" i="177"/>
  <c r="U148" i="177"/>
  <c r="T148" i="177"/>
  <c r="T155" i="177" s="1"/>
  <c r="T156" i="177" s="1"/>
  <c r="S148" i="177"/>
  <c r="S154" i="177" s="1"/>
  <c r="R148" i="177"/>
  <c r="Q148" i="177"/>
  <c r="P148" i="177"/>
  <c r="P155" i="177" s="1"/>
  <c r="P156" i="177" s="1"/>
  <c r="O148" i="177"/>
  <c r="O155" i="177" s="1"/>
  <c r="O156" i="177" s="1"/>
  <c r="N148" i="177"/>
  <c r="M148" i="177"/>
  <c r="L148" i="177"/>
  <c r="L155" i="177" s="1"/>
  <c r="L156" i="177" s="1"/>
  <c r="K148" i="177"/>
  <c r="J148" i="177"/>
  <c r="G148" i="177"/>
  <c r="U145" i="177"/>
  <c r="T145" i="177"/>
  <c r="S145" i="177"/>
  <c r="R145" i="177"/>
  <c r="Q145" i="177"/>
  <c r="P145" i="177"/>
  <c r="O145" i="177"/>
  <c r="N145" i="177"/>
  <c r="M145" i="177"/>
  <c r="L145" i="177"/>
  <c r="K145" i="177"/>
  <c r="J145" i="177"/>
  <c r="V144" i="177"/>
  <c r="A144" i="177"/>
  <c r="V143" i="177"/>
  <c r="A143" i="177"/>
  <c r="V142" i="177"/>
  <c r="A142" i="177"/>
  <c r="A141" i="177"/>
  <c r="C135" i="177"/>
  <c r="A135" i="177"/>
  <c r="C134" i="177"/>
  <c r="A134" i="177"/>
  <c r="V133" i="177"/>
  <c r="C133" i="177"/>
  <c r="A133" i="177"/>
  <c r="V132" i="177"/>
  <c r="U130" i="177"/>
  <c r="T130" i="177"/>
  <c r="S130" i="177"/>
  <c r="S136" i="177" s="1"/>
  <c r="R130" i="177"/>
  <c r="R137" i="177" s="1"/>
  <c r="R138" i="177" s="1"/>
  <c r="Q130" i="177"/>
  <c r="P130" i="177"/>
  <c r="P136" i="177" s="1"/>
  <c r="O130" i="177"/>
  <c r="O136" i="177" s="1"/>
  <c r="N130" i="177"/>
  <c r="M130" i="177"/>
  <c r="L130" i="177"/>
  <c r="L137" i="177" s="1"/>
  <c r="L138" i="177" s="1"/>
  <c r="K130" i="177"/>
  <c r="K137" i="177" s="1"/>
  <c r="K138" i="177" s="1"/>
  <c r="J130" i="177"/>
  <c r="J136" i="177" s="1"/>
  <c r="G130" i="177"/>
  <c r="U127" i="177"/>
  <c r="T127" i="177"/>
  <c r="S127" i="177"/>
  <c r="R127" i="177"/>
  <c r="Q127" i="177"/>
  <c r="P127" i="177"/>
  <c r="O127" i="177"/>
  <c r="N127" i="177"/>
  <c r="M127" i="177"/>
  <c r="L127" i="177"/>
  <c r="K127" i="177"/>
  <c r="J127" i="177"/>
  <c r="V126" i="177"/>
  <c r="A126" i="177"/>
  <c r="V125" i="177"/>
  <c r="A125" i="177"/>
  <c r="V124" i="177"/>
  <c r="A124" i="177"/>
  <c r="A123" i="177"/>
  <c r="C117" i="177"/>
  <c r="A117" i="177"/>
  <c r="C116" i="177"/>
  <c r="A116" i="177"/>
  <c r="V115" i="177"/>
  <c r="C115" i="177"/>
  <c r="A115" i="177"/>
  <c r="V114" i="177"/>
  <c r="U112" i="177"/>
  <c r="T112" i="177"/>
  <c r="S112" i="177"/>
  <c r="R112" i="177"/>
  <c r="R119" i="177" s="1"/>
  <c r="R120" i="177" s="1"/>
  <c r="Q112" i="177"/>
  <c r="Q118" i="177" s="1"/>
  <c r="P112" i="177"/>
  <c r="P118" i="177" s="1"/>
  <c r="O112" i="177"/>
  <c r="N112" i="177"/>
  <c r="M112" i="177"/>
  <c r="L112" i="177"/>
  <c r="L119" i="177" s="1"/>
  <c r="L120" i="177" s="1"/>
  <c r="K112" i="177"/>
  <c r="K119" i="177" s="1"/>
  <c r="K120" i="177" s="1"/>
  <c r="J112" i="177"/>
  <c r="J118" i="177" s="1"/>
  <c r="G112" i="177"/>
  <c r="U109" i="177"/>
  <c r="T109" i="177"/>
  <c r="S109" i="177"/>
  <c r="R109" i="177"/>
  <c r="Q109" i="177"/>
  <c r="P109" i="177"/>
  <c r="O109" i="177"/>
  <c r="N109" i="177"/>
  <c r="M109" i="177"/>
  <c r="L109" i="177"/>
  <c r="K109" i="177"/>
  <c r="J109" i="177"/>
  <c r="V108" i="177"/>
  <c r="A108" i="177"/>
  <c r="V107" i="177"/>
  <c r="A107" i="177"/>
  <c r="V106" i="177"/>
  <c r="A106" i="177"/>
  <c r="A105" i="177"/>
  <c r="C99" i="177"/>
  <c r="A99" i="177"/>
  <c r="C98" i="177"/>
  <c r="A98" i="177"/>
  <c r="V97" i="177"/>
  <c r="C97" i="177"/>
  <c r="A97" i="177"/>
  <c r="V96" i="177"/>
  <c r="U94" i="177"/>
  <c r="U101" i="177" s="1"/>
  <c r="U102" i="177" s="1"/>
  <c r="T94" i="177"/>
  <c r="T101" i="177" s="1"/>
  <c r="T102" i="177" s="1"/>
  <c r="S94" i="177"/>
  <c r="S101" i="177" s="1"/>
  <c r="S102" i="177" s="1"/>
  <c r="R94" i="177"/>
  <c r="Q94" i="177"/>
  <c r="Q100" i="177" s="1"/>
  <c r="P94" i="177"/>
  <c r="O94" i="177"/>
  <c r="O100" i="177" s="1"/>
  <c r="N94" i="177"/>
  <c r="N101" i="177" s="1"/>
  <c r="N102" i="177" s="1"/>
  <c r="M94" i="177"/>
  <c r="L94" i="177"/>
  <c r="L101" i="177" s="1"/>
  <c r="L102" i="177" s="1"/>
  <c r="K94" i="177"/>
  <c r="K100" i="177" s="1"/>
  <c r="J94" i="177"/>
  <c r="J101" i="177" s="1"/>
  <c r="J102" i="177" s="1"/>
  <c r="G94" i="177"/>
  <c r="U91" i="177"/>
  <c r="T91" i="177"/>
  <c r="S91" i="177"/>
  <c r="R91" i="177"/>
  <c r="Q91" i="177"/>
  <c r="P91" i="177"/>
  <c r="O91" i="177"/>
  <c r="N91" i="177"/>
  <c r="M91" i="177"/>
  <c r="L91" i="177"/>
  <c r="K91" i="177"/>
  <c r="J91" i="177"/>
  <c r="V90" i="177"/>
  <c r="A90" i="177"/>
  <c r="V89" i="177"/>
  <c r="A89" i="177"/>
  <c r="V88" i="177"/>
  <c r="A88" i="177"/>
  <c r="A87" i="177"/>
  <c r="C81" i="177"/>
  <c r="A81" i="177"/>
  <c r="C80" i="177"/>
  <c r="A80" i="177"/>
  <c r="V79" i="177"/>
  <c r="C79" i="177"/>
  <c r="A79" i="177"/>
  <c r="V78" i="177"/>
  <c r="U76" i="177"/>
  <c r="T76" i="177"/>
  <c r="T83" i="177" s="1"/>
  <c r="T84" i="177" s="1"/>
  <c r="S76" i="177"/>
  <c r="R76" i="177"/>
  <c r="R82" i="177" s="1"/>
  <c r="Q76" i="177"/>
  <c r="P76" i="177"/>
  <c r="O76" i="177"/>
  <c r="O82" i="177" s="1"/>
  <c r="N76" i="177"/>
  <c r="N82" i="177" s="1"/>
  <c r="M76" i="177"/>
  <c r="M83" i="177" s="1"/>
  <c r="M84" i="177" s="1"/>
  <c r="L76" i="177"/>
  <c r="L83" i="177" s="1"/>
  <c r="L84" i="177" s="1"/>
  <c r="K76" i="177"/>
  <c r="K82" i="177" s="1"/>
  <c r="J76" i="177"/>
  <c r="G76" i="177"/>
  <c r="U73" i="177"/>
  <c r="T73" i="177"/>
  <c r="S73" i="177"/>
  <c r="R73" i="177"/>
  <c r="Q73" i="177"/>
  <c r="P73" i="177"/>
  <c r="O73" i="177"/>
  <c r="N73" i="177"/>
  <c r="M73" i="177"/>
  <c r="L73" i="177"/>
  <c r="K73" i="177"/>
  <c r="J73" i="177"/>
  <c r="V72" i="177"/>
  <c r="A72" i="177"/>
  <c r="V71" i="177"/>
  <c r="A71" i="177"/>
  <c r="V70" i="177"/>
  <c r="A70" i="177"/>
  <c r="A69" i="177"/>
  <c r="C63" i="177"/>
  <c r="A63" i="177"/>
  <c r="C62" i="177"/>
  <c r="A62" i="177"/>
  <c r="V61" i="177"/>
  <c r="C61" i="177"/>
  <c r="A61" i="177"/>
  <c r="V60" i="177"/>
  <c r="U58" i="177"/>
  <c r="U65" i="177" s="1"/>
  <c r="U66" i="177" s="1"/>
  <c r="T58" i="177"/>
  <c r="T65" i="177" s="1"/>
  <c r="T66" i="177" s="1"/>
  <c r="S58" i="177"/>
  <c r="R58" i="177"/>
  <c r="R65" i="177" s="1"/>
  <c r="R66" i="177" s="1"/>
  <c r="Q58" i="177"/>
  <c r="Q65" i="177" s="1"/>
  <c r="Q66" i="177" s="1"/>
  <c r="P58" i="177"/>
  <c r="P64" i="177" s="1"/>
  <c r="O58" i="177"/>
  <c r="O65" i="177" s="1"/>
  <c r="O66" i="177" s="1"/>
  <c r="N58" i="177"/>
  <c r="N65" i="177" s="1"/>
  <c r="N66" i="177" s="1"/>
  <c r="M58" i="177"/>
  <c r="M65" i="177" s="1"/>
  <c r="M66" i="177" s="1"/>
  <c r="L58" i="177"/>
  <c r="K58" i="177"/>
  <c r="K65" i="177" s="1"/>
  <c r="K66" i="177" s="1"/>
  <c r="J58" i="177"/>
  <c r="J65" i="177" s="1"/>
  <c r="J66" i="177" s="1"/>
  <c r="G58" i="177"/>
  <c r="U55" i="177"/>
  <c r="T55" i="177"/>
  <c r="S55" i="177"/>
  <c r="R55" i="177"/>
  <c r="Q55" i="177"/>
  <c r="P55" i="177"/>
  <c r="O55" i="177"/>
  <c r="N55" i="177"/>
  <c r="M55" i="177"/>
  <c r="L55" i="177"/>
  <c r="K55" i="177"/>
  <c r="J55" i="177"/>
  <c r="V54" i="177"/>
  <c r="A54" i="177"/>
  <c r="V53" i="177"/>
  <c r="A53" i="177"/>
  <c r="V52" i="177"/>
  <c r="A52" i="177"/>
  <c r="A51" i="177"/>
  <c r="C45" i="177"/>
  <c r="A45" i="177"/>
  <c r="C44" i="177"/>
  <c r="A44" i="177"/>
  <c r="V43" i="177"/>
  <c r="C43" i="177"/>
  <c r="A43" i="177"/>
  <c r="V42" i="177"/>
  <c r="U40" i="177"/>
  <c r="T40" i="177"/>
  <c r="S40" i="177"/>
  <c r="S46" i="177" s="1"/>
  <c r="R40" i="177"/>
  <c r="R47" i="177" s="1"/>
  <c r="R48" i="177" s="1"/>
  <c r="Q40" i="177"/>
  <c r="Q47" i="177" s="1"/>
  <c r="Q48" i="177" s="1"/>
  <c r="P40" i="177"/>
  <c r="O40" i="177"/>
  <c r="N40" i="177"/>
  <c r="M40" i="177"/>
  <c r="M46" i="177" s="1"/>
  <c r="L40" i="177"/>
  <c r="K40" i="177"/>
  <c r="K47" i="177" s="1"/>
  <c r="K48" i="177" s="1"/>
  <c r="J40" i="177"/>
  <c r="J47" i="177" s="1"/>
  <c r="G40" i="177"/>
  <c r="U37" i="177"/>
  <c r="T37" i="177"/>
  <c r="S37" i="177"/>
  <c r="R37" i="177"/>
  <c r="Q37" i="177"/>
  <c r="P37" i="177"/>
  <c r="O37" i="177"/>
  <c r="N37" i="177"/>
  <c r="M37" i="177"/>
  <c r="L37" i="177"/>
  <c r="K37" i="177"/>
  <c r="J37" i="177"/>
  <c r="V36" i="177"/>
  <c r="A36" i="177"/>
  <c r="V35" i="177"/>
  <c r="A35" i="177"/>
  <c r="V34" i="177"/>
  <c r="A34" i="177"/>
  <c r="A33" i="177"/>
  <c r="U436" i="190"/>
  <c r="U437" i="190" s="1"/>
  <c r="T436" i="190"/>
  <c r="T437" i="190" s="1"/>
  <c r="S436" i="190"/>
  <c r="S437" i="190" s="1"/>
  <c r="R436" i="190"/>
  <c r="R437" i="190" s="1"/>
  <c r="Q436" i="190"/>
  <c r="Q437" i="190" s="1"/>
  <c r="P436" i="190"/>
  <c r="P437" i="190" s="1"/>
  <c r="O436" i="190"/>
  <c r="O437" i="190" s="1"/>
  <c r="N436" i="190"/>
  <c r="N437" i="190" s="1"/>
  <c r="M436" i="190"/>
  <c r="M437" i="190" s="1"/>
  <c r="L436" i="190"/>
  <c r="L437" i="190" s="1"/>
  <c r="K436" i="190"/>
  <c r="K437" i="190" s="1"/>
  <c r="J436" i="190"/>
  <c r="J437" i="190" s="1"/>
  <c r="U435" i="190"/>
  <c r="T435" i="190"/>
  <c r="S435" i="190"/>
  <c r="R435" i="190"/>
  <c r="Q435" i="190"/>
  <c r="P435" i="190"/>
  <c r="O435" i="190"/>
  <c r="N435" i="190"/>
  <c r="M435" i="190"/>
  <c r="L435" i="190"/>
  <c r="K435" i="190"/>
  <c r="J435" i="190"/>
  <c r="U434" i="190"/>
  <c r="T434" i="190"/>
  <c r="S434" i="190"/>
  <c r="R434" i="190"/>
  <c r="Q434" i="190"/>
  <c r="P434" i="190"/>
  <c r="O434" i="190"/>
  <c r="N434" i="190"/>
  <c r="M434" i="190"/>
  <c r="L434" i="190"/>
  <c r="K434" i="190"/>
  <c r="J434" i="190"/>
  <c r="U432" i="190"/>
  <c r="U433" i="190" s="1"/>
  <c r="T432" i="190"/>
  <c r="T433" i="190" s="1"/>
  <c r="S432" i="190"/>
  <c r="S433" i="190" s="1"/>
  <c r="R432" i="190"/>
  <c r="R433" i="190" s="1"/>
  <c r="Q432" i="190"/>
  <c r="Q433" i="190" s="1"/>
  <c r="P432" i="190"/>
  <c r="P433" i="190" s="1"/>
  <c r="O432" i="190"/>
  <c r="N432" i="190"/>
  <c r="N433" i="190" s="1"/>
  <c r="M432" i="190"/>
  <c r="M433" i="190" s="1"/>
  <c r="L432" i="190"/>
  <c r="L433" i="190" s="1"/>
  <c r="K432" i="190"/>
  <c r="K433" i="190" s="1"/>
  <c r="J432" i="190"/>
  <c r="J433" i="190" s="1"/>
  <c r="U431" i="190"/>
  <c r="T431" i="190"/>
  <c r="S431" i="190"/>
  <c r="R431" i="190"/>
  <c r="Q431" i="190"/>
  <c r="P431" i="190"/>
  <c r="O431" i="190"/>
  <c r="N431" i="190"/>
  <c r="M431" i="190"/>
  <c r="L431" i="190"/>
  <c r="K431" i="190"/>
  <c r="J431" i="190"/>
  <c r="U430" i="190"/>
  <c r="T430" i="190"/>
  <c r="S430" i="190"/>
  <c r="R430" i="190"/>
  <c r="Q430" i="190"/>
  <c r="P430" i="190"/>
  <c r="O430" i="190"/>
  <c r="N430" i="190"/>
  <c r="M430" i="190"/>
  <c r="L430" i="190"/>
  <c r="K430" i="190"/>
  <c r="J430" i="190"/>
  <c r="U423" i="190"/>
  <c r="U424" i="190" s="1"/>
  <c r="T423" i="190"/>
  <c r="T424" i="190" s="1"/>
  <c r="S423" i="190"/>
  <c r="S424" i="190" s="1"/>
  <c r="R423" i="190"/>
  <c r="R424" i="190" s="1"/>
  <c r="Q423" i="190"/>
  <c r="Q424" i="190" s="1"/>
  <c r="P423" i="190"/>
  <c r="P424" i="190" s="1"/>
  <c r="O423" i="190"/>
  <c r="O424" i="190" s="1"/>
  <c r="N423" i="190"/>
  <c r="N424" i="190" s="1"/>
  <c r="M423" i="190"/>
  <c r="M424" i="190" s="1"/>
  <c r="L423" i="190"/>
  <c r="L424" i="190" s="1"/>
  <c r="K423" i="190"/>
  <c r="J423" i="190"/>
  <c r="J424" i="190" s="1"/>
  <c r="U422" i="190"/>
  <c r="T422" i="190"/>
  <c r="S422" i="190"/>
  <c r="R422" i="190"/>
  <c r="Q422" i="190"/>
  <c r="P422" i="190"/>
  <c r="O422" i="190"/>
  <c r="N422" i="190"/>
  <c r="M422" i="190"/>
  <c r="L422" i="190"/>
  <c r="K422" i="190"/>
  <c r="J422" i="190"/>
  <c r="U421" i="190"/>
  <c r="T421" i="190"/>
  <c r="S421" i="190"/>
  <c r="R421" i="190"/>
  <c r="Q421" i="190"/>
  <c r="P421" i="190"/>
  <c r="O421" i="190"/>
  <c r="N421" i="190"/>
  <c r="M421" i="190"/>
  <c r="L421" i="190"/>
  <c r="K421" i="190"/>
  <c r="J421" i="190"/>
  <c r="U419" i="190"/>
  <c r="U420" i="190" s="1"/>
  <c r="T419" i="190"/>
  <c r="T420" i="190" s="1"/>
  <c r="S419" i="190"/>
  <c r="S420" i="190" s="1"/>
  <c r="R419" i="190"/>
  <c r="R420" i="190" s="1"/>
  <c r="Q419" i="190"/>
  <c r="Q420" i="190" s="1"/>
  <c r="P419" i="190"/>
  <c r="P420" i="190" s="1"/>
  <c r="O419" i="190"/>
  <c r="O420" i="190" s="1"/>
  <c r="N419" i="190"/>
  <c r="N420" i="190" s="1"/>
  <c r="M419" i="190"/>
  <c r="L419" i="190"/>
  <c r="L420" i="190" s="1"/>
  <c r="K419" i="190"/>
  <c r="K420" i="190" s="1"/>
  <c r="J419" i="190"/>
  <c r="J420" i="190" s="1"/>
  <c r="U418" i="190"/>
  <c r="T418" i="190"/>
  <c r="S418" i="190"/>
  <c r="R418" i="190"/>
  <c r="Q418" i="190"/>
  <c r="P418" i="190"/>
  <c r="O418" i="190"/>
  <c r="N418" i="190"/>
  <c r="M418" i="190"/>
  <c r="L418" i="190"/>
  <c r="K418" i="190"/>
  <c r="J418" i="190"/>
  <c r="U417" i="190"/>
  <c r="T417" i="190"/>
  <c r="S417" i="190"/>
  <c r="R417" i="190"/>
  <c r="Q417" i="190"/>
  <c r="P417" i="190"/>
  <c r="O417" i="190"/>
  <c r="N417" i="190"/>
  <c r="M417" i="190"/>
  <c r="L417" i="190"/>
  <c r="K417" i="190"/>
  <c r="J417" i="190"/>
  <c r="U410" i="190"/>
  <c r="U411" i="190" s="1"/>
  <c r="T410" i="190"/>
  <c r="T411" i="190" s="1"/>
  <c r="S410" i="190"/>
  <c r="S411" i="190" s="1"/>
  <c r="R410" i="190"/>
  <c r="R411" i="190" s="1"/>
  <c r="Q410" i="190"/>
  <c r="Q411" i="190" s="1"/>
  <c r="P410" i="190"/>
  <c r="P411" i="190" s="1"/>
  <c r="O410" i="190"/>
  <c r="O411" i="190" s="1"/>
  <c r="N410" i="190"/>
  <c r="N411" i="190" s="1"/>
  <c r="M410" i="190"/>
  <c r="M411" i="190" s="1"/>
  <c r="L410" i="190"/>
  <c r="L411" i="190" s="1"/>
  <c r="K410" i="190"/>
  <c r="J410" i="190"/>
  <c r="J411" i="190" s="1"/>
  <c r="U409" i="190"/>
  <c r="T409" i="190"/>
  <c r="S409" i="190"/>
  <c r="R409" i="190"/>
  <c r="Q409" i="190"/>
  <c r="P409" i="190"/>
  <c r="O409" i="190"/>
  <c r="N409" i="190"/>
  <c r="M409" i="190"/>
  <c r="L409" i="190"/>
  <c r="K409" i="190"/>
  <c r="J409" i="190"/>
  <c r="U408" i="190"/>
  <c r="T408" i="190"/>
  <c r="S408" i="190"/>
  <c r="R408" i="190"/>
  <c r="Q408" i="190"/>
  <c r="P408" i="190"/>
  <c r="O408" i="190"/>
  <c r="N408" i="190"/>
  <c r="M408" i="190"/>
  <c r="L408" i="190"/>
  <c r="K408" i="190"/>
  <c r="J408" i="190"/>
  <c r="U406" i="190"/>
  <c r="U407" i="190" s="1"/>
  <c r="T406" i="190"/>
  <c r="T407" i="190" s="1"/>
  <c r="S406" i="190"/>
  <c r="S407" i="190" s="1"/>
  <c r="R406" i="190"/>
  <c r="R407" i="190" s="1"/>
  <c r="Q406" i="190"/>
  <c r="Q407" i="190" s="1"/>
  <c r="P406" i="190"/>
  <c r="P407" i="190" s="1"/>
  <c r="O406" i="190"/>
  <c r="O407" i="190" s="1"/>
  <c r="N406" i="190"/>
  <c r="N407" i="190" s="1"/>
  <c r="M406" i="190"/>
  <c r="M407" i="190" s="1"/>
  <c r="L406" i="190"/>
  <c r="L407" i="190" s="1"/>
  <c r="K406" i="190"/>
  <c r="J406" i="190"/>
  <c r="J407" i="190" s="1"/>
  <c r="U405" i="190"/>
  <c r="T405" i="190"/>
  <c r="S405" i="190"/>
  <c r="R405" i="190"/>
  <c r="Q405" i="190"/>
  <c r="P405" i="190"/>
  <c r="O405" i="190"/>
  <c r="N405" i="190"/>
  <c r="M405" i="190"/>
  <c r="L405" i="190"/>
  <c r="K405" i="190"/>
  <c r="J405" i="190"/>
  <c r="U404" i="190"/>
  <c r="T404" i="190"/>
  <c r="S404" i="190"/>
  <c r="R404" i="190"/>
  <c r="Q404" i="190"/>
  <c r="P404" i="190"/>
  <c r="O404" i="190"/>
  <c r="N404" i="190"/>
  <c r="M404" i="190"/>
  <c r="L404" i="190"/>
  <c r="K404" i="190"/>
  <c r="J404" i="190"/>
  <c r="U397" i="190"/>
  <c r="U398" i="190" s="1"/>
  <c r="T397" i="190"/>
  <c r="T398" i="190" s="1"/>
  <c r="S397" i="190"/>
  <c r="S398" i="190" s="1"/>
  <c r="R397" i="190"/>
  <c r="R398" i="190" s="1"/>
  <c r="Q397" i="190"/>
  <c r="Q398" i="190" s="1"/>
  <c r="P397" i="190"/>
  <c r="P398" i="190" s="1"/>
  <c r="O397" i="190"/>
  <c r="O398" i="190" s="1"/>
  <c r="N397" i="190"/>
  <c r="N398" i="190" s="1"/>
  <c r="M397" i="190"/>
  <c r="M398" i="190" s="1"/>
  <c r="L397" i="190"/>
  <c r="L398" i="190" s="1"/>
  <c r="K397" i="190"/>
  <c r="K398" i="190" s="1"/>
  <c r="J397" i="190"/>
  <c r="J398" i="190" s="1"/>
  <c r="U396" i="190"/>
  <c r="T396" i="190"/>
  <c r="S396" i="190"/>
  <c r="R396" i="190"/>
  <c r="Q396" i="190"/>
  <c r="P396" i="190"/>
  <c r="O396" i="190"/>
  <c r="N396" i="190"/>
  <c r="M396" i="190"/>
  <c r="L396" i="190"/>
  <c r="K396" i="190"/>
  <c r="J396" i="190"/>
  <c r="U395" i="190"/>
  <c r="T395" i="190"/>
  <c r="S395" i="190"/>
  <c r="R395" i="190"/>
  <c r="Q395" i="190"/>
  <c r="P395" i="190"/>
  <c r="O395" i="190"/>
  <c r="N395" i="190"/>
  <c r="M395" i="190"/>
  <c r="L395" i="190"/>
  <c r="K395" i="190"/>
  <c r="J395" i="190"/>
  <c r="U393" i="190"/>
  <c r="T393" i="190"/>
  <c r="T394" i="190" s="1"/>
  <c r="S393" i="190"/>
  <c r="S394" i="190" s="1"/>
  <c r="R393" i="190"/>
  <c r="R394" i="190" s="1"/>
  <c r="Q393" i="190"/>
  <c r="Q394" i="190" s="1"/>
  <c r="P393" i="190"/>
  <c r="P394" i="190" s="1"/>
  <c r="O393" i="190"/>
  <c r="O394" i="190" s="1"/>
  <c r="N393" i="190"/>
  <c r="N394" i="190" s="1"/>
  <c r="M393" i="190"/>
  <c r="M394" i="190" s="1"/>
  <c r="L393" i="190"/>
  <c r="L394" i="190" s="1"/>
  <c r="K393" i="190"/>
  <c r="K394" i="190" s="1"/>
  <c r="J393" i="190"/>
  <c r="J394" i="190" s="1"/>
  <c r="U392" i="190"/>
  <c r="T392" i="190"/>
  <c r="S392" i="190"/>
  <c r="R392" i="190"/>
  <c r="Q392" i="190"/>
  <c r="P392" i="190"/>
  <c r="O392" i="190"/>
  <c r="N392" i="190"/>
  <c r="M392" i="190"/>
  <c r="L392" i="190"/>
  <c r="K392" i="190"/>
  <c r="J392" i="190"/>
  <c r="U391" i="190"/>
  <c r="T391" i="190"/>
  <c r="S391" i="190"/>
  <c r="R391" i="190"/>
  <c r="Q391" i="190"/>
  <c r="P391" i="190"/>
  <c r="O391" i="190"/>
  <c r="N391" i="190"/>
  <c r="M391" i="190"/>
  <c r="L391" i="190"/>
  <c r="K391" i="190"/>
  <c r="J391" i="190"/>
  <c r="U384" i="190"/>
  <c r="U385" i="190" s="1"/>
  <c r="T384" i="190"/>
  <c r="T385" i="190" s="1"/>
  <c r="S384" i="190"/>
  <c r="S385" i="190" s="1"/>
  <c r="R384" i="190"/>
  <c r="R385" i="190" s="1"/>
  <c r="Q384" i="190"/>
  <c r="Q385" i="190" s="1"/>
  <c r="P384" i="190"/>
  <c r="P385" i="190" s="1"/>
  <c r="O384" i="190"/>
  <c r="O385" i="190" s="1"/>
  <c r="N384" i="190"/>
  <c r="N385" i="190" s="1"/>
  <c r="M384" i="190"/>
  <c r="M385" i="190" s="1"/>
  <c r="L384" i="190"/>
  <c r="L385" i="190" s="1"/>
  <c r="K384" i="190"/>
  <c r="K385" i="190" s="1"/>
  <c r="J384" i="190"/>
  <c r="J385" i="190" s="1"/>
  <c r="U383" i="190"/>
  <c r="T383" i="190"/>
  <c r="S383" i="190"/>
  <c r="R383" i="190"/>
  <c r="Q383" i="190"/>
  <c r="P383" i="190"/>
  <c r="O383" i="190"/>
  <c r="N383" i="190"/>
  <c r="M383" i="190"/>
  <c r="L383" i="190"/>
  <c r="K383" i="190"/>
  <c r="J383" i="190"/>
  <c r="U382" i="190"/>
  <c r="T382" i="190"/>
  <c r="S382" i="190"/>
  <c r="R382" i="190"/>
  <c r="Q382" i="190"/>
  <c r="P382" i="190"/>
  <c r="O382" i="190"/>
  <c r="N382" i="190"/>
  <c r="M382" i="190"/>
  <c r="L382" i="190"/>
  <c r="K382" i="190"/>
  <c r="J382" i="190"/>
  <c r="U380" i="190"/>
  <c r="U381" i="190" s="1"/>
  <c r="T380" i="190"/>
  <c r="T381" i="190" s="1"/>
  <c r="S380" i="190"/>
  <c r="S381" i="190" s="1"/>
  <c r="R380" i="190"/>
  <c r="R381" i="190" s="1"/>
  <c r="Q380" i="190"/>
  <c r="Q381" i="190" s="1"/>
  <c r="P380" i="190"/>
  <c r="P381" i="190" s="1"/>
  <c r="O380" i="190"/>
  <c r="O381" i="190" s="1"/>
  <c r="N380" i="190"/>
  <c r="N381" i="190" s="1"/>
  <c r="M380" i="190"/>
  <c r="M381" i="190" s="1"/>
  <c r="L380" i="190"/>
  <c r="L381" i="190" s="1"/>
  <c r="K380" i="190"/>
  <c r="K381" i="190" s="1"/>
  <c r="J380" i="190"/>
  <c r="U379" i="190"/>
  <c r="T379" i="190"/>
  <c r="S379" i="190"/>
  <c r="R379" i="190"/>
  <c r="Q379" i="190"/>
  <c r="P379" i="190"/>
  <c r="O379" i="190"/>
  <c r="N379" i="190"/>
  <c r="M379" i="190"/>
  <c r="L379" i="190"/>
  <c r="K379" i="190"/>
  <c r="J379" i="190"/>
  <c r="U378" i="190"/>
  <c r="T378" i="190"/>
  <c r="S378" i="190"/>
  <c r="R378" i="190"/>
  <c r="Q378" i="190"/>
  <c r="P378" i="190"/>
  <c r="O378" i="190"/>
  <c r="N378" i="190"/>
  <c r="M378" i="190"/>
  <c r="L378" i="190"/>
  <c r="K378" i="190"/>
  <c r="J378" i="190"/>
  <c r="U371" i="190"/>
  <c r="U372" i="190" s="1"/>
  <c r="T371" i="190"/>
  <c r="T372" i="190" s="1"/>
  <c r="S371" i="190"/>
  <c r="S372" i="190" s="1"/>
  <c r="R371" i="190"/>
  <c r="R372" i="190" s="1"/>
  <c r="Q371" i="190"/>
  <c r="Q372" i="190" s="1"/>
  <c r="P371" i="190"/>
  <c r="P372" i="190" s="1"/>
  <c r="O371" i="190"/>
  <c r="O372" i="190" s="1"/>
  <c r="N371" i="190"/>
  <c r="N372" i="190" s="1"/>
  <c r="M371" i="190"/>
  <c r="M372" i="190" s="1"/>
  <c r="L371" i="190"/>
  <c r="L372" i="190" s="1"/>
  <c r="K371" i="190"/>
  <c r="K372" i="190" s="1"/>
  <c r="J371" i="190"/>
  <c r="J372" i="190" s="1"/>
  <c r="U370" i="190"/>
  <c r="T370" i="190"/>
  <c r="S370" i="190"/>
  <c r="R370" i="190"/>
  <c r="Q370" i="190"/>
  <c r="P370" i="190"/>
  <c r="O370" i="190"/>
  <c r="N370" i="190"/>
  <c r="M370" i="190"/>
  <c r="L370" i="190"/>
  <c r="K370" i="190"/>
  <c r="J370" i="190"/>
  <c r="U369" i="190"/>
  <c r="T369" i="190"/>
  <c r="S369" i="190"/>
  <c r="R369" i="190"/>
  <c r="Q369" i="190"/>
  <c r="P369" i="190"/>
  <c r="O369" i="190"/>
  <c r="N369" i="190"/>
  <c r="M369" i="190"/>
  <c r="L369" i="190"/>
  <c r="K369" i="190"/>
  <c r="J369" i="190"/>
  <c r="U367" i="190"/>
  <c r="U368" i="190" s="1"/>
  <c r="T367" i="190"/>
  <c r="T368" i="190" s="1"/>
  <c r="S367" i="190"/>
  <c r="S368" i="190" s="1"/>
  <c r="R367" i="190"/>
  <c r="R368" i="190" s="1"/>
  <c r="Q367" i="190"/>
  <c r="Q368" i="190" s="1"/>
  <c r="P367" i="190"/>
  <c r="P368" i="190" s="1"/>
  <c r="O367" i="190"/>
  <c r="O368" i="190" s="1"/>
  <c r="N367" i="190"/>
  <c r="N368" i="190" s="1"/>
  <c r="M367" i="190"/>
  <c r="M368" i="190" s="1"/>
  <c r="L367" i="190"/>
  <c r="L368" i="190" s="1"/>
  <c r="K367" i="190"/>
  <c r="K368" i="190" s="1"/>
  <c r="J367" i="190"/>
  <c r="J368" i="190" s="1"/>
  <c r="U366" i="190"/>
  <c r="T366" i="190"/>
  <c r="S366" i="190"/>
  <c r="R366" i="190"/>
  <c r="Q366" i="190"/>
  <c r="P366" i="190"/>
  <c r="O366" i="190"/>
  <c r="N366" i="190"/>
  <c r="M366" i="190"/>
  <c r="L366" i="190"/>
  <c r="K366" i="190"/>
  <c r="J366" i="190"/>
  <c r="U365" i="190"/>
  <c r="T365" i="190"/>
  <c r="S365" i="190"/>
  <c r="R365" i="190"/>
  <c r="Q365" i="190"/>
  <c r="P365" i="190"/>
  <c r="O365" i="190"/>
  <c r="N365" i="190"/>
  <c r="M365" i="190"/>
  <c r="L365" i="190"/>
  <c r="K365" i="190"/>
  <c r="J365" i="190"/>
  <c r="U358" i="190"/>
  <c r="U359" i="190" s="1"/>
  <c r="T358" i="190"/>
  <c r="T359" i="190" s="1"/>
  <c r="S358" i="190"/>
  <c r="S359" i="190" s="1"/>
  <c r="R358" i="190"/>
  <c r="R359" i="190" s="1"/>
  <c r="Q358" i="190"/>
  <c r="Q359" i="190" s="1"/>
  <c r="P358" i="190"/>
  <c r="P359" i="190" s="1"/>
  <c r="O358" i="190"/>
  <c r="O359" i="190" s="1"/>
  <c r="N358" i="190"/>
  <c r="N359" i="190" s="1"/>
  <c r="M358" i="190"/>
  <c r="M359" i="190" s="1"/>
  <c r="L358" i="190"/>
  <c r="L359" i="190" s="1"/>
  <c r="K358" i="190"/>
  <c r="K359" i="190" s="1"/>
  <c r="J358" i="190"/>
  <c r="J359" i="190" s="1"/>
  <c r="U357" i="190"/>
  <c r="T357" i="190"/>
  <c r="S357" i="190"/>
  <c r="R357" i="190"/>
  <c r="Q357" i="190"/>
  <c r="P357" i="190"/>
  <c r="O357" i="190"/>
  <c r="N357" i="190"/>
  <c r="M357" i="190"/>
  <c r="L357" i="190"/>
  <c r="K357" i="190"/>
  <c r="J357" i="190"/>
  <c r="U356" i="190"/>
  <c r="T356" i="190"/>
  <c r="S356" i="190"/>
  <c r="R356" i="190"/>
  <c r="Q356" i="190"/>
  <c r="P356" i="190"/>
  <c r="O356" i="190"/>
  <c r="N356" i="190"/>
  <c r="M356" i="190"/>
  <c r="L356" i="190"/>
  <c r="K356" i="190"/>
  <c r="J356" i="190"/>
  <c r="U354" i="190"/>
  <c r="U355" i="190" s="1"/>
  <c r="T354" i="190"/>
  <c r="T355" i="190" s="1"/>
  <c r="S354" i="190"/>
  <c r="S355" i="190" s="1"/>
  <c r="R354" i="190"/>
  <c r="R355" i="190" s="1"/>
  <c r="Q354" i="190"/>
  <c r="Q355" i="190" s="1"/>
  <c r="P354" i="190"/>
  <c r="P355" i="190" s="1"/>
  <c r="O354" i="190"/>
  <c r="O355" i="190" s="1"/>
  <c r="N354" i="190"/>
  <c r="N355" i="190" s="1"/>
  <c r="M354" i="190"/>
  <c r="M355" i="190" s="1"/>
  <c r="L354" i="190"/>
  <c r="L355" i="190" s="1"/>
  <c r="K354" i="190"/>
  <c r="K355" i="190" s="1"/>
  <c r="J354" i="190"/>
  <c r="J355" i="190" s="1"/>
  <c r="U353" i="190"/>
  <c r="T353" i="190"/>
  <c r="S353" i="190"/>
  <c r="R353" i="190"/>
  <c r="Q353" i="190"/>
  <c r="P353" i="190"/>
  <c r="O353" i="190"/>
  <c r="N353" i="190"/>
  <c r="M353" i="190"/>
  <c r="L353" i="190"/>
  <c r="K353" i="190"/>
  <c r="J353" i="190"/>
  <c r="U352" i="190"/>
  <c r="T352" i="190"/>
  <c r="S352" i="190"/>
  <c r="R352" i="190"/>
  <c r="Q352" i="190"/>
  <c r="P352" i="190"/>
  <c r="O352" i="190"/>
  <c r="N352" i="190"/>
  <c r="M352" i="190"/>
  <c r="L352" i="190"/>
  <c r="K352" i="190"/>
  <c r="J352" i="190"/>
  <c r="U345" i="190"/>
  <c r="U346" i="190" s="1"/>
  <c r="T345" i="190"/>
  <c r="T346" i="190" s="1"/>
  <c r="S345" i="190"/>
  <c r="S346" i="190" s="1"/>
  <c r="R345" i="190"/>
  <c r="R346" i="190" s="1"/>
  <c r="Q345" i="190"/>
  <c r="Q346" i="190" s="1"/>
  <c r="P345" i="190"/>
  <c r="P346" i="190" s="1"/>
  <c r="O345" i="190"/>
  <c r="O346" i="190" s="1"/>
  <c r="N345" i="190"/>
  <c r="N346" i="190" s="1"/>
  <c r="M345" i="190"/>
  <c r="M346" i="190" s="1"/>
  <c r="L345" i="190"/>
  <c r="L346" i="190" s="1"/>
  <c r="K345" i="190"/>
  <c r="K346" i="190" s="1"/>
  <c r="J345" i="190"/>
  <c r="J346" i="190" s="1"/>
  <c r="U344" i="190"/>
  <c r="T344" i="190"/>
  <c r="S344" i="190"/>
  <c r="R344" i="190"/>
  <c r="Q344" i="190"/>
  <c r="P344" i="190"/>
  <c r="O344" i="190"/>
  <c r="N344" i="190"/>
  <c r="M344" i="190"/>
  <c r="L344" i="190"/>
  <c r="K344" i="190"/>
  <c r="J344" i="190"/>
  <c r="U343" i="190"/>
  <c r="T343" i="190"/>
  <c r="S343" i="190"/>
  <c r="R343" i="190"/>
  <c r="Q343" i="190"/>
  <c r="P343" i="190"/>
  <c r="O343" i="190"/>
  <c r="N343" i="190"/>
  <c r="M343" i="190"/>
  <c r="L343" i="190"/>
  <c r="K343" i="190"/>
  <c r="J343" i="190"/>
  <c r="U341" i="190"/>
  <c r="U342" i="190" s="1"/>
  <c r="T341" i="190"/>
  <c r="T342" i="190" s="1"/>
  <c r="S341" i="190"/>
  <c r="S342" i="190" s="1"/>
  <c r="R341" i="190"/>
  <c r="R342" i="190" s="1"/>
  <c r="Q341" i="190"/>
  <c r="Q342" i="190" s="1"/>
  <c r="P341" i="190"/>
  <c r="P342" i="190" s="1"/>
  <c r="O341" i="190"/>
  <c r="O342" i="190" s="1"/>
  <c r="N341" i="190"/>
  <c r="N342" i="190" s="1"/>
  <c r="M341" i="190"/>
  <c r="M342" i="190" s="1"/>
  <c r="L341" i="190"/>
  <c r="L342" i="190" s="1"/>
  <c r="K341" i="190"/>
  <c r="K342" i="190" s="1"/>
  <c r="J341" i="190"/>
  <c r="J342" i="190" s="1"/>
  <c r="U340" i="190"/>
  <c r="T340" i="190"/>
  <c r="S340" i="190"/>
  <c r="R340" i="190"/>
  <c r="Q340" i="190"/>
  <c r="P340" i="190"/>
  <c r="O340" i="190"/>
  <c r="N340" i="190"/>
  <c r="M340" i="190"/>
  <c r="L340" i="190"/>
  <c r="K340" i="190"/>
  <c r="J340" i="190"/>
  <c r="U339" i="190"/>
  <c r="T339" i="190"/>
  <c r="S339" i="190"/>
  <c r="R339" i="190"/>
  <c r="Q339" i="190"/>
  <c r="P339" i="190"/>
  <c r="O339" i="190"/>
  <c r="N339" i="190"/>
  <c r="M339" i="190"/>
  <c r="L339" i="190"/>
  <c r="K339" i="190"/>
  <c r="J339" i="190"/>
  <c r="U332" i="190"/>
  <c r="U333" i="190" s="1"/>
  <c r="T332" i="190"/>
  <c r="T333" i="190" s="1"/>
  <c r="S332" i="190"/>
  <c r="S333" i="190" s="1"/>
  <c r="R332" i="190"/>
  <c r="R333" i="190" s="1"/>
  <c r="Q332" i="190"/>
  <c r="P332" i="190"/>
  <c r="P333" i="190" s="1"/>
  <c r="O332" i="190"/>
  <c r="O333" i="190" s="1"/>
  <c r="N332" i="190"/>
  <c r="N333" i="190" s="1"/>
  <c r="M332" i="190"/>
  <c r="M333" i="190" s="1"/>
  <c r="L332" i="190"/>
  <c r="L333" i="190" s="1"/>
  <c r="K332" i="190"/>
  <c r="K333" i="190" s="1"/>
  <c r="J332" i="190"/>
  <c r="J333" i="190" s="1"/>
  <c r="U331" i="190"/>
  <c r="T331" i="190"/>
  <c r="S331" i="190"/>
  <c r="R331" i="190"/>
  <c r="Q331" i="190"/>
  <c r="P331" i="190"/>
  <c r="O331" i="190"/>
  <c r="N331" i="190"/>
  <c r="M331" i="190"/>
  <c r="L331" i="190"/>
  <c r="K331" i="190"/>
  <c r="J331" i="190"/>
  <c r="U330" i="190"/>
  <c r="T330" i="190"/>
  <c r="S330" i="190"/>
  <c r="R330" i="190"/>
  <c r="Q330" i="190"/>
  <c r="P330" i="190"/>
  <c r="O330" i="190"/>
  <c r="N330" i="190"/>
  <c r="M330" i="190"/>
  <c r="L330" i="190"/>
  <c r="K330" i="190"/>
  <c r="J330" i="190"/>
  <c r="U328" i="190"/>
  <c r="U329" i="190" s="1"/>
  <c r="T328" i="190"/>
  <c r="T329" i="190" s="1"/>
  <c r="S328" i="190"/>
  <c r="S329" i="190" s="1"/>
  <c r="R328" i="190"/>
  <c r="R329" i="190" s="1"/>
  <c r="Q328" i="190"/>
  <c r="Q329" i="190" s="1"/>
  <c r="P328" i="190"/>
  <c r="P329" i="190" s="1"/>
  <c r="O328" i="190"/>
  <c r="O329" i="190" s="1"/>
  <c r="N328" i="190"/>
  <c r="N329" i="190" s="1"/>
  <c r="M328" i="190"/>
  <c r="M329" i="190" s="1"/>
  <c r="L328" i="190"/>
  <c r="L329" i="190" s="1"/>
  <c r="K328" i="190"/>
  <c r="J328" i="190"/>
  <c r="J329" i="190" s="1"/>
  <c r="U327" i="190"/>
  <c r="T327" i="190"/>
  <c r="S327" i="190"/>
  <c r="R327" i="190"/>
  <c r="Q327" i="190"/>
  <c r="P327" i="190"/>
  <c r="O327" i="190"/>
  <c r="N327" i="190"/>
  <c r="M327" i="190"/>
  <c r="L327" i="190"/>
  <c r="K327" i="190"/>
  <c r="J327" i="190"/>
  <c r="U326" i="190"/>
  <c r="T326" i="190"/>
  <c r="S326" i="190"/>
  <c r="R326" i="190"/>
  <c r="Q326" i="190"/>
  <c r="P326" i="190"/>
  <c r="O326" i="190"/>
  <c r="N326" i="190"/>
  <c r="M326" i="190"/>
  <c r="L326" i="190"/>
  <c r="K326" i="190"/>
  <c r="J326" i="190"/>
  <c r="U319" i="190"/>
  <c r="U320" i="190" s="1"/>
  <c r="T319" i="190"/>
  <c r="T320" i="190" s="1"/>
  <c r="S319" i="190"/>
  <c r="S320" i="190" s="1"/>
  <c r="R319" i="190"/>
  <c r="R320" i="190" s="1"/>
  <c r="Q319" i="190"/>
  <c r="Q320" i="190" s="1"/>
  <c r="P319" i="190"/>
  <c r="P320" i="190" s="1"/>
  <c r="O319" i="190"/>
  <c r="O320" i="190" s="1"/>
  <c r="N319" i="190"/>
  <c r="N320" i="190" s="1"/>
  <c r="M319" i="190"/>
  <c r="M320" i="190" s="1"/>
  <c r="L319" i="190"/>
  <c r="L320" i="190" s="1"/>
  <c r="K319" i="190"/>
  <c r="K320" i="190" s="1"/>
  <c r="J319" i="190"/>
  <c r="U318" i="190"/>
  <c r="T318" i="190"/>
  <c r="S318" i="190"/>
  <c r="R318" i="190"/>
  <c r="Q318" i="190"/>
  <c r="P318" i="190"/>
  <c r="O318" i="190"/>
  <c r="N318" i="190"/>
  <c r="M318" i="190"/>
  <c r="L318" i="190"/>
  <c r="K318" i="190"/>
  <c r="J318" i="190"/>
  <c r="U317" i="190"/>
  <c r="T317" i="190"/>
  <c r="S317" i="190"/>
  <c r="R317" i="190"/>
  <c r="Q317" i="190"/>
  <c r="P317" i="190"/>
  <c r="O317" i="190"/>
  <c r="N317" i="190"/>
  <c r="M317" i="190"/>
  <c r="L317" i="190"/>
  <c r="K317" i="190"/>
  <c r="J317" i="190"/>
  <c r="U315" i="190"/>
  <c r="U316" i="190" s="1"/>
  <c r="T315" i="190"/>
  <c r="T316" i="190" s="1"/>
  <c r="S315" i="190"/>
  <c r="S316" i="190" s="1"/>
  <c r="R315" i="190"/>
  <c r="R316" i="190" s="1"/>
  <c r="Q315" i="190"/>
  <c r="Q316" i="190" s="1"/>
  <c r="P315" i="190"/>
  <c r="P316" i="190" s="1"/>
  <c r="O315" i="190"/>
  <c r="O316" i="190" s="1"/>
  <c r="N315" i="190"/>
  <c r="N316" i="190" s="1"/>
  <c r="M315" i="190"/>
  <c r="M316" i="190" s="1"/>
  <c r="L315" i="190"/>
  <c r="L316" i="190" s="1"/>
  <c r="K315" i="190"/>
  <c r="K316" i="190" s="1"/>
  <c r="J315" i="190"/>
  <c r="J316" i="190" s="1"/>
  <c r="U314" i="190"/>
  <c r="T314" i="190"/>
  <c r="S314" i="190"/>
  <c r="R314" i="190"/>
  <c r="Q314" i="190"/>
  <c r="P314" i="190"/>
  <c r="O314" i="190"/>
  <c r="N314" i="190"/>
  <c r="M314" i="190"/>
  <c r="L314" i="190"/>
  <c r="K314" i="190"/>
  <c r="J314" i="190"/>
  <c r="U313" i="190"/>
  <c r="T313" i="190"/>
  <c r="S313" i="190"/>
  <c r="R313" i="190"/>
  <c r="Q313" i="190"/>
  <c r="P313" i="190"/>
  <c r="O313" i="190"/>
  <c r="N313" i="190"/>
  <c r="M313" i="190"/>
  <c r="L313" i="190"/>
  <c r="K313" i="190"/>
  <c r="J313" i="190"/>
  <c r="U306" i="190"/>
  <c r="U307" i="190" s="1"/>
  <c r="T306" i="190"/>
  <c r="T307" i="190" s="1"/>
  <c r="S306" i="190"/>
  <c r="S307" i="190" s="1"/>
  <c r="R306" i="190"/>
  <c r="Q306" i="190"/>
  <c r="Q307" i="190" s="1"/>
  <c r="P306" i="190"/>
  <c r="P307" i="190" s="1"/>
  <c r="O306" i="190"/>
  <c r="O307" i="190" s="1"/>
  <c r="N306" i="190"/>
  <c r="N307" i="190" s="1"/>
  <c r="M306" i="190"/>
  <c r="M307" i="190" s="1"/>
  <c r="L306" i="190"/>
  <c r="L307" i="190" s="1"/>
  <c r="K306" i="190"/>
  <c r="K307" i="190" s="1"/>
  <c r="J306" i="190"/>
  <c r="J307" i="190" s="1"/>
  <c r="U305" i="190"/>
  <c r="T305" i="190"/>
  <c r="S305" i="190"/>
  <c r="R305" i="190"/>
  <c r="Q305" i="190"/>
  <c r="P305" i="190"/>
  <c r="O305" i="190"/>
  <c r="N305" i="190"/>
  <c r="M305" i="190"/>
  <c r="L305" i="190"/>
  <c r="K305" i="190"/>
  <c r="J305" i="190"/>
  <c r="U304" i="190"/>
  <c r="T304" i="190"/>
  <c r="S304" i="190"/>
  <c r="R304" i="190"/>
  <c r="Q304" i="190"/>
  <c r="P304" i="190"/>
  <c r="O304" i="190"/>
  <c r="N304" i="190"/>
  <c r="M304" i="190"/>
  <c r="L304" i="190"/>
  <c r="K304" i="190"/>
  <c r="J304" i="190"/>
  <c r="U302" i="190"/>
  <c r="U303" i="190" s="1"/>
  <c r="T302" i="190"/>
  <c r="T303" i="190" s="1"/>
  <c r="S302" i="190"/>
  <c r="S303" i="190" s="1"/>
  <c r="R302" i="190"/>
  <c r="R303" i="190" s="1"/>
  <c r="Q302" i="190"/>
  <c r="Q303" i="190" s="1"/>
  <c r="P302" i="190"/>
  <c r="P303" i="190" s="1"/>
  <c r="O302" i="190"/>
  <c r="O303" i="190" s="1"/>
  <c r="N302" i="190"/>
  <c r="N303" i="190" s="1"/>
  <c r="M302" i="190"/>
  <c r="M303" i="190" s="1"/>
  <c r="L302" i="190"/>
  <c r="L303" i="190" s="1"/>
  <c r="K302" i="190"/>
  <c r="K303" i="190" s="1"/>
  <c r="J302" i="190"/>
  <c r="J303" i="190" s="1"/>
  <c r="U301" i="190"/>
  <c r="T301" i="190"/>
  <c r="S301" i="190"/>
  <c r="R301" i="190"/>
  <c r="Q301" i="190"/>
  <c r="P301" i="190"/>
  <c r="O301" i="190"/>
  <c r="N301" i="190"/>
  <c r="M301" i="190"/>
  <c r="L301" i="190"/>
  <c r="K301" i="190"/>
  <c r="J301" i="190"/>
  <c r="U300" i="190"/>
  <c r="T300" i="190"/>
  <c r="S300" i="190"/>
  <c r="R300" i="190"/>
  <c r="Q300" i="190"/>
  <c r="P300" i="190"/>
  <c r="O300" i="190"/>
  <c r="N300" i="190"/>
  <c r="M300" i="190"/>
  <c r="L300" i="190"/>
  <c r="K300" i="190"/>
  <c r="J300" i="190"/>
  <c r="U293" i="190"/>
  <c r="U294" i="190" s="1"/>
  <c r="T293" i="190"/>
  <c r="T294" i="190" s="1"/>
  <c r="S293" i="190"/>
  <c r="S294" i="190" s="1"/>
  <c r="R293" i="190"/>
  <c r="R294" i="190" s="1"/>
  <c r="Q293" i="190"/>
  <c r="Q294" i="190" s="1"/>
  <c r="P293" i="190"/>
  <c r="P294" i="190" s="1"/>
  <c r="O293" i="190"/>
  <c r="O294" i="190" s="1"/>
  <c r="N293" i="190"/>
  <c r="N294" i="190" s="1"/>
  <c r="M293" i="190"/>
  <c r="M294" i="190" s="1"/>
  <c r="L293" i="190"/>
  <c r="L294" i="190" s="1"/>
  <c r="K293" i="190"/>
  <c r="K294" i="190" s="1"/>
  <c r="J293" i="190"/>
  <c r="J294" i="190" s="1"/>
  <c r="U292" i="190"/>
  <c r="T292" i="190"/>
  <c r="S292" i="190"/>
  <c r="R292" i="190"/>
  <c r="Q292" i="190"/>
  <c r="P292" i="190"/>
  <c r="O292" i="190"/>
  <c r="N292" i="190"/>
  <c r="M292" i="190"/>
  <c r="L292" i="190"/>
  <c r="K292" i="190"/>
  <c r="J292" i="190"/>
  <c r="U291" i="190"/>
  <c r="T291" i="190"/>
  <c r="S291" i="190"/>
  <c r="R291" i="190"/>
  <c r="Q291" i="190"/>
  <c r="P291" i="190"/>
  <c r="O291" i="190"/>
  <c r="N291" i="190"/>
  <c r="M291" i="190"/>
  <c r="L291" i="190"/>
  <c r="K291" i="190"/>
  <c r="J291" i="190"/>
  <c r="U289" i="190"/>
  <c r="U290" i="190" s="1"/>
  <c r="T289" i="190"/>
  <c r="T290" i="190" s="1"/>
  <c r="S289" i="190"/>
  <c r="S290" i="190" s="1"/>
  <c r="R289" i="190"/>
  <c r="R290" i="190" s="1"/>
  <c r="Q289" i="190"/>
  <c r="Q290" i="190" s="1"/>
  <c r="P289" i="190"/>
  <c r="P290" i="190" s="1"/>
  <c r="O289" i="190"/>
  <c r="O290" i="190" s="1"/>
  <c r="N289" i="190"/>
  <c r="N290" i="190" s="1"/>
  <c r="M289" i="190"/>
  <c r="M290" i="190" s="1"/>
  <c r="L289" i="190"/>
  <c r="L290" i="190" s="1"/>
  <c r="K289" i="190"/>
  <c r="K290" i="190" s="1"/>
  <c r="J289" i="190"/>
  <c r="J290" i="190" s="1"/>
  <c r="U288" i="190"/>
  <c r="T288" i="190"/>
  <c r="S288" i="190"/>
  <c r="R288" i="190"/>
  <c r="Q288" i="190"/>
  <c r="P288" i="190"/>
  <c r="O288" i="190"/>
  <c r="N288" i="190"/>
  <c r="M288" i="190"/>
  <c r="L288" i="190"/>
  <c r="K288" i="190"/>
  <c r="J288" i="190"/>
  <c r="U287" i="190"/>
  <c r="T287" i="190"/>
  <c r="S287" i="190"/>
  <c r="R287" i="190"/>
  <c r="Q287" i="190"/>
  <c r="P287" i="190"/>
  <c r="O287" i="190"/>
  <c r="N287" i="190"/>
  <c r="M287" i="190"/>
  <c r="L287" i="190"/>
  <c r="K287" i="190"/>
  <c r="J287" i="190"/>
  <c r="U280" i="190"/>
  <c r="U281" i="190" s="1"/>
  <c r="T280" i="190"/>
  <c r="T281" i="190" s="1"/>
  <c r="S280" i="190"/>
  <c r="S281" i="190" s="1"/>
  <c r="R280" i="190"/>
  <c r="R281" i="190" s="1"/>
  <c r="Q280" i="190"/>
  <c r="Q281" i="190" s="1"/>
  <c r="P280" i="190"/>
  <c r="P281" i="190" s="1"/>
  <c r="O280" i="190"/>
  <c r="N280" i="190"/>
  <c r="N281" i="190" s="1"/>
  <c r="M280" i="190"/>
  <c r="M281" i="190" s="1"/>
  <c r="L280" i="190"/>
  <c r="L281" i="190" s="1"/>
  <c r="K280" i="190"/>
  <c r="K281" i="190" s="1"/>
  <c r="J280" i="190"/>
  <c r="J281" i="190" s="1"/>
  <c r="U279" i="190"/>
  <c r="T279" i="190"/>
  <c r="S279" i="190"/>
  <c r="R279" i="190"/>
  <c r="Q279" i="190"/>
  <c r="P279" i="190"/>
  <c r="O279" i="190"/>
  <c r="N279" i="190"/>
  <c r="M279" i="190"/>
  <c r="L279" i="190"/>
  <c r="K279" i="190"/>
  <c r="J279" i="190"/>
  <c r="U278" i="190"/>
  <c r="T278" i="190"/>
  <c r="S278" i="190"/>
  <c r="R278" i="190"/>
  <c r="Q278" i="190"/>
  <c r="P278" i="190"/>
  <c r="O278" i="190"/>
  <c r="N278" i="190"/>
  <c r="M278" i="190"/>
  <c r="L278" i="190"/>
  <c r="K278" i="190"/>
  <c r="J278" i="190"/>
  <c r="U276" i="190"/>
  <c r="U277" i="190" s="1"/>
  <c r="T276" i="190"/>
  <c r="T277" i="190" s="1"/>
  <c r="S276" i="190"/>
  <c r="S277" i="190" s="1"/>
  <c r="R276" i="190"/>
  <c r="R277" i="190" s="1"/>
  <c r="Q276" i="190"/>
  <c r="Q277" i="190" s="1"/>
  <c r="P276" i="190"/>
  <c r="P277" i="190" s="1"/>
  <c r="O276" i="190"/>
  <c r="O277" i="190" s="1"/>
  <c r="N276" i="190"/>
  <c r="N277" i="190" s="1"/>
  <c r="M276" i="190"/>
  <c r="M277" i="190" s="1"/>
  <c r="L276" i="190"/>
  <c r="L277" i="190" s="1"/>
  <c r="K276" i="190"/>
  <c r="K277" i="190" s="1"/>
  <c r="J276" i="190"/>
  <c r="J277" i="190" s="1"/>
  <c r="U275" i="190"/>
  <c r="T275" i="190"/>
  <c r="S275" i="190"/>
  <c r="R275" i="190"/>
  <c r="Q275" i="190"/>
  <c r="P275" i="190"/>
  <c r="O275" i="190"/>
  <c r="N275" i="190"/>
  <c r="M275" i="190"/>
  <c r="L275" i="190"/>
  <c r="K275" i="190"/>
  <c r="J275" i="190"/>
  <c r="U274" i="190"/>
  <c r="T274" i="190"/>
  <c r="S274" i="190"/>
  <c r="R274" i="190"/>
  <c r="Q274" i="190"/>
  <c r="P274" i="190"/>
  <c r="O274" i="190"/>
  <c r="N274" i="190"/>
  <c r="M274" i="190"/>
  <c r="L274" i="190"/>
  <c r="K274" i="190"/>
  <c r="J274" i="190"/>
  <c r="U267" i="190"/>
  <c r="U268" i="190" s="1"/>
  <c r="T267" i="190"/>
  <c r="T268" i="190" s="1"/>
  <c r="S267" i="190"/>
  <c r="S268" i="190" s="1"/>
  <c r="R267" i="190"/>
  <c r="R268" i="190" s="1"/>
  <c r="Q267" i="190"/>
  <c r="Q268" i="190" s="1"/>
  <c r="P267" i="190"/>
  <c r="P268" i="190" s="1"/>
  <c r="O267" i="190"/>
  <c r="O268" i="190" s="1"/>
  <c r="N267" i="190"/>
  <c r="N268" i="190" s="1"/>
  <c r="M267" i="190"/>
  <c r="M268" i="190" s="1"/>
  <c r="L267" i="190"/>
  <c r="L268" i="190" s="1"/>
  <c r="K267" i="190"/>
  <c r="K268" i="190" s="1"/>
  <c r="J267" i="190"/>
  <c r="J268" i="190" s="1"/>
  <c r="U266" i="190"/>
  <c r="T266" i="190"/>
  <c r="S266" i="190"/>
  <c r="R266" i="190"/>
  <c r="Q266" i="190"/>
  <c r="P266" i="190"/>
  <c r="O266" i="190"/>
  <c r="N266" i="190"/>
  <c r="M266" i="190"/>
  <c r="L266" i="190"/>
  <c r="K266" i="190"/>
  <c r="J266" i="190"/>
  <c r="U265" i="190"/>
  <c r="T265" i="190"/>
  <c r="S265" i="190"/>
  <c r="R265" i="190"/>
  <c r="Q265" i="190"/>
  <c r="P265" i="190"/>
  <c r="O265" i="190"/>
  <c r="N265" i="190"/>
  <c r="M265" i="190"/>
  <c r="L265" i="190"/>
  <c r="K265" i="190"/>
  <c r="J265" i="190"/>
  <c r="U263" i="190"/>
  <c r="U264" i="190" s="1"/>
  <c r="T263" i="190"/>
  <c r="T264" i="190" s="1"/>
  <c r="S263" i="190"/>
  <c r="S264" i="190" s="1"/>
  <c r="R263" i="190"/>
  <c r="R264" i="190" s="1"/>
  <c r="Q263" i="190"/>
  <c r="Q264" i="190" s="1"/>
  <c r="P263" i="190"/>
  <c r="P264" i="190" s="1"/>
  <c r="O263" i="190"/>
  <c r="O264" i="190" s="1"/>
  <c r="N263" i="190"/>
  <c r="N264" i="190" s="1"/>
  <c r="M263" i="190"/>
  <c r="M264" i="190" s="1"/>
  <c r="L263" i="190"/>
  <c r="L264" i="190" s="1"/>
  <c r="K263" i="190"/>
  <c r="J263" i="190"/>
  <c r="J264" i="190" s="1"/>
  <c r="U262" i="190"/>
  <c r="T262" i="190"/>
  <c r="S262" i="190"/>
  <c r="R262" i="190"/>
  <c r="Q262" i="190"/>
  <c r="P262" i="190"/>
  <c r="O262" i="190"/>
  <c r="N262" i="190"/>
  <c r="M262" i="190"/>
  <c r="L262" i="190"/>
  <c r="K262" i="190"/>
  <c r="J262" i="190"/>
  <c r="U261" i="190"/>
  <c r="T261" i="190"/>
  <c r="S261" i="190"/>
  <c r="R261" i="190"/>
  <c r="Q261" i="190"/>
  <c r="P261" i="190"/>
  <c r="O261" i="190"/>
  <c r="N261" i="190"/>
  <c r="M261" i="190"/>
  <c r="L261" i="190"/>
  <c r="K261" i="190"/>
  <c r="J261" i="190"/>
  <c r="U254" i="190"/>
  <c r="U255" i="190" s="1"/>
  <c r="T254" i="190"/>
  <c r="T255" i="190" s="1"/>
  <c r="S254" i="190"/>
  <c r="S255" i="190" s="1"/>
  <c r="R254" i="190"/>
  <c r="R255" i="190" s="1"/>
  <c r="Q254" i="190"/>
  <c r="Q255" i="190" s="1"/>
  <c r="P254" i="190"/>
  <c r="P255" i="190" s="1"/>
  <c r="O254" i="190"/>
  <c r="O255" i="190" s="1"/>
  <c r="N254" i="190"/>
  <c r="N255" i="190" s="1"/>
  <c r="M254" i="190"/>
  <c r="M255" i="190" s="1"/>
  <c r="L254" i="190"/>
  <c r="L255" i="190" s="1"/>
  <c r="K254" i="190"/>
  <c r="K255" i="190" s="1"/>
  <c r="J254" i="190"/>
  <c r="J255" i="190" s="1"/>
  <c r="U253" i="190"/>
  <c r="T253" i="190"/>
  <c r="S253" i="190"/>
  <c r="R253" i="190"/>
  <c r="Q253" i="190"/>
  <c r="P253" i="190"/>
  <c r="O253" i="190"/>
  <c r="N253" i="190"/>
  <c r="M253" i="190"/>
  <c r="L253" i="190"/>
  <c r="K253" i="190"/>
  <c r="J253" i="190"/>
  <c r="U252" i="190"/>
  <c r="T252" i="190"/>
  <c r="S252" i="190"/>
  <c r="R252" i="190"/>
  <c r="Q252" i="190"/>
  <c r="P252" i="190"/>
  <c r="O252" i="190"/>
  <c r="N252" i="190"/>
  <c r="M252" i="190"/>
  <c r="L252" i="190"/>
  <c r="K252" i="190"/>
  <c r="J252" i="190"/>
  <c r="U250" i="190"/>
  <c r="U251" i="190" s="1"/>
  <c r="T250" i="190"/>
  <c r="T251" i="190" s="1"/>
  <c r="S250" i="190"/>
  <c r="S251" i="190" s="1"/>
  <c r="R250" i="190"/>
  <c r="R251" i="190" s="1"/>
  <c r="Q250" i="190"/>
  <c r="Q251" i="190" s="1"/>
  <c r="P250" i="190"/>
  <c r="P251" i="190" s="1"/>
  <c r="O250" i="190"/>
  <c r="O251" i="190" s="1"/>
  <c r="N250" i="190"/>
  <c r="N251" i="190" s="1"/>
  <c r="M250" i="190"/>
  <c r="M251" i="190" s="1"/>
  <c r="L250" i="190"/>
  <c r="L251" i="190" s="1"/>
  <c r="K250" i="190"/>
  <c r="K251" i="190" s="1"/>
  <c r="J250" i="190"/>
  <c r="J251" i="190" s="1"/>
  <c r="U249" i="190"/>
  <c r="T249" i="190"/>
  <c r="S249" i="190"/>
  <c r="R249" i="190"/>
  <c r="Q249" i="190"/>
  <c r="P249" i="190"/>
  <c r="O249" i="190"/>
  <c r="N249" i="190"/>
  <c r="M249" i="190"/>
  <c r="L249" i="190"/>
  <c r="K249" i="190"/>
  <c r="J249" i="190"/>
  <c r="U248" i="190"/>
  <c r="T248" i="190"/>
  <c r="S248" i="190"/>
  <c r="R248" i="190"/>
  <c r="Q248" i="190"/>
  <c r="P248" i="190"/>
  <c r="O248" i="190"/>
  <c r="N248" i="190"/>
  <c r="M248" i="190"/>
  <c r="L248" i="190"/>
  <c r="K248" i="190"/>
  <c r="J248" i="190"/>
  <c r="U241" i="190"/>
  <c r="U242" i="190" s="1"/>
  <c r="T241" i="190"/>
  <c r="T242" i="190" s="1"/>
  <c r="S241" i="190"/>
  <c r="S242" i="190" s="1"/>
  <c r="R241" i="190"/>
  <c r="R242" i="190" s="1"/>
  <c r="Q241" i="190"/>
  <c r="Q242" i="190" s="1"/>
  <c r="P241" i="190"/>
  <c r="P242" i="190" s="1"/>
  <c r="O241" i="190"/>
  <c r="O242" i="190" s="1"/>
  <c r="N241" i="190"/>
  <c r="N242" i="190" s="1"/>
  <c r="M241" i="190"/>
  <c r="M242" i="190" s="1"/>
  <c r="L241" i="190"/>
  <c r="L242" i="190" s="1"/>
  <c r="K241" i="190"/>
  <c r="K242" i="190" s="1"/>
  <c r="J241" i="190"/>
  <c r="U240" i="190"/>
  <c r="T240" i="190"/>
  <c r="S240" i="190"/>
  <c r="R240" i="190"/>
  <c r="Q240" i="190"/>
  <c r="P240" i="190"/>
  <c r="O240" i="190"/>
  <c r="N240" i="190"/>
  <c r="M240" i="190"/>
  <c r="L240" i="190"/>
  <c r="K240" i="190"/>
  <c r="J240" i="190"/>
  <c r="U239" i="190"/>
  <c r="T239" i="190"/>
  <c r="S239" i="190"/>
  <c r="R239" i="190"/>
  <c r="Q239" i="190"/>
  <c r="P239" i="190"/>
  <c r="O239" i="190"/>
  <c r="N239" i="190"/>
  <c r="M239" i="190"/>
  <c r="L239" i="190"/>
  <c r="K239" i="190"/>
  <c r="J239" i="190"/>
  <c r="U237" i="190"/>
  <c r="U238" i="190" s="1"/>
  <c r="T237" i="190"/>
  <c r="T238" i="190" s="1"/>
  <c r="S237" i="190"/>
  <c r="S238" i="190" s="1"/>
  <c r="R237" i="190"/>
  <c r="R238" i="190" s="1"/>
  <c r="Q237" i="190"/>
  <c r="Q238" i="190" s="1"/>
  <c r="P237" i="190"/>
  <c r="P238" i="190" s="1"/>
  <c r="O237" i="190"/>
  <c r="O238" i="190" s="1"/>
  <c r="N237" i="190"/>
  <c r="N238" i="190" s="1"/>
  <c r="M237" i="190"/>
  <c r="M238" i="190" s="1"/>
  <c r="L237" i="190"/>
  <c r="L238" i="190" s="1"/>
  <c r="K237" i="190"/>
  <c r="K238" i="190" s="1"/>
  <c r="J237" i="190"/>
  <c r="U236" i="190"/>
  <c r="T236" i="190"/>
  <c r="S236" i="190"/>
  <c r="R236" i="190"/>
  <c r="Q236" i="190"/>
  <c r="P236" i="190"/>
  <c r="O236" i="190"/>
  <c r="N236" i="190"/>
  <c r="M236" i="190"/>
  <c r="L236" i="190"/>
  <c r="K236" i="190"/>
  <c r="J236" i="190"/>
  <c r="U235" i="190"/>
  <c r="T235" i="190"/>
  <c r="S235" i="190"/>
  <c r="R235" i="190"/>
  <c r="Q235" i="190"/>
  <c r="P235" i="190"/>
  <c r="O235" i="190"/>
  <c r="N235" i="190"/>
  <c r="M235" i="190"/>
  <c r="L235" i="190"/>
  <c r="K235" i="190"/>
  <c r="J235" i="190"/>
  <c r="U228" i="190"/>
  <c r="U229" i="190" s="1"/>
  <c r="T228" i="190"/>
  <c r="T229" i="190" s="1"/>
  <c r="S228" i="190"/>
  <c r="S229" i="190" s="1"/>
  <c r="R228" i="190"/>
  <c r="R229" i="190" s="1"/>
  <c r="Q228" i="190"/>
  <c r="Q229" i="190" s="1"/>
  <c r="P228" i="190"/>
  <c r="P229" i="190" s="1"/>
  <c r="O228" i="190"/>
  <c r="O229" i="190" s="1"/>
  <c r="N228" i="190"/>
  <c r="N229" i="190" s="1"/>
  <c r="M228" i="190"/>
  <c r="M229" i="190" s="1"/>
  <c r="L228" i="190"/>
  <c r="L229" i="190" s="1"/>
  <c r="K228" i="190"/>
  <c r="K229" i="190" s="1"/>
  <c r="J228" i="190"/>
  <c r="U227" i="190"/>
  <c r="T227" i="190"/>
  <c r="S227" i="190"/>
  <c r="R227" i="190"/>
  <c r="Q227" i="190"/>
  <c r="P227" i="190"/>
  <c r="O227" i="190"/>
  <c r="N227" i="190"/>
  <c r="M227" i="190"/>
  <c r="L227" i="190"/>
  <c r="K227" i="190"/>
  <c r="J227" i="190"/>
  <c r="U226" i="190"/>
  <c r="T226" i="190"/>
  <c r="S226" i="190"/>
  <c r="R226" i="190"/>
  <c r="Q226" i="190"/>
  <c r="P226" i="190"/>
  <c r="O226" i="190"/>
  <c r="N226" i="190"/>
  <c r="M226" i="190"/>
  <c r="L226" i="190"/>
  <c r="K226" i="190"/>
  <c r="J226" i="190"/>
  <c r="U224" i="190"/>
  <c r="U225" i="190" s="1"/>
  <c r="T224" i="190"/>
  <c r="T225" i="190" s="1"/>
  <c r="S224" i="190"/>
  <c r="S225" i="190" s="1"/>
  <c r="R224" i="190"/>
  <c r="R225" i="190" s="1"/>
  <c r="Q224" i="190"/>
  <c r="Q225" i="190" s="1"/>
  <c r="P224" i="190"/>
  <c r="P225" i="190" s="1"/>
  <c r="O224" i="190"/>
  <c r="O225" i="190" s="1"/>
  <c r="N224" i="190"/>
  <c r="N225" i="190" s="1"/>
  <c r="M224" i="190"/>
  <c r="M225" i="190" s="1"/>
  <c r="L224" i="190"/>
  <c r="L225" i="190" s="1"/>
  <c r="K224" i="190"/>
  <c r="K225" i="190" s="1"/>
  <c r="J224" i="190"/>
  <c r="J225" i="190" s="1"/>
  <c r="U223" i="190"/>
  <c r="T223" i="190"/>
  <c r="S223" i="190"/>
  <c r="R223" i="190"/>
  <c r="Q223" i="190"/>
  <c r="P223" i="190"/>
  <c r="O223" i="190"/>
  <c r="N223" i="190"/>
  <c r="M223" i="190"/>
  <c r="L223" i="190"/>
  <c r="K223" i="190"/>
  <c r="J223" i="190"/>
  <c r="U222" i="190"/>
  <c r="T222" i="190"/>
  <c r="S222" i="190"/>
  <c r="R222" i="190"/>
  <c r="Q222" i="190"/>
  <c r="P222" i="190"/>
  <c r="O222" i="190"/>
  <c r="N222" i="190"/>
  <c r="M222" i="190"/>
  <c r="L222" i="190"/>
  <c r="K222" i="190"/>
  <c r="J222" i="190"/>
  <c r="U215" i="190"/>
  <c r="U216" i="190" s="1"/>
  <c r="T215" i="190"/>
  <c r="T216" i="190" s="1"/>
  <c r="S215" i="190"/>
  <c r="S216" i="190" s="1"/>
  <c r="R215" i="190"/>
  <c r="R216" i="190" s="1"/>
  <c r="Q215" i="190"/>
  <c r="Q216" i="190" s="1"/>
  <c r="P215" i="190"/>
  <c r="P216" i="190" s="1"/>
  <c r="O215" i="190"/>
  <c r="O216" i="190" s="1"/>
  <c r="N215" i="190"/>
  <c r="N216" i="190" s="1"/>
  <c r="M215" i="190"/>
  <c r="M216" i="190" s="1"/>
  <c r="L215" i="190"/>
  <c r="L216" i="190" s="1"/>
  <c r="K215" i="190"/>
  <c r="K216" i="190" s="1"/>
  <c r="J215" i="190"/>
  <c r="J216" i="190" s="1"/>
  <c r="U214" i="190"/>
  <c r="T214" i="190"/>
  <c r="S214" i="190"/>
  <c r="R214" i="190"/>
  <c r="Q214" i="190"/>
  <c r="P214" i="190"/>
  <c r="O214" i="190"/>
  <c r="N214" i="190"/>
  <c r="M214" i="190"/>
  <c r="L214" i="190"/>
  <c r="K214" i="190"/>
  <c r="J214" i="190"/>
  <c r="U213" i="190"/>
  <c r="T213" i="190"/>
  <c r="S213" i="190"/>
  <c r="R213" i="190"/>
  <c r="Q213" i="190"/>
  <c r="P213" i="190"/>
  <c r="O213" i="190"/>
  <c r="N213" i="190"/>
  <c r="M213" i="190"/>
  <c r="L213" i="190"/>
  <c r="K213" i="190"/>
  <c r="J213" i="190"/>
  <c r="U211" i="190"/>
  <c r="U212" i="190" s="1"/>
  <c r="T211" i="190"/>
  <c r="T212" i="190" s="1"/>
  <c r="S211" i="190"/>
  <c r="S212" i="190" s="1"/>
  <c r="R211" i="190"/>
  <c r="R212" i="190" s="1"/>
  <c r="Q211" i="190"/>
  <c r="Q212" i="190" s="1"/>
  <c r="P211" i="190"/>
  <c r="P212" i="190" s="1"/>
  <c r="O211" i="190"/>
  <c r="O212" i="190" s="1"/>
  <c r="N211" i="190"/>
  <c r="N212" i="190" s="1"/>
  <c r="M211" i="190"/>
  <c r="L211" i="190"/>
  <c r="L212" i="190" s="1"/>
  <c r="K211" i="190"/>
  <c r="K212" i="190" s="1"/>
  <c r="J211" i="190"/>
  <c r="J212" i="190" s="1"/>
  <c r="U210" i="190"/>
  <c r="T210" i="190"/>
  <c r="S210" i="190"/>
  <c r="R210" i="190"/>
  <c r="Q210" i="190"/>
  <c r="P210" i="190"/>
  <c r="O210" i="190"/>
  <c r="N210" i="190"/>
  <c r="M210" i="190"/>
  <c r="L210" i="190"/>
  <c r="K210" i="190"/>
  <c r="J210" i="190"/>
  <c r="U209" i="190"/>
  <c r="T209" i="190"/>
  <c r="S209" i="190"/>
  <c r="R209" i="190"/>
  <c r="Q209" i="190"/>
  <c r="P209" i="190"/>
  <c r="O209" i="190"/>
  <c r="N209" i="190"/>
  <c r="M209" i="190"/>
  <c r="L209" i="190"/>
  <c r="K209" i="190"/>
  <c r="J209" i="190"/>
  <c r="U202" i="190"/>
  <c r="U203" i="190" s="1"/>
  <c r="T202" i="190"/>
  <c r="T203" i="190" s="1"/>
  <c r="S202" i="190"/>
  <c r="S203" i="190" s="1"/>
  <c r="R202" i="190"/>
  <c r="R203" i="190" s="1"/>
  <c r="Q202" i="190"/>
  <c r="Q203" i="190" s="1"/>
  <c r="P202" i="190"/>
  <c r="P203" i="190" s="1"/>
  <c r="O202" i="190"/>
  <c r="O203" i="190" s="1"/>
  <c r="N202" i="190"/>
  <c r="N203" i="190" s="1"/>
  <c r="M202" i="190"/>
  <c r="M203" i="190" s="1"/>
  <c r="L202" i="190"/>
  <c r="L203" i="190" s="1"/>
  <c r="K202" i="190"/>
  <c r="K203" i="190" s="1"/>
  <c r="J202" i="190"/>
  <c r="J203" i="190" s="1"/>
  <c r="U201" i="190"/>
  <c r="T201" i="190"/>
  <c r="S201" i="190"/>
  <c r="R201" i="190"/>
  <c r="Q201" i="190"/>
  <c r="P201" i="190"/>
  <c r="O201" i="190"/>
  <c r="N201" i="190"/>
  <c r="M201" i="190"/>
  <c r="L201" i="190"/>
  <c r="K201" i="190"/>
  <c r="J201" i="190"/>
  <c r="U200" i="190"/>
  <c r="T200" i="190"/>
  <c r="S200" i="190"/>
  <c r="R200" i="190"/>
  <c r="Q200" i="190"/>
  <c r="P200" i="190"/>
  <c r="O200" i="190"/>
  <c r="N200" i="190"/>
  <c r="M200" i="190"/>
  <c r="L200" i="190"/>
  <c r="K200" i="190"/>
  <c r="J200" i="190"/>
  <c r="U198" i="190"/>
  <c r="U199" i="190" s="1"/>
  <c r="T198" i="190"/>
  <c r="T199" i="190" s="1"/>
  <c r="S198" i="190"/>
  <c r="S199" i="190" s="1"/>
  <c r="R198" i="190"/>
  <c r="R199" i="190" s="1"/>
  <c r="Q198" i="190"/>
  <c r="Q199" i="190" s="1"/>
  <c r="P198" i="190"/>
  <c r="P199" i="190" s="1"/>
  <c r="O198" i="190"/>
  <c r="O199" i="190" s="1"/>
  <c r="N198" i="190"/>
  <c r="N199" i="190" s="1"/>
  <c r="M198" i="190"/>
  <c r="M199" i="190" s="1"/>
  <c r="L198" i="190"/>
  <c r="L199" i="190" s="1"/>
  <c r="K198" i="190"/>
  <c r="K199" i="190" s="1"/>
  <c r="J198" i="190"/>
  <c r="J199" i="190" s="1"/>
  <c r="U197" i="190"/>
  <c r="T197" i="190"/>
  <c r="S197" i="190"/>
  <c r="R197" i="190"/>
  <c r="Q197" i="190"/>
  <c r="P197" i="190"/>
  <c r="O197" i="190"/>
  <c r="N197" i="190"/>
  <c r="M197" i="190"/>
  <c r="L197" i="190"/>
  <c r="K197" i="190"/>
  <c r="J197" i="190"/>
  <c r="U196" i="190"/>
  <c r="T196" i="190"/>
  <c r="S196" i="190"/>
  <c r="R196" i="190"/>
  <c r="Q196" i="190"/>
  <c r="P196" i="190"/>
  <c r="O196" i="190"/>
  <c r="N196" i="190"/>
  <c r="M196" i="190"/>
  <c r="L196" i="190"/>
  <c r="K196" i="190"/>
  <c r="J196" i="190"/>
  <c r="U189" i="190"/>
  <c r="U190" i="190" s="1"/>
  <c r="T189" i="190"/>
  <c r="T190" i="190" s="1"/>
  <c r="S189" i="190"/>
  <c r="S190" i="190" s="1"/>
  <c r="R189" i="190"/>
  <c r="R190" i="190" s="1"/>
  <c r="Q189" i="190"/>
  <c r="Q190" i="190" s="1"/>
  <c r="P189" i="190"/>
  <c r="P190" i="190" s="1"/>
  <c r="O189" i="190"/>
  <c r="O190" i="190" s="1"/>
  <c r="N189" i="190"/>
  <c r="N190" i="190" s="1"/>
  <c r="M189" i="190"/>
  <c r="M190" i="190" s="1"/>
  <c r="L189" i="190"/>
  <c r="L190" i="190" s="1"/>
  <c r="K189" i="190"/>
  <c r="K190" i="190" s="1"/>
  <c r="J189" i="190"/>
  <c r="J190" i="190" s="1"/>
  <c r="U188" i="190"/>
  <c r="T188" i="190"/>
  <c r="S188" i="190"/>
  <c r="R188" i="190"/>
  <c r="Q188" i="190"/>
  <c r="P188" i="190"/>
  <c r="O188" i="190"/>
  <c r="N188" i="190"/>
  <c r="M188" i="190"/>
  <c r="L188" i="190"/>
  <c r="K188" i="190"/>
  <c r="J188" i="190"/>
  <c r="U187" i="190"/>
  <c r="T187" i="190"/>
  <c r="S187" i="190"/>
  <c r="R187" i="190"/>
  <c r="Q187" i="190"/>
  <c r="P187" i="190"/>
  <c r="O187" i="190"/>
  <c r="N187" i="190"/>
  <c r="M187" i="190"/>
  <c r="L187" i="190"/>
  <c r="K187" i="190"/>
  <c r="J187" i="190"/>
  <c r="U185" i="190"/>
  <c r="U186" i="190" s="1"/>
  <c r="T185" i="190"/>
  <c r="T186" i="190" s="1"/>
  <c r="S185" i="190"/>
  <c r="S186" i="190" s="1"/>
  <c r="R185" i="190"/>
  <c r="R186" i="190" s="1"/>
  <c r="Q185" i="190"/>
  <c r="Q186" i="190" s="1"/>
  <c r="P185" i="190"/>
  <c r="P186" i="190" s="1"/>
  <c r="O185" i="190"/>
  <c r="O186" i="190" s="1"/>
  <c r="N185" i="190"/>
  <c r="N186" i="190" s="1"/>
  <c r="M185" i="190"/>
  <c r="M186" i="190" s="1"/>
  <c r="L185" i="190"/>
  <c r="L186" i="190" s="1"/>
  <c r="K185" i="190"/>
  <c r="K186" i="190" s="1"/>
  <c r="J185" i="190"/>
  <c r="J186" i="190" s="1"/>
  <c r="U184" i="190"/>
  <c r="T184" i="190"/>
  <c r="S184" i="190"/>
  <c r="R184" i="190"/>
  <c r="Q184" i="190"/>
  <c r="P184" i="190"/>
  <c r="O184" i="190"/>
  <c r="N184" i="190"/>
  <c r="M184" i="190"/>
  <c r="L184" i="190"/>
  <c r="K184" i="190"/>
  <c r="J184" i="190"/>
  <c r="U183" i="190"/>
  <c r="T183" i="190"/>
  <c r="S183" i="190"/>
  <c r="R183" i="190"/>
  <c r="Q183" i="190"/>
  <c r="P183" i="190"/>
  <c r="O183" i="190"/>
  <c r="N183" i="190"/>
  <c r="M183" i="190"/>
  <c r="L183" i="190"/>
  <c r="K183" i="190"/>
  <c r="J183" i="190"/>
  <c r="U176" i="190"/>
  <c r="U177" i="190" s="1"/>
  <c r="T176" i="190"/>
  <c r="T177" i="190" s="1"/>
  <c r="S176" i="190"/>
  <c r="S177" i="190" s="1"/>
  <c r="R176" i="190"/>
  <c r="R177" i="190" s="1"/>
  <c r="Q176" i="190"/>
  <c r="Q177" i="190" s="1"/>
  <c r="P176" i="190"/>
  <c r="P177" i="190" s="1"/>
  <c r="O176" i="190"/>
  <c r="O177" i="190" s="1"/>
  <c r="N176" i="190"/>
  <c r="N177" i="190" s="1"/>
  <c r="M176" i="190"/>
  <c r="M177" i="190" s="1"/>
  <c r="L176" i="190"/>
  <c r="K176" i="190"/>
  <c r="K177" i="190" s="1"/>
  <c r="J176" i="190"/>
  <c r="J177" i="190" s="1"/>
  <c r="U175" i="190"/>
  <c r="T175" i="190"/>
  <c r="S175" i="190"/>
  <c r="R175" i="190"/>
  <c r="Q175" i="190"/>
  <c r="P175" i="190"/>
  <c r="O175" i="190"/>
  <c r="N175" i="190"/>
  <c r="M175" i="190"/>
  <c r="L175" i="190"/>
  <c r="K175" i="190"/>
  <c r="J175" i="190"/>
  <c r="U174" i="190"/>
  <c r="T174" i="190"/>
  <c r="S174" i="190"/>
  <c r="R174" i="190"/>
  <c r="Q174" i="190"/>
  <c r="P174" i="190"/>
  <c r="O174" i="190"/>
  <c r="N174" i="190"/>
  <c r="M174" i="190"/>
  <c r="L174" i="190"/>
  <c r="K174" i="190"/>
  <c r="J174" i="190"/>
  <c r="U172" i="190"/>
  <c r="U173" i="190" s="1"/>
  <c r="T172" i="190"/>
  <c r="T173" i="190" s="1"/>
  <c r="S172" i="190"/>
  <c r="S173" i="190" s="1"/>
  <c r="R172" i="190"/>
  <c r="R173" i="190" s="1"/>
  <c r="Q172" i="190"/>
  <c r="Q173" i="190" s="1"/>
  <c r="P172" i="190"/>
  <c r="P173" i="190" s="1"/>
  <c r="O172" i="190"/>
  <c r="O173" i="190" s="1"/>
  <c r="N172" i="190"/>
  <c r="N173" i="190" s="1"/>
  <c r="M172" i="190"/>
  <c r="M173" i="190" s="1"/>
  <c r="L172" i="190"/>
  <c r="L173" i="190" s="1"/>
  <c r="K172" i="190"/>
  <c r="K173" i="190" s="1"/>
  <c r="J172" i="190"/>
  <c r="J173" i="190" s="1"/>
  <c r="U171" i="190"/>
  <c r="T171" i="190"/>
  <c r="S171" i="190"/>
  <c r="R171" i="190"/>
  <c r="Q171" i="190"/>
  <c r="P171" i="190"/>
  <c r="O171" i="190"/>
  <c r="N171" i="190"/>
  <c r="M171" i="190"/>
  <c r="L171" i="190"/>
  <c r="K171" i="190"/>
  <c r="J171" i="190"/>
  <c r="U170" i="190"/>
  <c r="T170" i="190"/>
  <c r="S170" i="190"/>
  <c r="R170" i="190"/>
  <c r="Q170" i="190"/>
  <c r="P170" i="190"/>
  <c r="O170" i="190"/>
  <c r="N170" i="190"/>
  <c r="M170" i="190"/>
  <c r="L170" i="190"/>
  <c r="K170" i="190"/>
  <c r="J170" i="190"/>
  <c r="U163" i="190"/>
  <c r="U164" i="190" s="1"/>
  <c r="T163" i="190"/>
  <c r="T164" i="190" s="1"/>
  <c r="S163" i="190"/>
  <c r="S164" i="190" s="1"/>
  <c r="R163" i="190"/>
  <c r="R164" i="190" s="1"/>
  <c r="Q163" i="190"/>
  <c r="Q164" i="190" s="1"/>
  <c r="P163" i="190"/>
  <c r="P164" i="190" s="1"/>
  <c r="O163" i="190"/>
  <c r="O164" i="190" s="1"/>
  <c r="N163" i="190"/>
  <c r="N164" i="190" s="1"/>
  <c r="M163" i="190"/>
  <c r="M164" i="190" s="1"/>
  <c r="L163" i="190"/>
  <c r="L164" i="190" s="1"/>
  <c r="K163" i="190"/>
  <c r="K164" i="190" s="1"/>
  <c r="J163" i="190"/>
  <c r="J164" i="190" s="1"/>
  <c r="U162" i="190"/>
  <c r="T162" i="190"/>
  <c r="S162" i="190"/>
  <c r="R162" i="190"/>
  <c r="Q162" i="190"/>
  <c r="P162" i="190"/>
  <c r="O162" i="190"/>
  <c r="N162" i="190"/>
  <c r="M162" i="190"/>
  <c r="L162" i="190"/>
  <c r="K162" i="190"/>
  <c r="J162" i="190"/>
  <c r="U161" i="190"/>
  <c r="T161" i="190"/>
  <c r="S161" i="190"/>
  <c r="R161" i="190"/>
  <c r="Q161" i="190"/>
  <c r="P161" i="190"/>
  <c r="O161" i="190"/>
  <c r="N161" i="190"/>
  <c r="M161" i="190"/>
  <c r="L161" i="190"/>
  <c r="K161" i="190"/>
  <c r="J161" i="190"/>
  <c r="U159" i="190"/>
  <c r="U160" i="190" s="1"/>
  <c r="T159" i="190"/>
  <c r="T160" i="190" s="1"/>
  <c r="S159" i="190"/>
  <c r="S160" i="190" s="1"/>
  <c r="R159" i="190"/>
  <c r="R160" i="190" s="1"/>
  <c r="Q159" i="190"/>
  <c r="Q160" i="190" s="1"/>
  <c r="P159" i="190"/>
  <c r="P160" i="190" s="1"/>
  <c r="O159" i="190"/>
  <c r="O160" i="190" s="1"/>
  <c r="N159" i="190"/>
  <c r="N160" i="190" s="1"/>
  <c r="M159" i="190"/>
  <c r="M160" i="190" s="1"/>
  <c r="L159" i="190"/>
  <c r="L160" i="190" s="1"/>
  <c r="K159" i="190"/>
  <c r="K160" i="190" s="1"/>
  <c r="J159" i="190"/>
  <c r="J160" i="190" s="1"/>
  <c r="U158" i="190"/>
  <c r="T158" i="190"/>
  <c r="S158" i="190"/>
  <c r="R158" i="190"/>
  <c r="Q158" i="190"/>
  <c r="P158" i="190"/>
  <c r="O158" i="190"/>
  <c r="N158" i="190"/>
  <c r="M158" i="190"/>
  <c r="L158" i="190"/>
  <c r="K158" i="190"/>
  <c r="J158" i="190"/>
  <c r="U157" i="190"/>
  <c r="T157" i="190"/>
  <c r="S157" i="190"/>
  <c r="R157" i="190"/>
  <c r="Q157" i="190"/>
  <c r="P157" i="190"/>
  <c r="O157" i="190"/>
  <c r="N157" i="190"/>
  <c r="M157" i="190"/>
  <c r="L157" i="190"/>
  <c r="K157" i="190"/>
  <c r="J157" i="190"/>
  <c r="U150" i="190"/>
  <c r="U151" i="190" s="1"/>
  <c r="T150" i="190"/>
  <c r="T151" i="190" s="1"/>
  <c r="S150" i="190"/>
  <c r="S151" i="190" s="1"/>
  <c r="R150" i="190"/>
  <c r="R151" i="190" s="1"/>
  <c r="Q150" i="190"/>
  <c r="Q151" i="190" s="1"/>
  <c r="P150" i="190"/>
  <c r="P151" i="190" s="1"/>
  <c r="O150" i="190"/>
  <c r="O151" i="190" s="1"/>
  <c r="N150" i="190"/>
  <c r="N151" i="190" s="1"/>
  <c r="M150" i="190"/>
  <c r="M151" i="190" s="1"/>
  <c r="L150" i="190"/>
  <c r="K150" i="190"/>
  <c r="K151" i="190" s="1"/>
  <c r="J150" i="190"/>
  <c r="J151" i="190" s="1"/>
  <c r="U149" i="190"/>
  <c r="T149" i="190"/>
  <c r="S149" i="190"/>
  <c r="R149" i="190"/>
  <c r="Q149" i="190"/>
  <c r="P149" i="190"/>
  <c r="O149" i="190"/>
  <c r="N149" i="190"/>
  <c r="M149" i="190"/>
  <c r="L149" i="190"/>
  <c r="K149" i="190"/>
  <c r="J149" i="190"/>
  <c r="U148" i="190"/>
  <c r="T148" i="190"/>
  <c r="S148" i="190"/>
  <c r="R148" i="190"/>
  <c r="Q148" i="190"/>
  <c r="P148" i="190"/>
  <c r="O148" i="190"/>
  <c r="N148" i="190"/>
  <c r="M148" i="190"/>
  <c r="L148" i="190"/>
  <c r="K148" i="190"/>
  <c r="J148" i="190"/>
  <c r="U146" i="190"/>
  <c r="U147" i="190" s="1"/>
  <c r="T146" i="190"/>
  <c r="T147" i="190" s="1"/>
  <c r="S146" i="190"/>
  <c r="S147" i="190" s="1"/>
  <c r="R146" i="190"/>
  <c r="R147" i="190" s="1"/>
  <c r="Q146" i="190"/>
  <c r="Q147" i="190" s="1"/>
  <c r="P146" i="190"/>
  <c r="P147" i="190" s="1"/>
  <c r="O146" i="190"/>
  <c r="O147" i="190" s="1"/>
  <c r="N146" i="190"/>
  <c r="N147" i="190" s="1"/>
  <c r="M146" i="190"/>
  <c r="M147" i="190" s="1"/>
  <c r="L146" i="190"/>
  <c r="K146" i="190"/>
  <c r="K147" i="190" s="1"/>
  <c r="J146" i="190"/>
  <c r="J147" i="190" s="1"/>
  <c r="U145" i="190"/>
  <c r="T145" i="190"/>
  <c r="S145" i="190"/>
  <c r="R145" i="190"/>
  <c r="Q145" i="190"/>
  <c r="P145" i="190"/>
  <c r="O145" i="190"/>
  <c r="N145" i="190"/>
  <c r="M145" i="190"/>
  <c r="L145" i="190"/>
  <c r="K145" i="190"/>
  <c r="J145" i="190"/>
  <c r="U144" i="190"/>
  <c r="T144" i="190"/>
  <c r="S144" i="190"/>
  <c r="R144" i="190"/>
  <c r="Q144" i="190"/>
  <c r="P144" i="190"/>
  <c r="O144" i="190"/>
  <c r="N144" i="190"/>
  <c r="M144" i="190"/>
  <c r="L144" i="190"/>
  <c r="K144" i="190"/>
  <c r="J144" i="190"/>
  <c r="U137" i="190"/>
  <c r="U138" i="190" s="1"/>
  <c r="T137" i="190"/>
  <c r="T138" i="190" s="1"/>
  <c r="S137" i="190"/>
  <c r="S138" i="190" s="1"/>
  <c r="R137" i="190"/>
  <c r="R138" i="190" s="1"/>
  <c r="Q137" i="190"/>
  <c r="Q138" i="190" s="1"/>
  <c r="P137" i="190"/>
  <c r="P138" i="190" s="1"/>
  <c r="O137" i="190"/>
  <c r="O138" i="190" s="1"/>
  <c r="N137" i="190"/>
  <c r="M137" i="190"/>
  <c r="M138" i="190" s="1"/>
  <c r="L137" i="190"/>
  <c r="L138" i="190" s="1"/>
  <c r="K137" i="190"/>
  <c r="K138" i="190" s="1"/>
  <c r="J137" i="190"/>
  <c r="J138" i="190" s="1"/>
  <c r="U136" i="190"/>
  <c r="T136" i="190"/>
  <c r="S136" i="190"/>
  <c r="R136" i="190"/>
  <c r="Q136" i="190"/>
  <c r="P136" i="190"/>
  <c r="O136" i="190"/>
  <c r="N136" i="190"/>
  <c r="M136" i="190"/>
  <c r="L136" i="190"/>
  <c r="K136" i="190"/>
  <c r="J136" i="190"/>
  <c r="U135" i="190"/>
  <c r="T135" i="190"/>
  <c r="S135" i="190"/>
  <c r="R135" i="190"/>
  <c r="Q135" i="190"/>
  <c r="P135" i="190"/>
  <c r="O135" i="190"/>
  <c r="N135" i="190"/>
  <c r="M135" i="190"/>
  <c r="L135" i="190"/>
  <c r="K135" i="190"/>
  <c r="J135" i="190"/>
  <c r="U133" i="190"/>
  <c r="U134" i="190" s="1"/>
  <c r="T133" i="190"/>
  <c r="T134" i="190" s="1"/>
  <c r="S133" i="190"/>
  <c r="S134" i="190" s="1"/>
  <c r="R133" i="190"/>
  <c r="R134" i="190" s="1"/>
  <c r="Q133" i="190"/>
  <c r="Q134" i="190" s="1"/>
  <c r="P133" i="190"/>
  <c r="O133" i="190"/>
  <c r="O134" i="190" s="1"/>
  <c r="N133" i="190"/>
  <c r="N134" i="190" s="1"/>
  <c r="M133" i="190"/>
  <c r="M134" i="190" s="1"/>
  <c r="L133" i="190"/>
  <c r="L134" i="190" s="1"/>
  <c r="K133" i="190"/>
  <c r="K134" i="190" s="1"/>
  <c r="J133" i="190"/>
  <c r="J134" i="190" s="1"/>
  <c r="U132" i="190"/>
  <c r="T132" i="190"/>
  <c r="S132" i="190"/>
  <c r="R132" i="190"/>
  <c r="Q132" i="190"/>
  <c r="P132" i="190"/>
  <c r="O132" i="190"/>
  <c r="N132" i="190"/>
  <c r="M132" i="190"/>
  <c r="L132" i="190"/>
  <c r="K132" i="190"/>
  <c r="J132" i="190"/>
  <c r="U131" i="190"/>
  <c r="T131" i="190"/>
  <c r="S131" i="190"/>
  <c r="R131" i="190"/>
  <c r="Q131" i="190"/>
  <c r="P131" i="190"/>
  <c r="O131" i="190"/>
  <c r="N131" i="190"/>
  <c r="M131" i="190"/>
  <c r="L131" i="190"/>
  <c r="K131" i="190"/>
  <c r="J131" i="190"/>
  <c r="U124" i="190"/>
  <c r="U125" i="190" s="1"/>
  <c r="T124" i="190"/>
  <c r="T125" i="190" s="1"/>
  <c r="S124" i="190"/>
  <c r="S125" i="190" s="1"/>
  <c r="R124" i="190"/>
  <c r="R125" i="190" s="1"/>
  <c r="Q124" i="190"/>
  <c r="Q125" i="190" s="1"/>
  <c r="P124" i="190"/>
  <c r="P125" i="190" s="1"/>
  <c r="O124" i="190"/>
  <c r="O125" i="190" s="1"/>
  <c r="N124" i="190"/>
  <c r="N125" i="190" s="1"/>
  <c r="M124" i="190"/>
  <c r="M125" i="190" s="1"/>
  <c r="L124" i="190"/>
  <c r="L125" i="190" s="1"/>
  <c r="K124" i="190"/>
  <c r="J124" i="190"/>
  <c r="J125" i="190" s="1"/>
  <c r="U123" i="190"/>
  <c r="T123" i="190"/>
  <c r="S123" i="190"/>
  <c r="R123" i="190"/>
  <c r="Q123" i="190"/>
  <c r="P123" i="190"/>
  <c r="O123" i="190"/>
  <c r="N123" i="190"/>
  <c r="M123" i="190"/>
  <c r="L123" i="190"/>
  <c r="K123" i="190"/>
  <c r="J123" i="190"/>
  <c r="U122" i="190"/>
  <c r="T122" i="190"/>
  <c r="S122" i="190"/>
  <c r="R122" i="190"/>
  <c r="Q122" i="190"/>
  <c r="P122" i="190"/>
  <c r="O122" i="190"/>
  <c r="N122" i="190"/>
  <c r="M122" i="190"/>
  <c r="L122" i="190"/>
  <c r="K122" i="190"/>
  <c r="J122" i="190"/>
  <c r="U120" i="190"/>
  <c r="U121" i="190" s="1"/>
  <c r="T120" i="190"/>
  <c r="T121" i="190" s="1"/>
  <c r="S120" i="190"/>
  <c r="S121" i="190" s="1"/>
  <c r="R120" i="190"/>
  <c r="R121" i="190" s="1"/>
  <c r="Q120" i="190"/>
  <c r="Q121" i="190" s="1"/>
  <c r="P120" i="190"/>
  <c r="P121" i="190" s="1"/>
  <c r="O120" i="190"/>
  <c r="O121" i="190" s="1"/>
  <c r="N120" i="190"/>
  <c r="N121" i="190" s="1"/>
  <c r="M120" i="190"/>
  <c r="M121" i="190" s="1"/>
  <c r="L120" i="190"/>
  <c r="L121" i="190" s="1"/>
  <c r="K120" i="190"/>
  <c r="K121" i="190" s="1"/>
  <c r="J120" i="190"/>
  <c r="U119" i="190"/>
  <c r="T119" i="190"/>
  <c r="S119" i="190"/>
  <c r="R119" i="190"/>
  <c r="Q119" i="190"/>
  <c r="P119" i="190"/>
  <c r="O119" i="190"/>
  <c r="N119" i="190"/>
  <c r="M119" i="190"/>
  <c r="L119" i="190"/>
  <c r="K119" i="190"/>
  <c r="J119" i="190"/>
  <c r="U118" i="190"/>
  <c r="T118" i="190"/>
  <c r="S118" i="190"/>
  <c r="R118" i="190"/>
  <c r="Q118" i="190"/>
  <c r="P118" i="190"/>
  <c r="O118" i="190"/>
  <c r="N118" i="190"/>
  <c r="M118" i="190"/>
  <c r="L118" i="190"/>
  <c r="K118" i="190"/>
  <c r="J118" i="190"/>
  <c r="U111" i="190"/>
  <c r="U112" i="190" s="1"/>
  <c r="T111" i="190"/>
  <c r="T112" i="190" s="1"/>
  <c r="S111" i="190"/>
  <c r="S112" i="190" s="1"/>
  <c r="R111" i="190"/>
  <c r="R112" i="190" s="1"/>
  <c r="Q111" i="190"/>
  <c r="Q112" i="190" s="1"/>
  <c r="P111" i="190"/>
  <c r="P112" i="190" s="1"/>
  <c r="O111" i="190"/>
  <c r="O112" i="190" s="1"/>
  <c r="N111" i="190"/>
  <c r="N112" i="190" s="1"/>
  <c r="M111" i="190"/>
  <c r="M112" i="190" s="1"/>
  <c r="L111" i="190"/>
  <c r="L112" i="190" s="1"/>
  <c r="K111" i="190"/>
  <c r="K112" i="190" s="1"/>
  <c r="J111" i="190"/>
  <c r="J112" i="190" s="1"/>
  <c r="U110" i="190"/>
  <c r="T110" i="190"/>
  <c r="S110" i="190"/>
  <c r="R110" i="190"/>
  <c r="Q110" i="190"/>
  <c r="P110" i="190"/>
  <c r="O110" i="190"/>
  <c r="N110" i="190"/>
  <c r="M110" i="190"/>
  <c r="L110" i="190"/>
  <c r="K110" i="190"/>
  <c r="J110" i="190"/>
  <c r="U109" i="190"/>
  <c r="T109" i="190"/>
  <c r="S109" i="190"/>
  <c r="R109" i="190"/>
  <c r="Q109" i="190"/>
  <c r="P109" i="190"/>
  <c r="O109" i="190"/>
  <c r="N109" i="190"/>
  <c r="M109" i="190"/>
  <c r="L109" i="190"/>
  <c r="K109" i="190"/>
  <c r="J109" i="190"/>
  <c r="U107" i="190"/>
  <c r="U108" i="190" s="1"/>
  <c r="T107" i="190"/>
  <c r="T108" i="190" s="1"/>
  <c r="S107" i="190"/>
  <c r="S108" i="190" s="1"/>
  <c r="R107" i="190"/>
  <c r="R108" i="190" s="1"/>
  <c r="Q107" i="190"/>
  <c r="Q108" i="190" s="1"/>
  <c r="P107" i="190"/>
  <c r="P108" i="190" s="1"/>
  <c r="O107" i="190"/>
  <c r="O108" i="190" s="1"/>
  <c r="N107" i="190"/>
  <c r="N108" i="190" s="1"/>
  <c r="M107" i="190"/>
  <c r="M108" i="190" s="1"/>
  <c r="L107" i="190"/>
  <c r="L108" i="190" s="1"/>
  <c r="K107" i="190"/>
  <c r="K108" i="190" s="1"/>
  <c r="J107" i="190"/>
  <c r="J108" i="190" s="1"/>
  <c r="U106" i="190"/>
  <c r="T106" i="190"/>
  <c r="S106" i="190"/>
  <c r="R106" i="190"/>
  <c r="Q106" i="190"/>
  <c r="P106" i="190"/>
  <c r="O106" i="190"/>
  <c r="N106" i="190"/>
  <c r="M106" i="190"/>
  <c r="L106" i="190"/>
  <c r="K106" i="190"/>
  <c r="J106" i="190"/>
  <c r="U105" i="190"/>
  <c r="T105" i="190"/>
  <c r="S105" i="190"/>
  <c r="R105" i="190"/>
  <c r="Q105" i="190"/>
  <c r="P105" i="190"/>
  <c r="O105" i="190"/>
  <c r="N105" i="190"/>
  <c r="M105" i="190"/>
  <c r="L105" i="190"/>
  <c r="K105" i="190"/>
  <c r="J105" i="190"/>
  <c r="U98" i="190"/>
  <c r="U99" i="190" s="1"/>
  <c r="T98" i="190"/>
  <c r="T99" i="190" s="1"/>
  <c r="S98" i="190"/>
  <c r="S99" i="190" s="1"/>
  <c r="R98" i="190"/>
  <c r="R99" i="190" s="1"/>
  <c r="Q98" i="190"/>
  <c r="Q99" i="190" s="1"/>
  <c r="P98" i="190"/>
  <c r="P99" i="190" s="1"/>
  <c r="O98" i="190"/>
  <c r="O99" i="190" s="1"/>
  <c r="N98" i="190"/>
  <c r="N99" i="190" s="1"/>
  <c r="M98" i="190"/>
  <c r="M99" i="190" s="1"/>
  <c r="L98" i="190"/>
  <c r="L99" i="190" s="1"/>
  <c r="K98" i="190"/>
  <c r="K99" i="190" s="1"/>
  <c r="J98" i="190"/>
  <c r="J99" i="190" s="1"/>
  <c r="U97" i="190"/>
  <c r="T97" i="190"/>
  <c r="S97" i="190"/>
  <c r="R97" i="190"/>
  <c r="Q97" i="190"/>
  <c r="P97" i="190"/>
  <c r="O97" i="190"/>
  <c r="N97" i="190"/>
  <c r="M97" i="190"/>
  <c r="L97" i="190"/>
  <c r="K97" i="190"/>
  <c r="J97" i="190"/>
  <c r="U96" i="190"/>
  <c r="T96" i="190"/>
  <c r="S96" i="190"/>
  <c r="R96" i="190"/>
  <c r="Q96" i="190"/>
  <c r="P96" i="190"/>
  <c r="O96" i="190"/>
  <c r="N96" i="190"/>
  <c r="M96" i="190"/>
  <c r="L96" i="190"/>
  <c r="K96" i="190"/>
  <c r="J96" i="190"/>
  <c r="U94" i="190"/>
  <c r="U95" i="190" s="1"/>
  <c r="T94" i="190"/>
  <c r="T95" i="190" s="1"/>
  <c r="S94" i="190"/>
  <c r="S95" i="190" s="1"/>
  <c r="R94" i="190"/>
  <c r="R95" i="190" s="1"/>
  <c r="Q94" i="190"/>
  <c r="Q95" i="190" s="1"/>
  <c r="P94" i="190"/>
  <c r="P95" i="190" s="1"/>
  <c r="O94" i="190"/>
  <c r="O95" i="190" s="1"/>
  <c r="N94" i="190"/>
  <c r="M94" i="190"/>
  <c r="M95" i="190" s="1"/>
  <c r="L94" i="190"/>
  <c r="L95" i="190" s="1"/>
  <c r="K94" i="190"/>
  <c r="K95" i="190" s="1"/>
  <c r="J94" i="190"/>
  <c r="J95" i="190" s="1"/>
  <c r="U93" i="190"/>
  <c r="T93" i="190"/>
  <c r="S93" i="190"/>
  <c r="R93" i="190"/>
  <c r="Q93" i="190"/>
  <c r="P93" i="190"/>
  <c r="O93" i="190"/>
  <c r="N93" i="190"/>
  <c r="M93" i="190"/>
  <c r="L93" i="190"/>
  <c r="K93" i="190"/>
  <c r="J93" i="190"/>
  <c r="U92" i="190"/>
  <c r="T92" i="190"/>
  <c r="S92" i="190"/>
  <c r="R92" i="190"/>
  <c r="Q92" i="190"/>
  <c r="P92" i="190"/>
  <c r="O92" i="190"/>
  <c r="N92" i="190"/>
  <c r="M92" i="190"/>
  <c r="L92" i="190"/>
  <c r="K92" i="190"/>
  <c r="J92" i="190"/>
  <c r="U85" i="190"/>
  <c r="U86" i="190" s="1"/>
  <c r="T85" i="190"/>
  <c r="T86" i="190" s="1"/>
  <c r="S85" i="190"/>
  <c r="S86" i="190" s="1"/>
  <c r="R85" i="190"/>
  <c r="R86" i="190" s="1"/>
  <c r="Q85" i="190"/>
  <c r="Q86" i="190" s="1"/>
  <c r="P85" i="190"/>
  <c r="P86" i="190" s="1"/>
  <c r="O85" i="190"/>
  <c r="O86" i="190" s="1"/>
  <c r="N85" i="190"/>
  <c r="N86" i="190" s="1"/>
  <c r="M85" i="190"/>
  <c r="M86" i="190" s="1"/>
  <c r="L85" i="190"/>
  <c r="L86" i="190" s="1"/>
  <c r="K85" i="190"/>
  <c r="K86" i="190" s="1"/>
  <c r="J85" i="190"/>
  <c r="J86" i="190" s="1"/>
  <c r="U84" i="190"/>
  <c r="T84" i="190"/>
  <c r="S84" i="190"/>
  <c r="R84" i="190"/>
  <c r="Q84" i="190"/>
  <c r="P84" i="190"/>
  <c r="O84" i="190"/>
  <c r="N84" i="190"/>
  <c r="M84" i="190"/>
  <c r="L84" i="190"/>
  <c r="K84" i="190"/>
  <c r="J84" i="190"/>
  <c r="U83" i="190"/>
  <c r="T83" i="190"/>
  <c r="S83" i="190"/>
  <c r="R83" i="190"/>
  <c r="Q83" i="190"/>
  <c r="P83" i="190"/>
  <c r="O83" i="190"/>
  <c r="N83" i="190"/>
  <c r="M83" i="190"/>
  <c r="L83" i="190"/>
  <c r="K83" i="190"/>
  <c r="J83" i="190"/>
  <c r="U81" i="190"/>
  <c r="U82" i="190" s="1"/>
  <c r="T81" i="190"/>
  <c r="T82" i="190" s="1"/>
  <c r="S81" i="190"/>
  <c r="S82" i="190" s="1"/>
  <c r="R81" i="190"/>
  <c r="R82" i="190" s="1"/>
  <c r="Q81" i="190"/>
  <c r="Q82" i="190" s="1"/>
  <c r="P81" i="190"/>
  <c r="P82" i="190" s="1"/>
  <c r="O81" i="190"/>
  <c r="N81" i="190"/>
  <c r="N82" i="190" s="1"/>
  <c r="M81" i="190"/>
  <c r="M82" i="190" s="1"/>
  <c r="L81" i="190"/>
  <c r="L82" i="190" s="1"/>
  <c r="K81" i="190"/>
  <c r="K82" i="190" s="1"/>
  <c r="J81" i="190"/>
  <c r="J82" i="190" s="1"/>
  <c r="U80" i="190"/>
  <c r="T80" i="190"/>
  <c r="S80" i="190"/>
  <c r="R80" i="190"/>
  <c r="Q80" i="190"/>
  <c r="P80" i="190"/>
  <c r="O80" i="190"/>
  <c r="N80" i="190"/>
  <c r="M80" i="190"/>
  <c r="L80" i="190"/>
  <c r="K80" i="190"/>
  <c r="J80" i="190"/>
  <c r="U79" i="190"/>
  <c r="T79" i="190"/>
  <c r="S79" i="190"/>
  <c r="R79" i="190"/>
  <c r="Q79" i="190"/>
  <c r="P79" i="190"/>
  <c r="O79" i="190"/>
  <c r="N79" i="190"/>
  <c r="M79" i="190"/>
  <c r="L79" i="190"/>
  <c r="K79" i="190"/>
  <c r="J79" i="190"/>
  <c r="U72" i="190"/>
  <c r="U73" i="190" s="1"/>
  <c r="T72" i="190"/>
  <c r="T73" i="190" s="1"/>
  <c r="S72" i="190"/>
  <c r="S73" i="190" s="1"/>
  <c r="R72" i="190"/>
  <c r="R73" i="190" s="1"/>
  <c r="Q72" i="190"/>
  <c r="Q73" i="190" s="1"/>
  <c r="P72" i="190"/>
  <c r="P73" i="190" s="1"/>
  <c r="O72" i="190"/>
  <c r="O73" i="190" s="1"/>
  <c r="N72" i="190"/>
  <c r="N73" i="190" s="1"/>
  <c r="M72" i="190"/>
  <c r="M73" i="190" s="1"/>
  <c r="L72" i="190"/>
  <c r="L73" i="190" s="1"/>
  <c r="K72" i="190"/>
  <c r="K73" i="190" s="1"/>
  <c r="J72" i="190"/>
  <c r="J73" i="190" s="1"/>
  <c r="U71" i="190"/>
  <c r="T71" i="190"/>
  <c r="S71" i="190"/>
  <c r="R71" i="190"/>
  <c r="Q71" i="190"/>
  <c r="P71" i="190"/>
  <c r="O71" i="190"/>
  <c r="N71" i="190"/>
  <c r="M71" i="190"/>
  <c r="L71" i="190"/>
  <c r="K71" i="190"/>
  <c r="J71" i="190"/>
  <c r="U70" i="190"/>
  <c r="T70" i="190"/>
  <c r="S70" i="190"/>
  <c r="R70" i="190"/>
  <c r="Q70" i="190"/>
  <c r="P70" i="190"/>
  <c r="O70" i="190"/>
  <c r="N70" i="190"/>
  <c r="M70" i="190"/>
  <c r="L70" i="190"/>
  <c r="K70" i="190"/>
  <c r="J70" i="190"/>
  <c r="U68" i="190"/>
  <c r="U69" i="190" s="1"/>
  <c r="T68" i="190"/>
  <c r="T69" i="190" s="1"/>
  <c r="S68" i="190"/>
  <c r="S69" i="190" s="1"/>
  <c r="R68" i="190"/>
  <c r="R69" i="190" s="1"/>
  <c r="Q68" i="190"/>
  <c r="Q69" i="190" s="1"/>
  <c r="P68" i="190"/>
  <c r="P69" i="190" s="1"/>
  <c r="O68" i="190"/>
  <c r="O69" i="190" s="1"/>
  <c r="N68" i="190"/>
  <c r="N69" i="190" s="1"/>
  <c r="M68" i="190"/>
  <c r="M69" i="190" s="1"/>
  <c r="L68" i="190"/>
  <c r="L69" i="190" s="1"/>
  <c r="K68" i="190"/>
  <c r="K69" i="190" s="1"/>
  <c r="J68" i="190"/>
  <c r="J69" i="190" s="1"/>
  <c r="U67" i="190"/>
  <c r="T67" i="190"/>
  <c r="S67" i="190"/>
  <c r="R67" i="190"/>
  <c r="Q67" i="190"/>
  <c r="P67" i="190"/>
  <c r="O67" i="190"/>
  <c r="N67" i="190"/>
  <c r="M67" i="190"/>
  <c r="L67" i="190"/>
  <c r="K67" i="190"/>
  <c r="J67" i="190"/>
  <c r="U66" i="190"/>
  <c r="T66" i="190"/>
  <c r="S66" i="190"/>
  <c r="R66" i="190"/>
  <c r="Q66" i="190"/>
  <c r="P66" i="190"/>
  <c r="O66" i="190"/>
  <c r="N66" i="190"/>
  <c r="M66" i="190"/>
  <c r="L66" i="190"/>
  <c r="K66" i="190"/>
  <c r="J66" i="190"/>
  <c r="U59" i="190"/>
  <c r="U60" i="190" s="1"/>
  <c r="T59" i="190"/>
  <c r="T60" i="190" s="1"/>
  <c r="S59" i="190"/>
  <c r="S60" i="190" s="1"/>
  <c r="R59" i="190"/>
  <c r="R60" i="190" s="1"/>
  <c r="Q59" i="190"/>
  <c r="Q60" i="190" s="1"/>
  <c r="P59" i="190"/>
  <c r="P60" i="190" s="1"/>
  <c r="O59" i="190"/>
  <c r="O60" i="190" s="1"/>
  <c r="N59" i="190"/>
  <c r="N60" i="190" s="1"/>
  <c r="M59" i="190"/>
  <c r="M60" i="190" s="1"/>
  <c r="L59" i="190"/>
  <c r="L60" i="190" s="1"/>
  <c r="K59" i="190"/>
  <c r="K60" i="190" s="1"/>
  <c r="J59" i="190"/>
  <c r="J60" i="190" s="1"/>
  <c r="U58" i="190"/>
  <c r="T58" i="190"/>
  <c r="S58" i="190"/>
  <c r="R58" i="190"/>
  <c r="Q58" i="190"/>
  <c r="P58" i="190"/>
  <c r="O58" i="190"/>
  <c r="N58" i="190"/>
  <c r="M58" i="190"/>
  <c r="L58" i="190"/>
  <c r="K58" i="190"/>
  <c r="J58" i="190"/>
  <c r="U57" i="190"/>
  <c r="T57" i="190"/>
  <c r="S57" i="190"/>
  <c r="R57" i="190"/>
  <c r="Q57" i="190"/>
  <c r="P57" i="190"/>
  <c r="O57" i="190"/>
  <c r="N57" i="190"/>
  <c r="M57" i="190"/>
  <c r="L57" i="190"/>
  <c r="K57" i="190"/>
  <c r="J57" i="190"/>
  <c r="U55" i="190"/>
  <c r="U56" i="190" s="1"/>
  <c r="T55" i="190"/>
  <c r="T56" i="190" s="1"/>
  <c r="S55" i="190"/>
  <c r="S56" i="190" s="1"/>
  <c r="R55" i="190"/>
  <c r="R56" i="190" s="1"/>
  <c r="Q55" i="190"/>
  <c r="Q56" i="190" s="1"/>
  <c r="P55" i="190"/>
  <c r="P56" i="190" s="1"/>
  <c r="O55" i="190"/>
  <c r="O56" i="190" s="1"/>
  <c r="N55" i="190"/>
  <c r="M55" i="190"/>
  <c r="M56" i="190" s="1"/>
  <c r="L55" i="190"/>
  <c r="L56" i="190" s="1"/>
  <c r="K55" i="190"/>
  <c r="K56" i="190" s="1"/>
  <c r="J55" i="190"/>
  <c r="J56" i="190" s="1"/>
  <c r="U54" i="190"/>
  <c r="T54" i="190"/>
  <c r="S54" i="190"/>
  <c r="R54" i="190"/>
  <c r="Q54" i="190"/>
  <c r="P54" i="190"/>
  <c r="O54" i="190"/>
  <c r="N54" i="190"/>
  <c r="M54" i="190"/>
  <c r="L54" i="190"/>
  <c r="K54" i="190"/>
  <c r="J54" i="190"/>
  <c r="U53" i="190"/>
  <c r="T53" i="190"/>
  <c r="S53" i="190"/>
  <c r="R53" i="190"/>
  <c r="Q53" i="190"/>
  <c r="P53" i="190"/>
  <c r="O53" i="190"/>
  <c r="N53" i="190"/>
  <c r="M53" i="190"/>
  <c r="L53" i="190"/>
  <c r="K53" i="190"/>
  <c r="J53" i="190"/>
  <c r="E435" i="190"/>
  <c r="D435" i="190"/>
  <c r="E422" i="190"/>
  <c r="D422" i="190"/>
  <c r="E409" i="190"/>
  <c r="D409" i="190"/>
  <c r="E396" i="190"/>
  <c r="D396" i="190"/>
  <c r="E383" i="190"/>
  <c r="D383" i="190"/>
  <c r="E370" i="190"/>
  <c r="D370" i="190"/>
  <c r="E357" i="190"/>
  <c r="D357" i="190"/>
  <c r="E344" i="190"/>
  <c r="D344" i="190"/>
  <c r="E331" i="190"/>
  <c r="D331" i="190"/>
  <c r="E318" i="190"/>
  <c r="D318" i="190"/>
  <c r="E305" i="190"/>
  <c r="D305" i="190"/>
  <c r="E292" i="190"/>
  <c r="D292" i="190"/>
  <c r="E279" i="190"/>
  <c r="D279" i="190"/>
  <c r="E266" i="190"/>
  <c r="D266" i="190"/>
  <c r="E253" i="190"/>
  <c r="D253" i="190"/>
  <c r="E240" i="190"/>
  <c r="D240" i="190"/>
  <c r="E227" i="190"/>
  <c r="D227" i="190"/>
  <c r="E214" i="190"/>
  <c r="D214" i="190"/>
  <c r="E201" i="190"/>
  <c r="D201" i="190"/>
  <c r="E188" i="190"/>
  <c r="D188" i="190"/>
  <c r="E175" i="190"/>
  <c r="D175" i="190"/>
  <c r="E162" i="190"/>
  <c r="D162" i="190"/>
  <c r="E149" i="190"/>
  <c r="D149" i="190"/>
  <c r="E136" i="190"/>
  <c r="D136" i="190"/>
  <c r="E123" i="190"/>
  <c r="D123" i="190"/>
  <c r="E110" i="190"/>
  <c r="D110" i="190"/>
  <c r="E97" i="190"/>
  <c r="D97" i="190"/>
  <c r="E84" i="190"/>
  <c r="D84" i="190"/>
  <c r="E71" i="190"/>
  <c r="D71" i="190"/>
  <c r="E58" i="190"/>
  <c r="D58" i="190"/>
  <c r="D35" i="190"/>
  <c r="D34" i="190"/>
  <c r="D33" i="190"/>
  <c r="D32" i="190"/>
  <c r="D31" i="190"/>
  <c r="D30" i="190"/>
  <c r="D29" i="190"/>
  <c r="D28" i="190"/>
  <c r="D27" i="190"/>
  <c r="D26" i="190"/>
  <c r="D25" i="190"/>
  <c r="D24" i="190"/>
  <c r="D23" i="190"/>
  <c r="D22" i="190"/>
  <c r="D21" i="190"/>
  <c r="D20" i="190"/>
  <c r="D19" i="190"/>
  <c r="D18" i="190"/>
  <c r="D17" i="190"/>
  <c r="D16" i="190"/>
  <c r="D15" i="190"/>
  <c r="D14" i="190"/>
  <c r="D13" i="190"/>
  <c r="D12" i="190"/>
  <c r="D11" i="190"/>
  <c r="D10" i="190"/>
  <c r="D9" i="190"/>
  <c r="D8" i="190"/>
  <c r="D7" i="190"/>
  <c r="D6" i="190"/>
  <c r="G7" i="190"/>
  <c r="G8" i="190"/>
  <c r="G9" i="190"/>
  <c r="G10" i="190"/>
  <c r="G11" i="190"/>
  <c r="G12" i="190"/>
  <c r="G13" i="190"/>
  <c r="G14" i="190"/>
  <c r="G15" i="190"/>
  <c r="G16" i="190"/>
  <c r="G17" i="190"/>
  <c r="G18" i="190"/>
  <c r="G19" i="190"/>
  <c r="G20" i="190"/>
  <c r="G21" i="190"/>
  <c r="G22" i="190"/>
  <c r="G23" i="190"/>
  <c r="G24" i="190"/>
  <c r="G25" i="190"/>
  <c r="G26" i="190"/>
  <c r="G27" i="190"/>
  <c r="G28" i="190"/>
  <c r="G29" i="190"/>
  <c r="G30" i="190"/>
  <c r="G31" i="190"/>
  <c r="G32" i="190"/>
  <c r="G33" i="190"/>
  <c r="G34" i="190"/>
  <c r="G35" i="190"/>
  <c r="G6" i="190"/>
  <c r="E139" i="170"/>
  <c r="H139" i="170" s="1"/>
  <c r="R52" i="192"/>
  <c r="R51" i="192"/>
  <c r="R66" i="192"/>
  <c r="R59" i="192"/>
  <c r="R17" i="192"/>
  <c r="R36" i="192" s="1"/>
  <c r="A7" i="235"/>
  <c r="B7" i="235"/>
  <c r="E12" i="235" s="1"/>
  <c r="H12" i="235"/>
  <c r="G6" i="235"/>
  <c r="B6" i="235"/>
  <c r="A6" i="235"/>
  <c r="A3" i="235"/>
  <c r="A5" i="235"/>
  <c r="A32" i="192"/>
  <c r="B32" i="192"/>
  <c r="H17" i="208"/>
  <c r="H36" i="208" s="1"/>
  <c r="H37" i="208" s="1"/>
  <c r="B8" i="234"/>
  <c r="E12" i="234" s="1"/>
  <c r="A8" i="234"/>
  <c r="B7" i="234"/>
  <c r="A7" i="234"/>
  <c r="H12" i="234"/>
  <c r="G6" i="234"/>
  <c r="B6" i="234"/>
  <c r="A6" i="234"/>
  <c r="A3" i="234"/>
  <c r="A5" i="234" s="1"/>
  <c r="B8" i="233"/>
  <c r="E12" i="233" s="1"/>
  <c r="A8" i="233"/>
  <c r="B7" i="233"/>
  <c r="A7" i="233"/>
  <c r="H12" i="233"/>
  <c r="G6" i="233"/>
  <c r="B6" i="233"/>
  <c r="A6" i="233"/>
  <c r="A3" i="233"/>
  <c r="A5" i="233" s="1"/>
  <c r="A21" i="192"/>
  <c r="B21" i="192"/>
  <c r="A22" i="192"/>
  <c r="B22" i="192"/>
  <c r="A23" i="192"/>
  <c r="B23" i="192"/>
  <c r="A24" i="192"/>
  <c r="B24" i="192"/>
  <c r="A25" i="192"/>
  <c r="B25" i="192"/>
  <c r="A26" i="192"/>
  <c r="B26" i="192"/>
  <c r="A27" i="192"/>
  <c r="B27" i="192"/>
  <c r="A28" i="192"/>
  <c r="B28" i="192"/>
  <c r="A29" i="192"/>
  <c r="B29" i="192"/>
  <c r="A30" i="192"/>
  <c r="B30" i="192"/>
  <c r="A31" i="192"/>
  <c r="B31" i="192"/>
  <c r="A20" i="192"/>
  <c r="B20" i="192"/>
  <c r="I36" i="190"/>
  <c r="A7" i="220"/>
  <c r="B7" i="220"/>
  <c r="E12" i="220" s="1"/>
  <c r="B6" i="220"/>
  <c r="A6" i="220"/>
  <c r="A7" i="232"/>
  <c r="B7" i="232"/>
  <c r="E12" i="232" s="1"/>
  <c r="H12" i="232"/>
  <c r="G6" i="232"/>
  <c r="B6" i="232"/>
  <c r="A6" i="232"/>
  <c r="A3" i="232"/>
  <c r="A5" i="232" s="1"/>
  <c r="A7" i="231"/>
  <c r="B7" i="231"/>
  <c r="E12" i="231" s="1"/>
  <c r="H12" i="231"/>
  <c r="G6" i="231"/>
  <c r="B6" i="231"/>
  <c r="A6" i="231"/>
  <c r="A3" i="231"/>
  <c r="A5" i="231"/>
  <c r="H12" i="220"/>
  <c r="G6" i="220"/>
  <c r="A3" i="220"/>
  <c r="A5" i="220" s="1"/>
  <c r="G38" i="124"/>
  <c r="P38" i="124"/>
  <c r="X36" i="192" s="1"/>
  <c r="AE9" i="124"/>
  <c r="AF9" i="124" s="1"/>
  <c r="AD9" i="124"/>
  <c r="E140" i="170"/>
  <c r="H140" i="170" s="1"/>
  <c r="I140" i="170" s="1"/>
  <c r="E141" i="170"/>
  <c r="H141" i="170" s="1"/>
  <c r="I141" i="170" s="1"/>
  <c r="E142" i="170"/>
  <c r="H142" i="170" s="1"/>
  <c r="I142" i="170" s="1"/>
  <c r="E143" i="170"/>
  <c r="H143" i="170" s="1"/>
  <c r="I143" i="170" s="1"/>
  <c r="E144" i="170"/>
  <c r="H144" i="170" s="1"/>
  <c r="I144" i="170" s="1"/>
  <c r="E145" i="170"/>
  <c r="H145" i="170" s="1"/>
  <c r="I145" i="170" s="1"/>
  <c r="E146" i="170"/>
  <c r="H146" i="170" s="1"/>
  <c r="I146" i="170" s="1"/>
  <c r="E147" i="170"/>
  <c r="H147" i="170" s="1"/>
  <c r="I147" i="170" s="1"/>
  <c r="E148" i="170"/>
  <c r="H148" i="170" s="1"/>
  <c r="I148" i="170" s="1"/>
  <c r="E149" i="170"/>
  <c r="H149" i="170" s="1"/>
  <c r="I149" i="170" s="1"/>
  <c r="E150" i="170"/>
  <c r="H150" i="170" s="1"/>
  <c r="I150" i="170" s="1"/>
  <c r="E151" i="170"/>
  <c r="H151" i="170" s="1"/>
  <c r="I151" i="170" s="1"/>
  <c r="E152" i="170"/>
  <c r="H152" i="170" s="1"/>
  <c r="I152" i="170" s="1"/>
  <c r="E153" i="170"/>
  <c r="H153" i="170" s="1"/>
  <c r="I153" i="170" s="1"/>
  <c r="E154" i="170"/>
  <c r="H154" i="170" s="1"/>
  <c r="I154" i="170" s="1"/>
  <c r="E155" i="170"/>
  <c r="H155" i="170" s="1"/>
  <c r="I155" i="170" s="1"/>
  <c r="E156" i="170"/>
  <c r="H156" i="170" s="1"/>
  <c r="I156" i="170" s="1"/>
  <c r="E157" i="170"/>
  <c r="H157" i="170" s="1"/>
  <c r="I157" i="170" s="1"/>
  <c r="E158" i="170"/>
  <c r="H158" i="170" s="1"/>
  <c r="I158" i="170" s="1"/>
  <c r="E159" i="170"/>
  <c r="H159" i="170" s="1"/>
  <c r="I159" i="170" s="1"/>
  <c r="E160" i="170"/>
  <c r="H160" i="170" s="1"/>
  <c r="I160" i="170" s="1"/>
  <c r="E161" i="170"/>
  <c r="H161" i="170" s="1"/>
  <c r="I161" i="170" s="1"/>
  <c r="E162" i="170"/>
  <c r="H162" i="170" s="1"/>
  <c r="I162" i="170" s="1"/>
  <c r="E163" i="170"/>
  <c r="H163" i="170" s="1"/>
  <c r="I163" i="170" s="1"/>
  <c r="E164" i="170"/>
  <c r="H164" i="170" s="1"/>
  <c r="I164" i="170" s="1"/>
  <c r="E165" i="170"/>
  <c r="H165" i="170" s="1"/>
  <c r="I165" i="170" s="1"/>
  <c r="E166" i="170"/>
  <c r="H166" i="170" s="1"/>
  <c r="I166" i="170" s="1"/>
  <c r="E167" i="170"/>
  <c r="H167" i="170" s="1"/>
  <c r="I167" i="170" s="1"/>
  <c r="E168" i="170"/>
  <c r="H168" i="170" s="1"/>
  <c r="I168" i="170" s="1"/>
  <c r="E169" i="170"/>
  <c r="H169" i="170" s="1"/>
  <c r="I169" i="170" s="1"/>
  <c r="E170" i="170"/>
  <c r="H170" i="170" s="1"/>
  <c r="I170" i="170" s="1"/>
  <c r="E171" i="170"/>
  <c r="H171" i="170" s="1"/>
  <c r="I171" i="170" s="1"/>
  <c r="E172" i="170"/>
  <c r="H172" i="170" s="1"/>
  <c r="I172" i="170" s="1"/>
  <c r="E173" i="170"/>
  <c r="H173" i="170" s="1"/>
  <c r="I173" i="170" s="1"/>
  <c r="E174" i="170"/>
  <c r="H174" i="170" s="1"/>
  <c r="I174" i="170" s="1"/>
  <c r="E175" i="170"/>
  <c r="H175" i="170" s="1"/>
  <c r="I175" i="170" s="1"/>
  <c r="E176" i="170"/>
  <c r="H176" i="170" s="1"/>
  <c r="I176" i="170" s="1"/>
  <c r="E177" i="170"/>
  <c r="H177" i="170" s="1"/>
  <c r="I177" i="170" s="1"/>
  <c r="E178" i="170"/>
  <c r="H178" i="170" s="1"/>
  <c r="I178" i="170" s="1"/>
  <c r="E179" i="170"/>
  <c r="H179" i="170" s="1"/>
  <c r="I179" i="170" s="1"/>
  <c r="E180" i="170"/>
  <c r="H180" i="170" s="1"/>
  <c r="I180" i="170" s="1"/>
  <c r="E181" i="170"/>
  <c r="H181" i="170" s="1"/>
  <c r="I181" i="170" s="1"/>
  <c r="E182" i="170"/>
  <c r="H182" i="170" s="1"/>
  <c r="I182" i="170" s="1"/>
  <c r="E183" i="170"/>
  <c r="H183" i="170" s="1"/>
  <c r="I183" i="170" s="1"/>
  <c r="E184" i="170"/>
  <c r="H184" i="170" s="1"/>
  <c r="I184" i="170" s="1"/>
  <c r="E185" i="170"/>
  <c r="H185" i="170" s="1"/>
  <c r="I185" i="170" s="1"/>
  <c r="E186" i="170"/>
  <c r="H186" i="170" s="1"/>
  <c r="I186" i="170" s="1"/>
  <c r="E187" i="170"/>
  <c r="H187" i="170" s="1"/>
  <c r="I187" i="170" s="1"/>
  <c r="E188" i="170"/>
  <c r="H188" i="170" s="1"/>
  <c r="I188" i="170" s="1"/>
  <c r="E189" i="170"/>
  <c r="H189" i="170" s="1"/>
  <c r="I189" i="170" s="1"/>
  <c r="E190" i="170"/>
  <c r="H190" i="170" s="1"/>
  <c r="I190" i="170" s="1"/>
  <c r="E191" i="170"/>
  <c r="H191" i="170" s="1"/>
  <c r="I191" i="170" s="1"/>
  <c r="E192" i="170"/>
  <c r="H192" i="170" s="1"/>
  <c r="I192" i="170" s="1"/>
  <c r="E193" i="170"/>
  <c r="H193" i="170" s="1"/>
  <c r="I193" i="170" s="1"/>
  <c r="E194" i="170"/>
  <c r="H194" i="170" s="1"/>
  <c r="I194" i="170" s="1"/>
  <c r="E195" i="170"/>
  <c r="H195" i="170" s="1"/>
  <c r="I195" i="170" s="1"/>
  <c r="E196" i="170"/>
  <c r="H196" i="170" s="1"/>
  <c r="I196" i="170" s="1"/>
  <c r="E197" i="170"/>
  <c r="H197" i="170" s="1"/>
  <c r="I197" i="170" s="1"/>
  <c r="E198" i="170"/>
  <c r="H198" i="170" s="1"/>
  <c r="I198" i="170" s="1"/>
  <c r="E199" i="170"/>
  <c r="H199" i="170" s="1"/>
  <c r="I199" i="170" s="1"/>
  <c r="E200" i="170"/>
  <c r="H200" i="170" s="1"/>
  <c r="I200" i="170" s="1"/>
  <c r="E201" i="170"/>
  <c r="H201" i="170" s="1"/>
  <c r="I201" i="170" s="1"/>
  <c r="E202" i="170"/>
  <c r="H202" i="170" s="1"/>
  <c r="I202" i="170" s="1"/>
  <c r="E203" i="170"/>
  <c r="H203" i="170" s="1"/>
  <c r="I203" i="170" s="1"/>
  <c r="E204" i="170"/>
  <c r="H204" i="170" s="1"/>
  <c r="I204" i="170" s="1"/>
  <c r="E205" i="170"/>
  <c r="H205" i="170" s="1"/>
  <c r="I205" i="170" s="1"/>
  <c r="E206" i="170"/>
  <c r="H206" i="170" s="1"/>
  <c r="I206" i="170" s="1"/>
  <c r="E207" i="170"/>
  <c r="H207" i="170" s="1"/>
  <c r="I207" i="170" s="1"/>
  <c r="E208" i="170"/>
  <c r="H208" i="170" s="1"/>
  <c r="I208" i="170" s="1"/>
  <c r="E209" i="170"/>
  <c r="H209" i="170" s="1"/>
  <c r="I209" i="170" s="1"/>
  <c r="E210" i="170"/>
  <c r="H210" i="170" s="1"/>
  <c r="I210" i="170" s="1"/>
  <c r="E211" i="170"/>
  <c r="H211" i="170" s="1"/>
  <c r="I211" i="170" s="1"/>
  <c r="E212" i="170"/>
  <c r="H212" i="170" s="1"/>
  <c r="I212" i="170" s="1"/>
  <c r="E213" i="170"/>
  <c r="H213" i="170" s="1"/>
  <c r="I213" i="170" s="1"/>
  <c r="E214" i="170"/>
  <c r="H214" i="170" s="1"/>
  <c r="I214" i="170" s="1"/>
  <c r="E215" i="170"/>
  <c r="H215" i="170" s="1"/>
  <c r="I215" i="170" s="1"/>
  <c r="E216" i="170"/>
  <c r="H216" i="170" s="1"/>
  <c r="I216" i="170" s="1"/>
  <c r="E217" i="170"/>
  <c r="H217" i="170" s="1"/>
  <c r="I217" i="170" s="1"/>
  <c r="E218" i="170"/>
  <c r="H218" i="170" s="1"/>
  <c r="I218" i="170" s="1"/>
  <c r="E219" i="170"/>
  <c r="H219" i="170" s="1"/>
  <c r="I219" i="170" s="1"/>
  <c r="E220" i="170"/>
  <c r="H220" i="170" s="1"/>
  <c r="I220" i="170" s="1"/>
  <c r="E221" i="170"/>
  <c r="H221" i="170" s="1"/>
  <c r="I221" i="170" s="1"/>
  <c r="E222" i="170"/>
  <c r="H222" i="170" s="1"/>
  <c r="I222" i="170" s="1"/>
  <c r="E223" i="170"/>
  <c r="H223" i="170" s="1"/>
  <c r="I223" i="170" s="1"/>
  <c r="E224" i="170"/>
  <c r="H224" i="170" s="1"/>
  <c r="I224" i="170" s="1"/>
  <c r="E225" i="170"/>
  <c r="H225" i="170" s="1"/>
  <c r="I225" i="170" s="1"/>
  <c r="E226" i="170"/>
  <c r="H226" i="170" s="1"/>
  <c r="I226" i="170" s="1"/>
  <c r="E227" i="170"/>
  <c r="H227" i="170" s="1"/>
  <c r="I227" i="170" s="1"/>
  <c r="E228" i="170"/>
  <c r="H228" i="170" s="1"/>
  <c r="I228" i="170" s="1"/>
  <c r="E229" i="170"/>
  <c r="H229" i="170" s="1"/>
  <c r="I229" i="170" s="1"/>
  <c r="E230" i="170"/>
  <c r="H230" i="170" s="1"/>
  <c r="I230" i="170" s="1"/>
  <c r="E231" i="170"/>
  <c r="H231" i="170" s="1"/>
  <c r="I231" i="170" s="1"/>
  <c r="E232" i="170"/>
  <c r="H232" i="170" s="1"/>
  <c r="I232" i="170" s="1"/>
  <c r="E233" i="170"/>
  <c r="H233" i="170" s="1"/>
  <c r="I233" i="170" s="1"/>
  <c r="E234" i="170"/>
  <c r="H234" i="170" s="1"/>
  <c r="I234" i="170" s="1"/>
  <c r="E235" i="170"/>
  <c r="H235" i="170" s="1"/>
  <c r="I235" i="170" s="1"/>
  <c r="E236" i="170"/>
  <c r="H236" i="170" s="1"/>
  <c r="I236" i="170" s="1"/>
  <c r="E237" i="170"/>
  <c r="H237" i="170" s="1"/>
  <c r="I237" i="170" s="1"/>
  <c r="E238" i="170"/>
  <c r="H238" i="170" s="1"/>
  <c r="I238" i="170" s="1"/>
  <c r="E239" i="170"/>
  <c r="H239" i="170" s="1"/>
  <c r="I239" i="170" s="1"/>
  <c r="E240" i="170"/>
  <c r="H240" i="170" s="1"/>
  <c r="I240" i="170" s="1"/>
  <c r="E241" i="170"/>
  <c r="H241" i="170" s="1"/>
  <c r="I241" i="170" s="1"/>
  <c r="E242" i="170"/>
  <c r="H242" i="170" s="1"/>
  <c r="I242" i="170" s="1"/>
  <c r="E243" i="170"/>
  <c r="H243" i="170" s="1"/>
  <c r="I243" i="170" s="1"/>
  <c r="E244" i="170"/>
  <c r="H244" i="170" s="1"/>
  <c r="I244" i="170" s="1"/>
  <c r="E245" i="170"/>
  <c r="H245" i="170" s="1"/>
  <c r="I245" i="170" s="1"/>
  <c r="E246" i="170"/>
  <c r="H246" i="170" s="1"/>
  <c r="I246" i="170" s="1"/>
  <c r="E247" i="170"/>
  <c r="H247" i="170" s="1"/>
  <c r="I247" i="170" s="1"/>
  <c r="E248" i="170"/>
  <c r="H248" i="170" s="1"/>
  <c r="I248" i="170" s="1"/>
  <c r="E249" i="170"/>
  <c r="H249" i="170" s="1"/>
  <c r="I249" i="170" s="1"/>
  <c r="E250" i="170"/>
  <c r="H250" i="170" s="1"/>
  <c r="I250" i="170" s="1"/>
  <c r="E251" i="170"/>
  <c r="H251" i="170" s="1"/>
  <c r="I251" i="170" s="1"/>
  <c r="E252" i="170"/>
  <c r="H252" i="170" s="1"/>
  <c r="I252" i="170" s="1"/>
  <c r="E253" i="170"/>
  <c r="H253" i="170" s="1"/>
  <c r="I253" i="170" s="1"/>
  <c r="E254" i="170"/>
  <c r="H254" i="170" s="1"/>
  <c r="I254" i="170" s="1"/>
  <c r="E255" i="170"/>
  <c r="H255" i="170" s="1"/>
  <c r="I255" i="170" s="1"/>
  <c r="E256" i="170"/>
  <c r="H256" i="170" s="1"/>
  <c r="I256" i="170" s="1"/>
  <c r="E257" i="170"/>
  <c r="H257" i="170" s="1"/>
  <c r="I257" i="170" s="1"/>
  <c r="E258" i="170"/>
  <c r="H258" i="170" s="1"/>
  <c r="I258" i="170" s="1"/>
  <c r="E259" i="170"/>
  <c r="H259" i="170" s="1"/>
  <c r="I259" i="170" s="1"/>
  <c r="E260" i="170"/>
  <c r="H260" i="170" s="1"/>
  <c r="I260" i="170" s="1"/>
  <c r="E261" i="170"/>
  <c r="H261" i="170" s="1"/>
  <c r="I261" i="170" s="1"/>
  <c r="E262" i="170"/>
  <c r="H262" i="170" s="1"/>
  <c r="I262" i="170" s="1"/>
  <c r="E263" i="170"/>
  <c r="H263" i="170" s="1"/>
  <c r="I263" i="170" s="1"/>
  <c r="E264" i="170"/>
  <c r="H264" i="170" s="1"/>
  <c r="I264" i="170" s="1"/>
  <c r="E265" i="170"/>
  <c r="H265" i="170" s="1"/>
  <c r="I265" i="170" s="1"/>
  <c r="E266" i="170"/>
  <c r="H266" i="170" s="1"/>
  <c r="I266" i="170" s="1"/>
  <c r="E267" i="170"/>
  <c r="H267" i="170" s="1"/>
  <c r="I267" i="170" s="1"/>
  <c r="E268" i="170"/>
  <c r="H268" i="170" s="1"/>
  <c r="I268" i="170" s="1"/>
  <c r="E269" i="170"/>
  <c r="H269" i="170" s="1"/>
  <c r="I269" i="170" s="1"/>
  <c r="E270" i="170"/>
  <c r="H270" i="170" s="1"/>
  <c r="I270" i="170" s="1"/>
  <c r="E271" i="170"/>
  <c r="H271" i="170" s="1"/>
  <c r="I271" i="170" s="1"/>
  <c r="E272" i="170"/>
  <c r="H272" i="170" s="1"/>
  <c r="I272" i="170" s="1"/>
  <c r="E273" i="170"/>
  <c r="H273" i="170" s="1"/>
  <c r="I273" i="170" s="1"/>
  <c r="E274" i="170"/>
  <c r="H274" i="170" s="1"/>
  <c r="I274" i="170" s="1"/>
  <c r="E275" i="170"/>
  <c r="H275" i="170" s="1"/>
  <c r="I275" i="170" s="1"/>
  <c r="E276" i="170"/>
  <c r="H276" i="170" s="1"/>
  <c r="I276" i="170" s="1"/>
  <c r="E277" i="170"/>
  <c r="H277" i="170" s="1"/>
  <c r="I277" i="170" s="1"/>
  <c r="E278" i="170"/>
  <c r="H278" i="170" s="1"/>
  <c r="I278" i="170" s="1"/>
  <c r="E279" i="170"/>
  <c r="H279" i="170" s="1"/>
  <c r="I279" i="170" s="1"/>
  <c r="E280" i="170"/>
  <c r="H280" i="170" s="1"/>
  <c r="I280" i="170" s="1"/>
  <c r="E281" i="170"/>
  <c r="H281" i="170" s="1"/>
  <c r="I281" i="170" s="1"/>
  <c r="E282" i="170"/>
  <c r="H282" i="170" s="1"/>
  <c r="I282" i="170" s="1"/>
  <c r="E283" i="170"/>
  <c r="H283" i="170" s="1"/>
  <c r="I283" i="170" s="1"/>
  <c r="E284" i="170"/>
  <c r="H284" i="170" s="1"/>
  <c r="I284" i="170" s="1"/>
  <c r="E285" i="170"/>
  <c r="H285" i="170" s="1"/>
  <c r="I285" i="170" s="1"/>
  <c r="E286" i="170"/>
  <c r="H286" i="170" s="1"/>
  <c r="I286" i="170" s="1"/>
  <c r="E287" i="170"/>
  <c r="H287" i="170" s="1"/>
  <c r="I287" i="170" s="1"/>
  <c r="E288" i="170"/>
  <c r="H288" i="170" s="1"/>
  <c r="I288" i="170" s="1"/>
  <c r="E289" i="170"/>
  <c r="H289" i="170" s="1"/>
  <c r="I289" i="170" s="1"/>
  <c r="E290" i="170"/>
  <c r="H290" i="170" s="1"/>
  <c r="I290" i="170" s="1"/>
  <c r="E291" i="170"/>
  <c r="H291" i="170" s="1"/>
  <c r="I291" i="170" s="1"/>
  <c r="E292" i="170"/>
  <c r="H292" i="170" s="1"/>
  <c r="I292" i="170" s="1"/>
  <c r="E293" i="170"/>
  <c r="H293" i="170" s="1"/>
  <c r="I293" i="170" s="1"/>
  <c r="E294" i="170"/>
  <c r="H294" i="170" s="1"/>
  <c r="I294" i="170" s="1"/>
  <c r="E295" i="170"/>
  <c r="H295" i="170" s="1"/>
  <c r="I295" i="170" s="1"/>
  <c r="E296" i="170"/>
  <c r="H296" i="170" s="1"/>
  <c r="I296" i="170" s="1"/>
  <c r="E297" i="170"/>
  <c r="H297" i="170" s="1"/>
  <c r="I297" i="170" s="1"/>
  <c r="E298" i="170"/>
  <c r="H298" i="170" s="1"/>
  <c r="I298" i="170" s="1"/>
  <c r="E299" i="170"/>
  <c r="H299" i="170" s="1"/>
  <c r="I299" i="170" s="1"/>
  <c r="E300" i="170"/>
  <c r="H300" i="170" s="1"/>
  <c r="I300" i="170" s="1"/>
  <c r="E301" i="170"/>
  <c r="H301" i="170" s="1"/>
  <c r="I301" i="170" s="1"/>
  <c r="E302" i="170"/>
  <c r="H302" i="170" s="1"/>
  <c r="I302" i="170" s="1"/>
  <c r="E303" i="170"/>
  <c r="H303" i="170" s="1"/>
  <c r="I303" i="170" s="1"/>
  <c r="E304" i="170"/>
  <c r="H304" i="170" s="1"/>
  <c r="I304" i="170" s="1"/>
  <c r="E305" i="170"/>
  <c r="H305" i="170" s="1"/>
  <c r="I305" i="170" s="1"/>
  <c r="E306" i="170"/>
  <c r="H306" i="170" s="1"/>
  <c r="I306" i="170" s="1"/>
  <c r="E307" i="170"/>
  <c r="H307" i="170" s="1"/>
  <c r="I307" i="170" s="1"/>
  <c r="E308" i="170"/>
  <c r="H308" i="170" s="1"/>
  <c r="I308" i="170" s="1"/>
  <c r="E309" i="170"/>
  <c r="H309" i="170" s="1"/>
  <c r="I309" i="170" s="1"/>
  <c r="E310" i="170"/>
  <c r="H310" i="170" s="1"/>
  <c r="I310" i="170" s="1"/>
  <c r="E311" i="170"/>
  <c r="H311" i="170" s="1"/>
  <c r="I311" i="170" s="1"/>
  <c r="E312" i="170"/>
  <c r="H312" i="170" s="1"/>
  <c r="I312" i="170" s="1"/>
  <c r="E313" i="170"/>
  <c r="H313" i="170" s="1"/>
  <c r="I313" i="170" s="1"/>
  <c r="E314" i="170"/>
  <c r="H314" i="170" s="1"/>
  <c r="I314" i="170" s="1"/>
  <c r="E315" i="170"/>
  <c r="H315" i="170" s="1"/>
  <c r="I315" i="170" s="1"/>
  <c r="E316" i="170"/>
  <c r="H316" i="170" s="1"/>
  <c r="I316" i="170" s="1"/>
  <c r="E317" i="170"/>
  <c r="H317" i="170" s="1"/>
  <c r="I317" i="170" s="1"/>
  <c r="E318" i="170"/>
  <c r="H318" i="170" s="1"/>
  <c r="I318" i="170" s="1"/>
  <c r="E319" i="170"/>
  <c r="H319" i="170" s="1"/>
  <c r="I319" i="170" s="1"/>
  <c r="E320" i="170"/>
  <c r="H320" i="170" s="1"/>
  <c r="I320" i="170" s="1"/>
  <c r="E321" i="170"/>
  <c r="H321" i="170" s="1"/>
  <c r="I321" i="170" s="1"/>
  <c r="E322" i="170"/>
  <c r="H322" i="170" s="1"/>
  <c r="I322" i="170" s="1"/>
  <c r="E323" i="170"/>
  <c r="H323" i="170" s="1"/>
  <c r="I323" i="170" s="1"/>
  <c r="E324" i="170"/>
  <c r="H324" i="170" s="1"/>
  <c r="I324" i="170" s="1"/>
  <c r="E325" i="170"/>
  <c r="H325" i="170" s="1"/>
  <c r="I325" i="170" s="1"/>
  <c r="E326" i="170"/>
  <c r="H326" i="170" s="1"/>
  <c r="I326" i="170" s="1"/>
  <c r="E327" i="170"/>
  <c r="H327" i="170" s="1"/>
  <c r="I327" i="170" s="1"/>
  <c r="E328" i="170"/>
  <c r="H328" i="170" s="1"/>
  <c r="I328" i="170" s="1"/>
  <c r="E329" i="170"/>
  <c r="H329" i="170" s="1"/>
  <c r="I329" i="170" s="1"/>
  <c r="E330" i="170"/>
  <c r="H330" i="170" s="1"/>
  <c r="I330" i="170" s="1"/>
  <c r="E331" i="170"/>
  <c r="H331" i="170" s="1"/>
  <c r="I331" i="170" s="1"/>
  <c r="E332" i="170"/>
  <c r="H332" i="170" s="1"/>
  <c r="I332" i="170" s="1"/>
  <c r="E333" i="170"/>
  <c r="H333" i="170" s="1"/>
  <c r="I333" i="170" s="1"/>
  <c r="E334" i="170"/>
  <c r="H334" i="170" s="1"/>
  <c r="I334" i="170" s="1"/>
  <c r="E335" i="170"/>
  <c r="H335" i="170" s="1"/>
  <c r="I335" i="170" s="1"/>
  <c r="E336" i="170"/>
  <c r="H336" i="170" s="1"/>
  <c r="I336" i="170" s="1"/>
  <c r="E337" i="170"/>
  <c r="H337" i="170" s="1"/>
  <c r="I337" i="170" s="1"/>
  <c r="E338" i="170"/>
  <c r="H338" i="170" s="1"/>
  <c r="I338" i="170" s="1"/>
  <c r="E339" i="170"/>
  <c r="H339" i="170" s="1"/>
  <c r="I339" i="170" s="1"/>
  <c r="E340" i="170"/>
  <c r="H340" i="170" s="1"/>
  <c r="I340" i="170" s="1"/>
  <c r="E341" i="170"/>
  <c r="H341" i="170" s="1"/>
  <c r="I341" i="170" s="1"/>
  <c r="E342" i="170"/>
  <c r="H342" i="170" s="1"/>
  <c r="I342" i="170" s="1"/>
  <c r="E343" i="170"/>
  <c r="H343" i="170" s="1"/>
  <c r="I343" i="170" s="1"/>
  <c r="E344" i="170"/>
  <c r="H344" i="170" s="1"/>
  <c r="I344" i="170" s="1"/>
  <c r="E345" i="170"/>
  <c r="H345" i="170" s="1"/>
  <c r="I345" i="170" s="1"/>
  <c r="E346" i="170"/>
  <c r="H346" i="170" s="1"/>
  <c r="I346" i="170" s="1"/>
  <c r="E347" i="170"/>
  <c r="H347" i="170" s="1"/>
  <c r="I347" i="170" s="1"/>
  <c r="E348" i="170"/>
  <c r="H348" i="170" s="1"/>
  <c r="I348" i="170" s="1"/>
  <c r="E349" i="170"/>
  <c r="H349" i="170" s="1"/>
  <c r="I349" i="170" s="1"/>
  <c r="E350" i="170"/>
  <c r="H350" i="170" s="1"/>
  <c r="I350" i="170" s="1"/>
  <c r="E351" i="170"/>
  <c r="H351" i="170" s="1"/>
  <c r="I351" i="170" s="1"/>
  <c r="E352" i="170"/>
  <c r="H352" i="170" s="1"/>
  <c r="I352" i="170" s="1"/>
  <c r="E353" i="170"/>
  <c r="H353" i="170" s="1"/>
  <c r="I353" i="170" s="1"/>
  <c r="E354" i="170"/>
  <c r="H354" i="170" s="1"/>
  <c r="I354" i="170" s="1"/>
  <c r="E355" i="170"/>
  <c r="H355" i="170" s="1"/>
  <c r="I355" i="170" s="1"/>
  <c r="E356" i="170"/>
  <c r="H356" i="170" s="1"/>
  <c r="I356" i="170" s="1"/>
  <c r="E357" i="170"/>
  <c r="H357" i="170" s="1"/>
  <c r="I357" i="170" s="1"/>
  <c r="E358" i="170"/>
  <c r="H358" i="170" s="1"/>
  <c r="I358" i="170" s="1"/>
  <c r="E359" i="170"/>
  <c r="H359" i="170" s="1"/>
  <c r="I359" i="170" s="1"/>
  <c r="E360" i="170"/>
  <c r="H360" i="170" s="1"/>
  <c r="I360" i="170" s="1"/>
  <c r="E361" i="170"/>
  <c r="H361" i="170" s="1"/>
  <c r="I361" i="170" s="1"/>
  <c r="E362" i="170"/>
  <c r="H362" i="170" s="1"/>
  <c r="I362" i="170" s="1"/>
  <c r="E363" i="170"/>
  <c r="H363" i="170" s="1"/>
  <c r="I363" i="170" s="1"/>
  <c r="E364" i="170"/>
  <c r="H364" i="170" s="1"/>
  <c r="I364" i="170" s="1"/>
  <c r="E365" i="170"/>
  <c r="H365" i="170" s="1"/>
  <c r="I365" i="170" s="1"/>
  <c r="E366" i="170"/>
  <c r="H366" i="170" s="1"/>
  <c r="I366" i="170" s="1"/>
  <c r="E367" i="170"/>
  <c r="H367" i="170" s="1"/>
  <c r="I367" i="170" s="1"/>
  <c r="E368" i="170"/>
  <c r="H368" i="170" s="1"/>
  <c r="I368" i="170" s="1"/>
  <c r="E369" i="170"/>
  <c r="H369" i="170" s="1"/>
  <c r="I369" i="170" s="1"/>
  <c r="E370" i="170"/>
  <c r="H370" i="170" s="1"/>
  <c r="I370" i="170" s="1"/>
  <c r="E371" i="170"/>
  <c r="H371" i="170" s="1"/>
  <c r="I371" i="170" s="1"/>
  <c r="E372" i="170"/>
  <c r="H372" i="170" s="1"/>
  <c r="I372" i="170" s="1"/>
  <c r="E373" i="170"/>
  <c r="H373" i="170" s="1"/>
  <c r="I373" i="170" s="1"/>
  <c r="E374" i="170"/>
  <c r="H374" i="170" s="1"/>
  <c r="I374" i="170" s="1"/>
  <c r="E375" i="170"/>
  <c r="H375" i="170" s="1"/>
  <c r="I375" i="170" s="1"/>
  <c r="E376" i="170"/>
  <c r="H376" i="170" s="1"/>
  <c r="I376" i="170" s="1"/>
  <c r="E377" i="170"/>
  <c r="H377" i="170" s="1"/>
  <c r="I377" i="170" s="1"/>
  <c r="E378" i="170"/>
  <c r="H378" i="170" s="1"/>
  <c r="I378" i="170" s="1"/>
  <c r="E379" i="170"/>
  <c r="H379" i="170" s="1"/>
  <c r="I379" i="170" s="1"/>
  <c r="E380" i="170"/>
  <c r="H380" i="170" s="1"/>
  <c r="I380" i="170" s="1"/>
  <c r="E381" i="170"/>
  <c r="H381" i="170" s="1"/>
  <c r="I381" i="170" s="1"/>
  <c r="E382" i="170"/>
  <c r="H382" i="170" s="1"/>
  <c r="I382" i="170" s="1"/>
  <c r="E383" i="170"/>
  <c r="H383" i="170" s="1"/>
  <c r="I383" i="170" s="1"/>
  <c r="E384" i="170"/>
  <c r="H384" i="170" s="1"/>
  <c r="I384" i="170" s="1"/>
  <c r="E385" i="170"/>
  <c r="H385" i="170" s="1"/>
  <c r="I385" i="170" s="1"/>
  <c r="E386" i="170"/>
  <c r="H386" i="170" s="1"/>
  <c r="I386" i="170" s="1"/>
  <c r="E387" i="170"/>
  <c r="H387" i="170" s="1"/>
  <c r="I387" i="170" s="1"/>
  <c r="E388" i="170"/>
  <c r="H388" i="170" s="1"/>
  <c r="I388" i="170" s="1"/>
  <c r="E389" i="170"/>
  <c r="H389" i="170" s="1"/>
  <c r="I389" i="170" s="1"/>
  <c r="E390" i="170"/>
  <c r="H390" i="170" s="1"/>
  <c r="I390" i="170" s="1"/>
  <c r="E391" i="170"/>
  <c r="H391" i="170" s="1"/>
  <c r="I391" i="170" s="1"/>
  <c r="E392" i="170"/>
  <c r="H392" i="170" s="1"/>
  <c r="I392" i="170" s="1"/>
  <c r="E393" i="170"/>
  <c r="H393" i="170" s="1"/>
  <c r="I393" i="170" s="1"/>
  <c r="E394" i="170"/>
  <c r="H394" i="170" s="1"/>
  <c r="I394" i="170" s="1"/>
  <c r="E395" i="170"/>
  <c r="H395" i="170" s="1"/>
  <c r="I395" i="170" s="1"/>
  <c r="E396" i="170"/>
  <c r="H396" i="170" s="1"/>
  <c r="I396" i="170" s="1"/>
  <c r="E397" i="170"/>
  <c r="H397" i="170" s="1"/>
  <c r="I397" i="170" s="1"/>
  <c r="E398" i="170"/>
  <c r="H398" i="170" s="1"/>
  <c r="I398" i="170" s="1"/>
  <c r="E399" i="170"/>
  <c r="H399" i="170" s="1"/>
  <c r="I399" i="170" s="1"/>
  <c r="E400" i="170"/>
  <c r="H400" i="170" s="1"/>
  <c r="I400" i="170" s="1"/>
  <c r="E401" i="170"/>
  <c r="H401" i="170" s="1"/>
  <c r="I401" i="170" s="1"/>
  <c r="E402" i="170"/>
  <c r="H402" i="170" s="1"/>
  <c r="I402" i="170" s="1"/>
  <c r="E403" i="170"/>
  <c r="H403" i="170" s="1"/>
  <c r="I403" i="170" s="1"/>
  <c r="E404" i="170"/>
  <c r="H404" i="170" s="1"/>
  <c r="I404" i="170" s="1"/>
  <c r="E405" i="170"/>
  <c r="H405" i="170" s="1"/>
  <c r="I405" i="170" s="1"/>
  <c r="E406" i="170"/>
  <c r="H406" i="170" s="1"/>
  <c r="I406" i="170" s="1"/>
  <c r="E407" i="170"/>
  <c r="H407" i="170" s="1"/>
  <c r="I407" i="170" s="1"/>
  <c r="E408" i="170"/>
  <c r="H408" i="170" s="1"/>
  <c r="I408" i="170" s="1"/>
  <c r="E409" i="170"/>
  <c r="H409" i="170" s="1"/>
  <c r="I409" i="170" s="1"/>
  <c r="E410" i="170"/>
  <c r="H410" i="170" s="1"/>
  <c r="I410" i="170" s="1"/>
  <c r="E411" i="170"/>
  <c r="H411" i="170" s="1"/>
  <c r="I411" i="170" s="1"/>
  <c r="E412" i="170"/>
  <c r="H412" i="170" s="1"/>
  <c r="I412" i="170" s="1"/>
  <c r="E413" i="170"/>
  <c r="H413" i="170" s="1"/>
  <c r="I413" i="170" s="1"/>
  <c r="E414" i="170"/>
  <c r="H414" i="170" s="1"/>
  <c r="I414" i="170" s="1"/>
  <c r="E415" i="170"/>
  <c r="H415" i="170" s="1"/>
  <c r="I415" i="170" s="1"/>
  <c r="E416" i="170"/>
  <c r="H416" i="170" s="1"/>
  <c r="I416" i="170" s="1"/>
  <c r="E417" i="170"/>
  <c r="H417" i="170" s="1"/>
  <c r="I417" i="170" s="1"/>
  <c r="E418" i="170"/>
  <c r="H418" i="170" s="1"/>
  <c r="I418" i="170" s="1"/>
  <c r="E419" i="170"/>
  <c r="H419" i="170" s="1"/>
  <c r="I419" i="170" s="1"/>
  <c r="E420" i="170"/>
  <c r="H420" i="170" s="1"/>
  <c r="I420" i="170" s="1"/>
  <c r="E421" i="170"/>
  <c r="H421" i="170" s="1"/>
  <c r="I421" i="170" s="1"/>
  <c r="E422" i="170"/>
  <c r="H422" i="170" s="1"/>
  <c r="I422" i="170" s="1"/>
  <c r="E423" i="170"/>
  <c r="H423" i="170" s="1"/>
  <c r="I423" i="170" s="1"/>
  <c r="E424" i="170"/>
  <c r="H424" i="170" s="1"/>
  <c r="I424" i="170" s="1"/>
  <c r="E425" i="170"/>
  <c r="H425" i="170" s="1"/>
  <c r="I425" i="170" s="1"/>
  <c r="E426" i="170"/>
  <c r="H426" i="170" s="1"/>
  <c r="I426" i="170" s="1"/>
  <c r="E427" i="170"/>
  <c r="H427" i="170" s="1"/>
  <c r="I427" i="170" s="1"/>
  <c r="E428" i="170"/>
  <c r="H428" i="170" s="1"/>
  <c r="I428" i="170" s="1"/>
  <c r="E429" i="170"/>
  <c r="H429" i="170" s="1"/>
  <c r="I429" i="170" s="1"/>
  <c r="E430" i="170"/>
  <c r="H430" i="170" s="1"/>
  <c r="I430" i="170" s="1"/>
  <c r="E431" i="170"/>
  <c r="H431" i="170" s="1"/>
  <c r="I431" i="170" s="1"/>
  <c r="E432" i="170"/>
  <c r="H432" i="170" s="1"/>
  <c r="I432" i="170" s="1"/>
  <c r="E433" i="170"/>
  <c r="H433" i="170" s="1"/>
  <c r="I433" i="170" s="1"/>
  <c r="E434" i="170"/>
  <c r="H434" i="170" s="1"/>
  <c r="I434" i="170" s="1"/>
  <c r="E435" i="170"/>
  <c r="H435" i="170" s="1"/>
  <c r="I435" i="170" s="1"/>
  <c r="E436" i="170"/>
  <c r="H436" i="170" s="1"/>
  <c r="I436" i="170" s="1"/>
  <c r="E437" i="170"/>
  <c r="H437" i="170" s="1"/>
  <c r="I437" i="170" s="1"/>
  <c r="E438" i="170"/>
  <c r="H438" i="170" s="1"/>
  <c r="I438" i="170" s="1"/>
  <c r="E439" i="170"/>
  <c r="H439" i="170" s="1"/>
  <c r="I439" i="170" s="1"/>
  <c r="E440" i="170"/>
  <c r="H440" i="170" s="1"/>
  <c r="I440" i="170" s="1"/>
  <c r="E441" i="170"/>
  <c r="H441" i="170" s="1"/>
  <c r="I441" i="170" s="1"/>
  <c r="E442" i="170"/>
  <c r="H442" i="170" s="1"/>
  <c r="I442" i="170" s="1"/>
  <c r="E443" i="170"/>
  <c r="H443" i="170" s="1"/>
  <c r="I443" i="170" s="1"/>
  <c r="E444" i="170"/>
  <c r="H444" i="170" s="1"/>
  <c r="I444" i="170" s="1"/>
  <c r="E445" i="170"/>
  <c r="H445" i="170" s="1"/>
  <c r="I445" i="170" s="1"/>
  <c r="E446" i="170"/>
  <c r="H446" i="170" s="1"/>
  <c r="I446" i="170" s="1"/>
  <c r="E447" i="170"/>
  <c r="H447" i="170" s="1"/>
  <c r="I447" i="170" s="1"/>
  <c r="E448" i="170"/>
  <c r="H448" i="170" s="1"/>
  <c r="I448" i="170" s="1"/>
  <c r="E449" i="170"/>
  <c r="H449" i="170" s="1"/>
  <c r="I449" i="170" s="1"/>
  <c r="E450" i="170"/>
  <c r="H450" i="170" s="1"/>
  <c r="I450" i="170" s="1"/>
  <c r="E451" i="170"/>
  <c r="H451" i="170" s="1"/>
  <c r="I451" i="170" s="1"/>
  <c r="E452" i="170"/>
  <c r="H452" i="170" s="1"/>
  <c r="I452" i="170" s="1"/>
  <c r="E453" i="170"/>
  <c r="H453" i="170" s="1"/>
  <c r="I453" i="170" s="1"/>
  <c r="E454" i="170"/>
  <c r="H454" i="170" s="1"/>
  <c r="I454" i="170" s="1"/>
  <c r="E455" i="170"/>
  <c r="H455" i="170" s="1"/>
  <c r="I455" i="170" s="1"/>
  <c r="E456" i="170"/>
  <c r="H456" i="170" s="1"/>
  <c r="I456" i="170" s="1"/>
  <c r="E457" i="170"/>
  <c r="H457" i="170" s="1"/>
  <c r="I457" i="170" s="1"/>
  <c r="E458" i="170"/>
  <c r="H458" i="170" s="1"/>
  <c r="I458" i="170" s="1"/>
  <c r="E459" i="170"/>
  <c r="H459" i="170" s="1"/>
  <c r="I459" i="170" s="1"/>
  <c r="E460" i="170"/>
  <c r="H460" i="170" s="1"/>
  <c r="I460" i="170" s="1"/>
  <c r="E461" i="170"/>
  <c r="H461" i="170" s="1"/>
  <c r="I461" i="170" s="1"/>
  <c r="E462" i="170"/>
  <c r="H462" i="170" s="1"/>
  <c r="I462" i="170" s="1"/>
  <c r="E463" i="170"/>
  <c r="H463" i="170" s="1"/>
  <c r="I463" i="170" s="1"/>
  <c r="E464" i="170"/>
  <c r="H464" i="170" s="1"/>
  <c r="I464" i="170" s="1"/>
  <c r="E465" i="170"/>
  <c r="H465" i="170" s="1"/>
  <c r="I465" i="170" s="1"/>
  <c r="E466" i="170"/>
  <c r="H466" i="170" s="1"/>
  <c r="I466" i="170" s="1"/>
  <c r="E467" i="170"/>
  <c r="H467" i="170" s="1"/>
  <c r="I467" i="170" s="1"/>
  <c r="E468" i="170"/>
  <c r="H468" i="170" s="1"/>
  <c r="I468" i="170" s="1"/>
  <c r="E469" i="170"/>
  <c r="H469" i="170" s="1"/>
  <c r="I469" i="170" s="1"/>
  <c r="E470" i="170"/>
  <c r="H470" i="170" s="1"/>
  <c r="I470" i="170" s="1"/>
  <c r="E471" i="170"/>
  <c r="H471" i="170" s="1"/>
  <c r="I471" i="170" s="1"/>
  <c r="E472" i="170"/>
  <c r="H472" i="170" s="1"/>
  <c r="I472" i="170" s="1"/>
  <c r="E473" i="170"/>
  <c r="H473" i="170" s="1"/>
  <c r="I473" i="170" s="1"/>
  <c r="E474" i="170"/>
  <c r="H474" i="170" s="1"/>
  <c r="I474" i="170" s="1"/>
  <c r="E475" i="170"/>
  <c r="H475" i="170" s="1"/>
  <c r="I475" i="170" s="1"/>
  <c r="E476" i="170"/>
  <c r="H476" i="170" s="1"/>
  <c r="I476" i="170" s="1"/>
  <c r="E477" i="170"/>
  <c r="H477" i="170" s="1"/>
  <c r="I477" i="170" s="1"/>
  <c r="E478" i="170"/>
  <c r="H478" i="170" s="1"/>
  <c r="I478" i="170" s="1"/>
  <c r="E479" i="170"/>
  <c r="H479" i="170" s="1"/>
  <c r="I479" i="170" s="1"/>
  <c r="E480" i="170"/>
  <c r="H480" i="170" s="1"/>
  <c r="I480" i="170" s="1"/>
  <c r="E481" i="170"/>
  <c r="H481" i="170" s="1"/>
  <c r="I481" i="170" s="1"/>
  <c r="E482" i="170"/>
  <c r="H482" i="170" s="1"/>
  <c r="I482" i="170" s="1"/>
  <c r="E483" i="170"/>
  <c r="H483" i="170" s="1"/>
  <c r="I483" i="170" s="1"/>
  <c r="E484" i="170"/>
  <c r="H484" i="170" s="1"/>
  <c r="I484" i="170" s="1"/>
  <c r="E485" i="170"/>
  <c r="H485" i="170" s="1"/>
  <c r="I485" i="170" s="1"/>
  <c r="E486" i="170"/>
  <c r="H486" i="170" s="1"/>
  <c r="I486" i="170" s="1"/>
  <c r="E487" i="170"/>
  <c r="H487" i="170" s="1"/>
  <c r="I487" i="170" s="1"/>
  <c r="E488" i="170"/>
  <c r="H488" i="170" s="1"/>
  <c r="I488" i="170" s="1"/>
  <c r="E489" i="170"/>
  <c r="H489" i="170" s="1"/>
  <c r="I489" i="170" s="1"/>
  <c r="E490" i="170"/>
  <c r="H490" i="170" s="1"/>
  <c r="I490" i="170" s="1"/>
  <c r="E491" i="170"/>
  <c r="H491" i="170" s="1"/>
  <c r="I491" i="170" s="1"/>
  <c r="E492" i="170"/>
  <c r="H492" i="170" s="1"/>
  <c r="I492" i="170" s="1"/>
  <c r="E493" i="170"/>
  <c r="H493" i="170" s="1"/>
  <c r="I493" i="170" s="1"/>
  <c r="E494" i="170"/>
  <c r="H494" i="170" s="1"/>
  <c r="I494" i="170" s="1"/>
  <c r="E495" i="170"/>
  <c r="H495" i="170" s="1"/>
  <c r="I495" i="170" s="1"/>
  <c r="E496" i="170"/>
  <c r="H496" i="170" s="1"/>
  <c r="I496" i="170" s="1"/>
  <c r="E497" i="170"/>
  <c r="H497" i="170" s="1"/>
  <c r="I497" i="170" s="1"/>
  <c r="E498" i="170"/>
  <c r="H498" i="170" s="1"/>
  <c r="I498" i="170" s="1"/>
  <c r="E499" i="170"/>
  <c r="H499" i="170" s="1"/>
  <c r="I499" i="170" s="1"/>
  <c r="E500" i="170"/>
  <c r="H500" i="170" s="1"/>
  <c r="I500" i="170" s="1"/>
  <c r="E501" i="170"/>
  <c r="H501" i="170" s="1"/>
  <c r="I501" i="170" s="1"/>
  <c r="E502" i="170"/>
  <c r="H502" i="170" s="1"/>
  <c r="I502" i="170" s="1"/>
  <c r="E503" i="170"/>
  <c r="H503" i="170" s="1"/>
  <c r="I503" i="170" s="1"/>
  <c r="E504" i="170"/>
  <c r="H504" i="170" s="1"/>
  <c r="I504" i="170" s="1"/>
  <c r="E505" i="170"/>
  <c r="H505" i="170" s="1"/>
  <c r="I505" i="170" s="1"/>
  <c r="E506" i="170"/>
  <c r="H506" i="170" s="1"/>
  <c r="I506" i="170" s="1"/>
  <c r="E507" i="170"/>
  <c r="H507" i="170" s="1"/>
  <c r="I507" i="170" s="1"/>
  <c r="E508" i="170"/>
  <c r="H508" i="170" s="1"/>
  <c r="I508" i="170" s="1"/>
  <c r="E509" i="170"/>
  <c r="H509" i="170" s="1"/>
  <c r="I509" i="170" s="1"/>
  <c r="E510" i="170"/>
  <c r="H510" i="170" s="1"/>
  <c r="I510" i="170" s="1"/>
  <c r="E511" i="170"/>
  <c r="H511" i="170" s="1"/>
  <c r="I511" i="170" s="1"/>
  <c r="E512" i="170"/>
  <c r="H512" i="170" s="1"/>
  <c r="I512" i="170" s="1"/>
  <c r="E513" i="170"/>
  <c r="H513" i="170" s="1"/>
  <c r="I513" i="170" s="1"/>
  <c r="E514" i="170"/>
  <c r="H514" i="170" s="1"/>
  <c r="I514" i="170" s="1"/>
  <c r="E515" i="170"/>
  <c r="H515" i="170" s="1"/>
  <c r="I515" i="170" s="1"/>
  <c r="E516" i="170"/>
  <c r="H516" i="170" s="1"/>
  <c r="I516" i="170" s="1"/>
  <c r="E517" i="170"/>
  <c r="H517" i="170" s="1"/>
  <c r="I517" i="170" s="1"/>
  <c r="E518" i="170"/>
  <c r="H518" i="170" s="1"/>
  <c r="I518" i="170" s="1"/>
  <c r="E519" i="170"/>
  <c r="H519" i="170" s="1"/>
  <c r="I519" i="170" s="1"/>
  <c r="E520" i="170"/>
  <c r="H520" i="170" s="1"/>
  <c r="I520" i="170" s="1"/>
  <c r="E521" i="170"/>
  <c r="H521" i="170" s="1"/>
  <c r="I521" i="170" s="1"/>
  <c r="E522" i="170"/>
  <c r="H522" i="170" s="1"/>
  <c r="I522" i="170" s="1"/>
  <c r="E523" i="170"/>
  <c r="H523" i="170" s="1"/>
  <c r="I523" i="170" s="1"/>
  <c r="E524" i="170"/>
  <c r="H524" i="170" s="1"/>
  <c r="I524" i="170" s="1"/>
  <c r="E525" i="170"/>
  <c r="H525" i="170" s="1"/>
  <c r="I525" i="170" s="1"/>
  <c r="E526" i="170"/>
  <c r="H526" i="170" s="1"/>
  <c r="I526" i="170" s="1"/>
  <c r="E527" i="170"/>
  <c r="H527" i="170" s="1"/>
  <c r="I527" i="170" s="1"/>
  <c r="E528" i="170"/>
  <c r="H528" i="170" s="1"/>
  <c r="I528" i="170" s="1"/>
  <c r="E529" i="170"/>
  <c r="H529" i="170" s="1"/>
  <c r="I529" i="170" s="1"/>
  <c r="E530" i="170"/>
  <c r="H530" i="170" s="1"/>
  <c r="I530" i="170" s="1"/>
  <c r="E531" i="170"/>
  <c r="H531" i="170" s="1"/>
  <c r="I531" i="170" s="1"/>
  <c r="E532" i="170"/>
  <c r="H532" i="170" s="1"/>
  <c r="I532" i="170" s="1"/>
  <c r="E533" i="170"/>
  <c r="H533" i="170" s="1"/>
  <c r="I533" i="170" s="1"/>
  <c r="E534" i="170"/>
  <c r="H534" i="170" s="1"/>
  <c r="I534" i="170" s="1"/>
  <c r="E535" i="170"/>
  <c r="H535" i="170" s="1"/>
  <c r="I535" i="170" s="1"/>
  <c r="E536" i="170"/>
  <c r="H536" i="170" s="1"/>
  <c r="I536" i="170" s="1"/>
  <c r="E537" i="170"/>
  <c r="H537" i="170" s="1"/>
  <c r="I537" i="170" s="1"/>
  <c r="E538" i="170"/>
  <c r="H538" i="170" s="1"/>
  <c r="I538" i="170" s="1"/>
  <c r="E539" i="170"/>
  <c r="H539" i="170" s="1"/>
  <c r="I539" i="170" s="1"/>
  <c r="E540" i="170"/>
  <c r="H540" i="170" s="1"/>
  <c r="I540" i="170" s="1"/>
  <c r="E541" i="170"/>
  <c r="H541" i="170" s="1"/>
  <c r="I541" i="170" s="1"/>
  <c r="E542" i="170"/>
  <c r="H542" i="170" s="1"/>
  <c r="I542" i="170" s="1"/>
  <c r="E543" i="170"/>
  <c r="H543" i="170" s="1"/>
  <c r="I543" i="170" s="1"/>
  <c r="E544" i="170"/>
  <c r="H544" i="170" s="1"/>
  <c r="I544" i="170" s="1"/>
  <c r="E545" i="170"/>
  <c r="H545" i="170" s="1"/>
  <c r="I545" i="170" s="1"/>
  <c r="E546" i="170"/>
  <c r="H546" i="170" s="1"/>
  <c r="I546" i="170" s="1"/>
  <c r="E547" i="170"/>
  <c r="H547" i="170" s="1"/>
  <c r="I547" i="170" s="1"/>
  <c r="E548" i="170"/>
  <c r="H548" i="170" s="1"/>
  <c r="I548" i="170" s="1"/>
  <c r="E549" i="170"/>
  <c r="H549" i="170" s="1"/>
  <c r="I549" i="170" s="1"/>
  <c r="E550" i="170"/>
  <c r="H550" i="170" s="1"/>
  <c r="I550" i="170" s="1"/>
  <c r="E551" i="170"/>
  <c r="H551" i="170" s="1"/>
  <c r="I551" i="170" s="1"/>
  <c r="E552" i="170"/>
  <c r="H552" i="170" s="1"/>
  <c r="I552" i="170" s="1"/>
  <c r="E553" i="170"/>
  <c r="H553" i="170" s="1"/>
  <c r="I553" i="170" s="1"/>
  <c r="E554" i="170"/>
  <c r="H554" i="170" s="1"/>
  <c r="I554" i="170" s="1"/>
  <c r="E555" i="170"/>
  <c r="H555" i="170" s="1"/>
  <c r="I555" i="170" s="1"/>
  <c r="E556" i="170"/>
  <c r="H556" i="170" s="1"/>
  <c r="I556" i="170" s="1"/>
  <c r="E557" i="170"/>
  <c r="H557" i="170" s="1"/>
  <c r="I557" i="170" s="1"/>
  <c r="E558" i="170"/>
  <c r="H558" i="170" s="1"/>
  <c r="I558" i="170" s="1"/>
  <c r="E559" i="170"/>
  <c r="H559" i="170" s="1"/>
  <c r="I559" i="170" s="1"/>
  <c r="E560" i="170"/>
  <c r="H560" i="170" s="1"/>
  <c r="I560" i="170" s="1"/>
  <c r="E561" i="170"/>
  <c r="H561" i="170" s="1"/>
  <c r="I561" i="170" s="1"/>
  <c r="E562" i="170"/>
  <c r="H562" i="170" s="1"/>
  <c r="I562" i="170" s="1"/>
  <c r="E563" i="170"/>
  <c r="H563" i="170" s="1"/>
  <c r="I563" i="170" s="1"/>
  <c r="E564" i="170"/>
  <c r="H564" i="170" s="1"/>
  <c r="I564" i="170" s="1"/>
  <c r="E565" i="170"/>
  <c r="H565" i="170" s="1"/>
  <c r="I565" i="170" s="1"/>
  <c r="E566" i="170"/>
  <c r="H566" i="170" s="1"/>
  <c r="I566" i="170" s="1"/>
  <c r="E567" i="170"/>
  <c r="H567" i="170" s="1"/>
  <c r="I567" i="170" s="1"/>
  <c r="E568" i="170"/>
  <c r="H568" i="170" s="1"/>
  <c r="I568" i="170" s="1"/>
  <c r="E569" i="170"/>
  <c r="H569" i="170" s="1"/>
  <c r="I569" i="170" s="1"/>
  <c r="E570" i="170"/>
  <c r="H570" i="170" s="1"/>
  <c r="I570" i="170" s="1"/>
  <c r="E571" i="170"/>
  <c r="H571" i="170" s="1"/>
  <c r="I571" i="170" s="1"/>
  <c r="E572" i="170"/>
  <c r="H572" i="170" s="1"/>
  <c r="I572" i="170" s="1"/>
  <c r="E573" i="170"/>
  <c r="H573" i="170" s="1"/>
  <c r="I573" i="170" s="1"/>
  <c r="E574" i="170"/>
  <c r="H574" i="170" s="1"/>
  <c r="I574" i="170" s="1"/>
  <c r="E575" i="170"/>
  <c r="H575" i="170" s="1"/>
  <c r="I575" i="170" s="1"/>
  <c r="E576" i="170"/>
  <c r="H576" i="170" s="1"/>
  <c r="I576" i="170" s="1"/>
  <c r="E577" i="170"/>
  <c r="H577" i="170" s="1"/>
  <c r="I577" i="170" s="1"/>
  <c r="E578" i="170"/>
  <c r="H578" i="170" s="1"/>
  <c r="I578" i="170" s="1"/>
  <c r="E579" i="170"/>
  <c r="H579" i="170" s="1"/>
  <c r="I579" i="170" s="1"/>
  <c r="E580" i="170"/>
  <c r="H580" i="170" s="1"/>
  <c r="I580" i="170" s="1"/>
  <c r="E581" i="170"/>
  <c r="H581" i="170" s="1"/>
  <c r="I581" i="170" s="1"/>
  <c r="E582" i="170"/>
  <c r="H582" i="170" s="1"/>
  <c r="I582" i="170" s="1"/>
  <c r="E583" i="170"/>
  <c r="H583" i="170" s="1"/>
  <c r="I583" i="170" s="1"/>
  <c r="E584" i="170"/>
  <c r="H584" i="170" s="1"/>
  <c r="I584" i="170" s="1"/>
  <c r="E585" i="170"/>
  <c r="H585" i="170" s="1"/>
  <c r="I585" i="170" s="1"/>
  <c r="E586" i="170"/>
  <c r="H586" i="170" s="1"/>
  <c r="I586" i="170" s="1"/>
  <c r="E587" i="170"/>
  <c r="H587" i="170" s="1"/>
  <c r="I587" i="170" s="1"/>
  <c r="E588" i="170"/>
  <c r="H588" i="170" s="1"/>
  <c r="I588" i="170" s="1"/>
  <c r="E589" i="170"/>
  <c r="H589" i="170" s="1"/>
  <c r="I589" i="170" s="1"/>
  <c r="E590" i="170"/>
  <c r="H590" i="170" s="1"/>
  <c r="I590" i="170" s="1"/>
  <c r="E591" i="170"/>
  <c r="H591" i="170" s="1"/>
  <c r="I591" i="170" s="1"/>
  <c r="E592" i="170"/>
  <c r="H592" i="170" s="1"/>
  <c r="I592" i="170" s="1"/>
  <c r="E593" i="170"/>
  <c r="H593" i="170" s="1"/>
  <c r="I593" i="170" s="1"/>
  <c r="E594" i="170"/>
  <c r="H594" i="170" s="1"/>
  <c r="I594" i="170" s="1"/>
  <c r="E595" i="170"/>
  <c r="H595" i="170" s="1"/>
  <c r="I595" i="170" s="1"/>
  <c r="E596" i="170"/>
  <c r="H596" i="170" s="1"/>
  <c r="I596" i="170" s="1"/>
  <c r="E597" i="170"/>
  <c r="H597" i="170" s="1"/>
  <c r="I597" i="170" s="1"/>
  <c r="E598" i="170"/>
  <c r="H598" i="170" s="1"/>
  <c r="I598" i="170" s="1"/>
  <c r="E599" i="170"/>
  <c r="H599" i="170" s="1"/>
  <c r="I599" i="170" s="1"/>
  <c r="E600" i="170"/>
  <c r="H600" i="170" s="1"/>
  <c r="I600" i="170" s="1"/>
  <c r="E601" i="170"/>
  <c r="H601" i="170" s="1"/>
  <c r="I601" i="170" s="1"/>
  <c r="E602" i="170"/>
  <c r="H602" i="170" s="1"/>
  <c r="I602" i="170" s="1"/>
  <c r="E603" i="170"/>
  <c r="H603" i="170" s="1"/>
  <c r="I603" i="170" s="1"/>
  <c r="E604" i="170"/>
  <c r="H604" i="170" s="1"/>
  <c r="I604" i="170" s="1"/>
  <c r="E605" i="170"/>
  <c r="H605" i="170" s="1"/>
  <c r="I605" i="170" s="1"/>
  <c r="E606" i="170"/>
  <c r="H606" i="170" s="1"/>
  <c r="I606" i="170" s="1"/>
  <c r="E607" i="170"/>
  <c r="H607" i="170" s="1"/>
  <c r="I607" i="170" s="1"/>
  <c r="E608" i="170"/>
  <c r="H608" i="170" s="1"/>
  <c r="I608" i="170" s="1"/>
  <c r="E609" i="170"/>
  <c r="H609" i="170" s="1"/>
  <c r="I609" i="170" s="1"/>
  <c r="E610" i="170"/>
  <c r="H610" i="170" s="1"/>
  <c r="I610" i="170" s="1"/>
  <c r="E611" i="170"/>
  <c r="H611" i="170" s="1"/>
  <c r="I611" i="170" s="1"/>
  <c r="E612" i="170"/>
  <c r="H612" i="170" s="1"/>
  <c r="I612" i="170" s="1"/>
  <c r="E613" i="170"/>
  <c r="H613" i="170" s="1"/>
  <c r="I613" i="170" s="1"/>
  <c r="E614" i="170"/>
  <c r="H614" i="170" s="1"/>
  <c r="I614" i="170" s="1"/>
  <c r="E615" i="170"/>
  <c r="H615" i="170" s="1"/>
  <c r="I615" i="170" s="1"/>
  <c r="E616" i="170"/>
  <c r="H616" i="170" s="1"/>
  <c r="I616" i="170" s="1"/>
  <c r="E617" i="170"/>
  <c r="H617" i="170" s="1"/>
  <c r="I617" i="170" s="1"/>
  <c r="E618" i="170"/>
  <c r="H618" i="170" s="1"/>
  <c r="I618" i="170" s="1"/>
  <c r="E619" i="170"/>
  <c r="H619" i="170" s="1"/>
  <c r="I619" i="170" s="1"/>
  <c r="E620" i="170"/>
  <c r="H620" i="170" s="1"/>
  <c r="I620" i="170" s="1"/>
  <c r="E621" i="170"/>
  <c r="H621" i="170" s="1"/>
  <c r="I621" i="170" s="1"/>
  <c r="E622" i="170"/>
  <c r="H622" i="170" s="1"/>
  <c r="I622" i="170" s="1"/>
  <c r="E623" i="170"/>
  <c r="H623" i="170" s="1"/>
  <c r="I623" i="170" s="1"/>
  <c r="E624" i="170"/>
  <c r="H624" i="170" s="1"/>
  <c r="I624" i="170" s="1"/>
  <c r="E625" i="170"/>
  <c r="H625" i="170" s="1"/>
  <c r="I625" i="170" s="1"/>
  <c r="E626" i="170"/>
  <c r="H626" i="170" s="1"/>
  <c r="I626" i="170" s="1"/>
  <c r="E627" i="170"/>
  <c r="H627" i="170" s="1"/>
  <c r="I627" i="170" s="1"/>
  <c r="E628" i="170"/>
  <c r="H628" i="170" s="1"/>
  <c r="I628" i="170" s="1"/>
  <c r="E629" i="170"/>
  <c r="H629" i="170" s="1"/>
  <c r="I629" i="170" s="1"/>
  <c r="E630" i="170"/>
  <c r="H630" i="170" s="1"/>
  <c r="I630" i="170" s="1"/>
  <c r="E631" i="170"/>
  <c r="H631" i="170" s="1"/>
  <c r="I631" i="170" s="1"/>
  <c r="E632" i="170"/>
  <c r="H632" i="170" s="1"/>
  <c r="I632" i="170" s="1"/>
  <c r="E633" i="170"/>
  <c r="H633" i="170" s="1"/>
  <c r="I633" i="170" s="1"/>
  <c r="E634" i="170"/>
  <c r="H634" i="170" s="1"/>
  <c r="I634" i="170" s="1"/>
  <c r="E635" i="170"/>
  <c r="H635" i="170" s="1"/>
  <c r="I635" i="170" s="1"/>
  <c r="E636" i="170"/>
  <c r="H636" i="170" s="1"/>
  <c r="I636" i="170" s="1"/>
  <c r="E637" i="170"/>
  <c r="H637" i="170" s="1"/>
  <c r="I637" i="170" s="1"/>
  <c r="E638" i="170"/>
  <c r="H638" i="170" s="1"/>
  <c r="I638" i="170" s="1"/>
  <c r="E639" i="170"/>
  <c r="H639" i="170" s="1"/>
  <c r="I639" i="170" s="1"/>
  <c r="E640" i="170"/>
  <c r="H640" i="170" s="1"/>
  <c r="I640" i="170" s="1"/>
  <c r="E641" i="170"/>
  <c r="H641" i="170" s="1"/>
  <c r="I641" i="170" s="1"/>
  <c r="E642" i="170"/>
  <c r="H642" i="170" s="1"/>
  <c r="I642" i="170" s="1"/>
  <c r="E643" i="170"/>
  <c r="H643" i="170" s="1"/>
  <c r="I643" i="170" s="1"/>
  <c r="E644" i="170"/>
  <c r="H644" i="170" s="1"/>
  <c r="I644" i="170" s="1"/>
  <c r="E645" i="170"/>
  <c r="H645" i="170" s="1"/>
  <c r="I645" i="170" s="1"/>
  <c r="E646" i="170"/>
  <c r="H646" i="170" s="1"/>
  <c r="I646" i="170" s="1"/>
  <c r="E647" i="170"/>
  <c r="H647" i="170" s="1"/>
  <c r="I647" i="170" s="1"/>
  <c r="E648" i="170"/>
  <c r="H648" i="170" s="1"/>
  <c r="I648" i="170" s="1"/>
  <c r="E649" i="170"/>
  <c r="H649" i="170" s="1"/>
  <c r="I649" i="170" s="1"/>
  <c r="E650" i="170"/>
  <c r="H650" i="170" s="1"/>
  <c r="I650" i="170" s="1"/>
  <c r="E651" i="170"/>
  <c r="H651" i="170" s="1"/>
  <c r="I651" i="170" s="1"/>
  <c r="E652" i="170"/>
  <c r="H652" i="170" s="1"/>
  <c r="I652" i="170" s="1"/>
  <c r="E653" i="170"/>
  <c r="H653" i="170" s="1"/>
  <c r="I653" i="170" s="1"/>
  <c r="E654" i="170"/>
  <c r="H654" i="170" s="1"/>
  <c r="I654" i="170" s="1"/>
  <c r="E655" i="170"/>
  <c r="H655" i="170" s="1"/>
  <c r="I655" i="170" s="1"/>
  <c r="E656" i="170"/>
  <c r="H656" i="170" s="1"/>
  <c r="I656" i="170" s="1"/>
  <c r="E657" i="170"/>
  <c r="H657" i="170" s="1"/>
  <c r="I657" i="170" s="1"/>
  <c r="E658" i="170"/>
  <c r="H658" i="170" s="1"/>
  <c r="I658" i="170" s="1"/>
  <c r="E659" i="170"/>
  <c r="H659" i="170" s="1"/>
  <c r="I659" i="170" s="1"/>
  <c r="E660" i="170"/>
  <c r="H660" i="170" s="1"/>
  <c r="I660" i="170" s="1"/>
  <c r="E661" i="170"/>
  <c r="H661" i="170" s="1"/>
  <c r="I661" i="170" s="1"/>
  <c r="E662" i="170"/>
  <c r="H662" i="170" s="1"/>
  <c r="I662" i="170" s="1"/>
  <c r="E663" i="170"/>
  <c r="H663" i="170" s="1"/>
  <c r="I663" i="170" s="1"/>
  <c r="E664" i="170"/>
  <c r="H664" i="170" s="1"/>
  <c r="I664" i="170" s="1"/>
  <c r="E665" i="170"/>
  <c r="H665" i="170" s="1"/>
  <c r="I665" i="170" s="1"/>
  <c r="E666" i="170"/>
  <c r="H666" i="170" s="1"/>
  <c r="I666" i="170" s="1"/>
  <c r="E667" i="170"/>
  <c r="H667" i="170" s="1"/>
  <c r="I667" i="170" s="1"/>
  <c r="E668" i="170"/>
  <c r="H668" i="170" s="1"/>
  <c r="I668" i="170" s="1"/>
  <c r="E669" i="170"/>
  <c r="H669" i="170" s="1"/>
  <c r="I669" i="170" s="1"/>
  <c r="E670" i="170"/>
  <c r="H670" i="170" s="1"/>
  <c r="I670" i="170" s="1"/>
  <c r="E671" i="170"/>
  <c r="H671" i="170" s="1"/>
  <c r="I671" i="170" s="1"/>
  <c r="E672" i="170"/>
  <c r="H672" i="170" s="1"/>
  <c r="I672" i="170" s="1"/>
  <c r="E673" i="170"/>
  <c r="H673" i="170" s="1"/>
  <c r="I673" i="170" s="1"/>
  <c r="E674" i="170"/>
  <c r="H674" i="170" s="1"/>
  <c r="I674" i="170" s="1"/>
  <c r="E675" i="170"/>
  <c r="H675" i="170" s="1"/>
  <c r="I675" i="170" s="1"/>
  <c r="E676" i="170"/>
  <c r="H676" i="170" s="1"/>
  <c r="I676" i="170" s="1"/>
  <c r="E677" i="170"/>
  <c r="H677" i="170" s="1"/>
  <c r="I677" i="170" s="1"/>
  <c r="E678" i="170"/>
  <c r="H678" i="170" s="1"/>
  <c r="I678" i="170" s="1"/>
  <c r="E679" i="170"/>
  <c r="H679" i="170" s="1"/>
  <c r="I679" i="170" s="1"/>
  <c r="E680" i="170"/>
  <c r="H680" i="170" s="1"/>
  <c r="I680" i="170" s="1"/>
  <c r="E681" i="170"/>
  <c r="H681" i="170" s="1"/>
  <c r="I681" i="170" s="1"/>
  <c r="E682" i="170"/>
  <c r="H682" i="170" s="1"/>
  <c r="I682" i="170" s="1"/>
  <c r="E683" i="170"/>
  <c r="H683" i="170" s="1"/>
  <c r="I683" i="170" s="1"/>
  <c r="E684" i="170"/>
  <c r="H684" i="170" s="1"/>
  <c r="I684" i="170" s="1"/>
  <c r="E685" i="170"/>
  <c r="H685" i="170" s="1"/>
  <c r="I685" i="170" s="1"/>
  <c r="E686" i="170"/>
  <c r="H686" i="170" s="1"/>
  <c r="I686" i="170" s="1"/>
  <c r="E687" i="170"/>
  <c r="H687" i="170" s="1"/>
  <c r="I687" i="170" s="1"/>
  <c r="E688" i="170"/>
  <c r="H688" i="170" s="1"/>
  <c r="I688" i="170" s="1"/>
  <c r="E689" i="170"/>
  <c r="H689" i="170" s="1"/>
  <c r="I689" i="170" s="1"/>
  <c r="E690" i="170"/>
  <c r="H690" i="170" s="1"/>
  <c r="I690" i="170" s="1"/>
  <c r="E691" i="170"/>
  <c r="H691" i="170" s="1"/>
  <c r="I691" i="170" s="1"/>
  <c r="E692" i="170"/>
  <c r="H692" i="170" s="1"/>
  <c r="I692" i="170" s="1"/>
  <c r="E693" i="170"/>
  <c r="H693" i="170" s="1"/>
  <c r="I693" i="170" s="1"/>
  <c r="E694" i="170"/>
  <c r="H694" i="170" s="1"/>
  <c r="I694" i="170" s="1"/>
  <c r="E695" i="170"/>
  <c r="H695" i="170" s="1"/>
  <c r="I695" i="170" s="1"/>
  <c r="E696" i="170"/>
  <c r="H696" i="170" s="1"/>
  <c r="I696" i="170" s="1"/>
  <c r="E697" i="170"/>
  <c r="H697" i="170" s="1"/>
  <c r="I697" i="170" s="1"/>
  <c r="E698" i="170"/>
  <c r="H698" i="170" s="1"/>
  <c r="I698" i="170" s="1"/>
  <c r="E699" i="170"/>
  <c r="H699" i="170" s="1"/>
  <c r="I699" i="170" s="1"/>
  <c r="E700" i="170"/>
  <c r="H700" i="170" s="1"/>
  <c r="I700" i="170" s="1"/>
  <c r="E701" i="170"/>
  <c r="H701" i="170" s="1"/>
  <c r="I701" i="170" s="1"/>
  <c r="E702" i="170"/>
  <c r="H702" i="170" s="1"/>
  <c r="I702" i="170" s="1"/>
  <c r="E703" i="170"/>
  <c r="H703" i="170" s="1"/>
  <c r="I703" i="170" s="1"/>
  <c r="E704" i="170"/>
  <c r="H704" i="170" s="1"/>
  <c r="I704" i="170" s="1"/>
  <c r="E705" i="170"/>
  <c r="H705" i="170" s="1"/>
  <c r="I705" i="170" s="1"/>
  <c r="E706" i="170"/>
  <c r="H706" i="170" s="1"/>
  <c r="I706" i="170" s="1"/>
  <c r="E707" i="170"/>
  <c r="H707" i="170" s="1"/>
  <c r="I707" i="170" s="1"/>
  <c r="E708" i="170"/>
  <c r="H708" i="170" s="1"/>
  <c r="I708" i="170" s="1"/>
  <c r="E709" i="170"/>
  <c r="H709" i="170" s="1"/>
  <c r="I709" i="170" s="1"/>
  <c r="E710" i="170"/>
  <c r="H710" i="170" s="1"/>
  <c r="I710" i="170" s="1"/>
  <c r="E711" i="170"/>
  <c r="H711" i="170" s="1"/>
  <c r="I711" i="170" s="1"/>
  <c r="E712" i="170"/>
  <c r="H712" i="170" s="1"/>
  <c r="I712" i="170" s="1"/>
  <c r="E713" i="170"/>
  <c r="H713" i="170" s="1"/>
  <c r="I713" i="170" s="1"/>
  <c r="E714" i="170"/>
  <c r="H714" i="170" s="1"/>
  <c r="I714" i="170" s="1"/>
  <c r="E715" i="170"/>
  <c r="H715" i="170" s="1"/>
  <c r="I715" i="170" s="1"/>
  <c r="E716" i="170"/>
  <c r="H716" i="170" s="1"/>
  <c r="I716" i="170" s="1"/>
  <c r="E717" i="170"/>
  <c r="H717" i="170" s="1"/>
  <c r="I717" i="170" s="1"/>
  <c r="E718" i="170"/>
  <c r="H718" i="170" s="1"/>
  <c r="I718" i="170" s="1"/>
  <c r="E719" i="170"/>
  <c r="H719" i="170" s="1"/>
  <c r="I719" i="170" s="1"/>
  <c r="E720" i="170"/>
  <c r="H720" i="170" s="1"/>
  <c r="I720" i="170" s="1"/>
  <c r="E721" i="170"/>
  <c r="H721" i="170" s="1"/>
  <c r="I721" i="170" s="1"/>
  <c r="E722" i="170"/>
  <c r="H722" i="170" s="1"/>
  <c r="I722" i="170" s="1"/>
  <c r="E723" i="170"/>
  <c r="H723" i="170" s="1"/>
  <c r="I723" i="170" s="1"/>
  <c r="E724" i="170"/>
  <c r="H724" i="170" s="1"/>
  <c r="I724" i="170" s="1"/>
  <c r="E725" i="170"/>
  <c r="H725" i="170" s="1"/>
  <c r="I725" i="170" s="1"/>
  <c r="E726" i="170"/>
  <c r="H726" i="170" s="1"/>
  <c r="I726" i="170" s="1"/>
  <c r="E727" i="170"/>
  <c r="H727" i="170" s="1"/>
  <c r="I727" i="170" s="1"/>
  <c r="E728" i="170"/>
  <c r="H728" i="170" s="1"/>
  <c r="I728" i="170" s="1"/>
  <c r="E729" i="170"/>
  <c r="H729" i="170" s="1"/>
  <c r="I729" i="170" s="1"/>
  <c r="E730" i="170"/>
  <c r="H730" i="170" s="1"/>
  <c r="I730" i="170" s="1"/>
  <c r="E731" i="170"/>
  <c r="H731" i="170" s="1"/>
  <c r="I731" i="170" s="1"/>
  <c r="E732" i="170"/>
  <c r="H732" i="170" s="1"/>
  <c r="I732" i="170" s="1"/>
  <c r="E733" i="170"/>
  <c r="H733" i="170" s="1"/>
  <c r="I733" i="170" s="1"/>
  <c r="E734" i="170"/>
  <c r="H734" i="170" s="1"/>
  <c r="I734" i="170" s="1"/>
  <c r="E735" i="170"/>
  <c r="H735" i="170" s="1"/>
  <c r="I735" i="170" s="1"/>
  <c r="E736" i="170"/>
  <c r="H736" i="170" s="1"/>
  <c r="I736" i="170" s="1"/>
  <c r="E737" i="170"/>
  <c r="H737" i="170" s="1"/>
  <c r="I737" i="170" s="1"/>
  <c r="E738" i="170"/>
  <c r="H738" i="170" s="1"/>
  <c r="I738" i="170" s="1"/>
  <c r="E739" i="170"/>
  <c r="H739" i="170" s="1"/>
  <c r="I739" i="170" s="1"/>
  <c r="E740" i="170"/>
  <c r="H740" i="170" s="1"/>
  <c r="I740" i="170" s="1"/>
  <c r="E741" i="170"/>
  <c r="H741" i="170" s="1"/>
  <c r="I741" i="170" s="1"/>
  <c r="E742" i="170"/>
  <c r="H742" i="170" s="1"/>
  <c r="I742" i="170" s="1"/>
  <c r="E743" i="170"/>
  <c r="H743" i="170" s="1"/>
  <c r="I743" i="170" s="1"/>
  <c r="E744" i="170"/>
  <c r="H744" i="170" s="1"/>
  <c r="I744" i="170" s="1"/>
  <c r="E745" i="170"/>
  <c r="H745" i="170" s="1"/>
  <c r="I745" i="170" s="1"/>
  <c r="E746" i="170"/>
  <c r="H746" i="170" s="1"/>
  <c r="I746" i="170" s="1"/>
  <c r="E747" i="170"/>
  <c r="H747" i="170" s="1"/>
  <c r="I747" i="170" s="1"/>
  <c r="E748" i="170"/>
  <c r="H748" i="170" s="1"/>
  <c r="I748" i="170" s="1"/>
  <c r="E749" i="170"/>
  <c r="H749" i="170" s="1"/>
  <c r="I749" i="170" s="1"/>
  <c r="E750" i="170"/>
  <c r="H750" i="170" s="1"/>
  <c r="I750" i="170" s="1"/>
  <c r="E751" i="170"/>
  <c r="H751" i="170" s="1"/>
  <c r="I751" i="170" s="1"/>
  <c r="E752" i="170"/>
  <c r="H752" i="170" s="1"/>
  <c r="I752" i="170" s="1"/>
  <c r="E753" i="170"/>
  <c r="H753" i="170" s="1"/>
  <c r="I753" i="170" s="1"/>
  <c r="E754" i="170"/>
  <c r="H754" i="170" s="1"/>
  <c r="I754" i="170" s="1"/>
  <c r="E755" i="170"/>
  <c r="H755" i="170" s="1"/>
  <c r="I755" i="170" s="1"/>
  <c r="E756" i="170"/>
  <c r="H756" i="170" s="1"/>
  <c r="I756" i="170" s="1"/>
  <c r="E757" i="170"/>
  <c r="H757" i="170" s="1"/>
  <c r="I757" i="170" s="1"/>
  <c r="E758" i="170"/>
  <c r="H758" i="170" s="1"/>
  <c r="I758" i="170" s="1"/>
  <c r="E759" i="170"/>
  <c r="H759" i="170" s="1"/>
  <c r="I759" i="170" s="1"/>
  <c r="E760" i="170"/>
  <c r="H760" i="170" s="1"/>
  <c r="I760" i="170" s="1"/>
  <c r="E761" i="170"/>
  <c r="H761" i="170" s="1"/>
  <c r="I761" i="170" s="1"/>
  <c r="E762" i="170"/>
  <c r="H762" i="170" s="1"/>
  <c r="I762" i="170" s="1"/>
  <c r="E763" i="170"/>
  <c r="H763" i="170" s="1"/>
  <c r="I763" i="170" s="1"/>
  <c r="E764" i="170"/>
  <c r="H764" i="170" s="1"/>
  <c r="I764" i="170" s="1"/>
  <c r="E765" i="170"/>
  <c r="H765" i="170" s="1"/>
  <c r="I765" i="170" s="1"/>
  <c r="E766" i="170"/>
  <c r="H766" i="170" s="1"/>
  <c r="I766" i="170" s="1"/>
  <c r="E767" i="170"/>
  <c r="H767" i="170" s="1"/>
  <c r="I767" i="170" s="1"/>
  <c r="E768" i="170"/>
  <c r="H768" i="170" s="1"/>
  <c r="I768" i="170" s="1"/>
  <c r="E769" i="170"/>
  <c r="H769" i="170" s="1"/>
  <c r="I769" i="170" s="1"/>
  <c r="E770" i="170"/>
  <c r="H770" i="170" s="1"/>
  <c r="I770" i="170" s="1"/>
  <c r="E771" i="170"/>
  <c r="H771" i="170" s="1"/>
  <c r="I771" i="170" s="1"/>
  <c r="E772" i="170"/>
  <c r="H772" i="170" s="1"/>
  <c r="I772" i="170" s="1"/>
  <c r="E773" i="170"/>
  <c r="H773" i="170" s="1"/>
  <c r="I773" i="170" s="1"/>
  <c r="E774" i="170"/>
  <c r="H774" i="170" s="1"/>
  <c r="I774" i="170" s="1"/>
  <c r="E775" i="170"/>
  <c r="H775" i="170" s="1"/>
  <c r="I775" i="170" s="1"/>
  <c r="E776" i="170"/>
  <c r="H776" i="170" s="1"/>
  <c r="I776" i="170" s="1"/>
  <c r="E777" i="170"/>
  <c r="H777" i="170" s="1"/>
  <c r="I777" i="170" s="1"/>
  <c r="E778" i="170"/>
  <c r="H778" i="170" s="1"/>
  <c r="I778" i="170" s="1"/>
  <c r="E779" i="170"/>
  <c r="H779" i="170" s="1"/>
  <c r="I779" i="170" s="1"/>
  <c r="E780" i="170"/>
  <c r="H780" i="170" s="1"/>
  <c r="I780" i="170" s="1"/>
  <c r="E781" i="170"/>
  <c r="H781" i="170" s="1"/>
  <c r="I781" i="170" s="1"/>
  <c r="E782" i="170"/>
  <c r="H782" i="170" s="1"/>
  <c r="I782" i="170" s="1"/>
  <c r="E783" i="170"/>
  <c r="H783" i="170" s="1"/>
  <c r="I783" i="170" s="1"/>
  <c r="E784" i="170"/>
  <c r="H784" i="170" s="1"/>
  <c r="I784" i="170" s="1"/>
  <c r="E785" i="170"/>
  <c r="H785" i="170" s="1"/>
  <c r="I785" i="170" s="1"/>
  <c r="E786" i="170"/>
  <c r="H786" i="170" s="1"/>
  <c r="I786" i="170" s="1"/>
  <c r="E787" i="170"/>
  <c r="H787" i="170" s="1"/>
  <c r="I787" i="170" s="1"/>
  <c r="E788" i="170"/>
  <c r="H788" i="170" s="1"/>
  <c r="I788" i="170" s="1"/>
  <c r="E789" i="170"/>
  <c r="H789" i="170" s="1"/>
  <c r="I789" i="170" s="1"/>
  <c r="E790" i="170"/>
  <c r="H790" i="170" s="1"/>
  <c r="I790" i="170" s="1"/>
  <c r="E791" i="170"/>
  <c r="H791" i="170" s="1"/>
  <c r="I791" i="170" s="1"/>
  <c r="E792" i="170"/>
  <c r="H792" i="170" s="1"/>
  <c r="I792" i="170" s="1"/>
  <c r="E793" i="170"/>
  <c r="H793" i="170" s="1"/>
  <c r="I793" i="170" s="1"/>
  <c r="E794" i="170"/>
  <c r="H794" i="170" s="1"/>
  <c r="I794" i="170" s="1"/>
  <c r="E795" i="170"/>
  <c r="H795" i="170" s="1"/>
  <c r="I795" i="170" s="1"/>
  <c r="E796" i="170"/>
  <c r="H796" i="170" s="1"/>
  <c r="I796" i="170" s="1"/>
  <c r="E797" i="170"/>
  <c r="H797" i="170" s="1"/>
  <c r="I797" i="170" s="1"/>
  <c r="E798" i="170"/>
  <c r="H798" i="170" s="1"/>
  <c r="I798" i="170" s="1"/>
  <c r="E799" i="170"/>
  <c r="H799" i="170" s="1"/>
  <c r="I799" i="170" s="1"/>
  <c r="E800" i="170"/>
  <c r="H800" i="170" s="1"/>
  <c r="I800" i="170" s="1"/>
  <c r="E801" i="170"/>
  <c r="H801" i="170" s="1"/>
  <c r="I801" i="170" s="1"/>
  <c r="E802" i="170"/>
  <c r="H802" i="170" s="1"/>
  <c r="I802" i="170" s="1"/>
  <c r="E803" i="170"/>
  <c r="H803" i="170" s="1"/>
  <c r="I803" i="170" s="1"/>
  <c r="E804" i="170"/>
  <c r="H804" i="170" s="1"/>
  <c r="I804" i="170" s="1"/>
  <c r="E805" i="170"/>
  <c r="H805" i="170" s="1"/>
  <c r="I805" i="170" s="1"/>
  <c r="E806" i="170"/>
  <c r="H806" i="170" s="1"/>
  <c r="I806" i="170" s="1"/>
  <c r="E807" i="170"/>
  <c r="H807" i="170" s="1"/>
  <c r="I807" i="170" s="1"/>
  <c r="E808" i="170"/>
  <c r="H808" i="170" s="1"/>
  <c r="I808" i="170" s="1"/>
  <c r="E809" i="170"/>
  <c r="H809" i="170" s="1"/>
  <c r="I809" i="170" s="1"/>
  <c r="E810" i="170"/>
  <c r="H810" i="170" s="1"/>
  <c r="I810" i="170" s="1"/>
  <c r="E811" i="170"/>
  <c r="H811" i="170" s="1"/>
  <c r="I811" i="170" s="1"/>
  <c r="E812" i="170"/>
  <c r="H812" i="170" s="1"/>
  <c r="I812" i="170" s="1"/>
  <c r="E813" i="170"/>
  <c r="H813" i="170" s="1"/>
  <c r="I813" i="170" s="1"/>
  <c r="E814" i="170"/>
  <c r="H814" i="170" s="1"/>
  <c r="I814" i="170" s="1"/>
  <c r="E815" i="170"/>
  <c r="H815" i="170" s="1"/>
  <c r="I815" i="170" s="1"/>
  <c r="E816" i="170"/>
  <c r="H816" i="170" s="1"/>
  <c r="I816" i="170" s="1"/>
  <c r="E817" i="170"/>
  <c r="H817" i="170" s="1"/>
  <c r="I817" i="170" s="1"/>
  <c r="E818" i="170"/>
  <c r="H818" i="170" s="1"/>
  <c r="I818" i="170" s="1"/>
  <c r="E819" i="170"/>
  <c r="H819" i="170" s="1"/>
  <c r="I819" i="170" s="1"/>
  <c r="E820" i="170"/>
  <c r="H820" i="170" s="1"/>
  <c r="I820" i="170" s="1"/>
  <c r="E821" i="170"/>
  <c r="H821" i="170" s="1"/>
  <c r="I821" i="170" s="1"/>
  <c r="E822" i="170"/>
  <c r="H822" i="170" s="1"/>
  <c r="I822" i="170" s="1"/>
  <c r="E823" i="170"/>
  <c r="H823" i="170" s="1"/>
  <c r="I823" i="170" s="1"/>
  <c r="E824" i="170"/>
  <c r="H824" i="170" s="1"/>
  <c r="I824" i="170" s="1"/>
  <c r="E825" i="170"/>
  <c r="H825" i="170" s="1"/>
  <c r="I825" i="170" s="1"/>
  <c r="E826" i="170"/>
  <c r="H826" i="170" s="1"/>
  <c r="I826" i="170" s="1"/>
  <c r="E827" i="170"/>
  <c r="H827" i="170" s="1"/>
  <c r="I827" i="170" s="1"/>
  <c r="E828" i="170"/>
  <c r="H828" i="170" s="1"/>
  <c r="I828" i="170" s="1"/>
  <c r="E829" i="170"/>
  <c r="H829" i="170" s="1"/>
  <c r="I829" i="170" s="1"/>
  <c r="E830" i="170"/>
  <c r="H830" i="170" s="1"/>
  <c r="I830" i="170" s="1"/>
  <c r="E831" i="170"/>
  <c r="H831" i="170" s="1"/>
  <c r="I831" i="170" s="1"/>
  <c r="E832" i="170"/>
  <c r="H832" i="170" s="1"/>
  <c r="I832" i="170" s="1"/>
  <c r="E833" i="170"/>
  <c r="H833" i="170" s="1"/>
  <c r="I833" i="170" s="1"/>
  <c r="E834" i="170"/>
  <c r="H834" i="170" s="1"/>
  <c r="I834" i="170" s="1"/>
  <c r="E835" i="170"/>
  <c r="H835" i="170" s="1"/>
  <c r="I835" i="170" s="1"/>
  <c r="E836" i="170"/>
  <c r="H836" i="170" s="1"/>
  <c r="I836" i="170" s="1"/>
  <c r="E837" i="170"/>
  <c r="H837" i="170" s="1"/>
  <c r="I837" i="170" s="1"/>
  <c r="E838" i="170"/>
  <c r="H838" i="170" s="1"/>
  <c r="I838" i="170" s="1"/>
  <c r="E839" i="170"/>
  <c r="H839" i="170" s="1"/>
  <c r="I839" i="170" s="1"/>
  <c r="E840" i="170"/>
  <c r="H840" i="170" s="1"/>
  <c r="I840" i="170" s="1"/>
  <c r="E841" i="170"/>
  <c r="H841" i="170" s="1"/>
  <c r="I841" i="170" s="1"/>
  <c r="E842" i="170"/>
  <c r="H842" i="170" s="1"/>
  <c r="I842" i="170" s="1"/>
  <c r="E843" i="170"/>
  <c r="H843" i="170" s="1"/>
  <c r="I843" i="170" s="1"/>
  <c r="E844" i="170"/>
  <c r="H844" i="170" s="1"/>
  <c r="I844" i="170" s="1"/>
  <c r="E845" i="170"/>
  <c r="H845" i="170" s="1"/>
  <c r="I845" i="170" s="1"/>
  <c r="E846" i="170"/>
  <c r="H846" i="170" s="1"/>
  <c r="I846" i="170" s="1"/>
  <c r="E847" i="170"/>
  <c r="H847" i="170" s="1"/>
  <c r="I847" i="170" s="1"/>
  <c r="E848" i="170"/>
  <c r="H848" i="170" s="1"/>
  <c r="I848" i="170" s="1"/>
  <c r="E849" i="170"/>
  <c r="H849" i="170" s="1"/>
  <c r="I849" i="170" s="1"/>
  <c r="E850" i="170"/>
  <c r="H850" i="170" s="1"/>
  <c r="I850" i="170" s="1"/>
  <c r="E851" i="170"/>
  <c r="H851" i="170" s="1"/>
  <c r="I851" i="170" s="1"/>
  <c r="E852" i="170"/>
  <c r="H852" i="170" s="1"/>
  <c r="I852" i="170" s="1"/>
  <c r="E853" i="170"/>
  <c r="H853" i="170" s="1"/>
  <c r="I853" i="170" s="1"/>
  <c r="E854" i="170"/>
  <c r="H854" i="170" s="1"/>
  <c r="I854" i="170" s="1"/>
  <c r="E855" i="170"/>
  <c r="H855" i="170" s="1"/>
  <c r="I855" i="170" s="1"/>
  <c r="E856" i="170"/>
  <c r="H856" i="170" s="1"/>
  <c r="I856" i="170" s="1"/>
  <c r="E857" i="170"/>
  <c r="H857" i="170" s="1"/>
  <c r="I857" i="170" s="1"/>
  <c r="E858" i="170"/>
  <c r="H858" i="170" s="1"/>
  <c r="I858" i="170" s="1"/>
  <c r="E859" i="170"/>
  <c r="H859" i="170" s="1"/>
  <c r="I859" i="170" s="1"/>
  <c r="E860" i="170"/>
  <c r="H860" i="170" s="1"/>
  <c r="I860" i="170" s="1"/>
  <c r="E861" i="170"/>
  <c r="H861" i="170" s="1"/>
  <c r="I861" i="170" s="1"/>
  <c r="E862" i="170"/>
  <c r="H862" i="170" s="1"/>
  <c r="I862" i="170" s="1"/>
  <c r="E863" i="170"/>
  <c r="H863" i="170" s="1"/>
  <c r="I863" i="170" s="1"/>
  <c r="E864" i="170"/>
  <c r="H864" i="170" s="1"/>
  <c r="I864" i="170" s="1"/>
  <c r="E865" i="170"/>
  <c r="H865" i="170" s="1"/>
  <c r="I865" i="170" s="1"/>
  <c r="E866" i="170"/>
  <c r="H866" i="170" s="1"/>
  <c r="I866" i="170" s="1"/>
  <c r="E867" i="170"/>
  <c r="H867" i="170" s="1"/>
  <c r="I867" i="170" s="1"/>
  <c r="E868" i="170"/>
  <c r="H868" i="170" s="1"/>
  <c r="I868" i="170" s="1"/>
  <c r="E869" i="170"/>
  <c r="H869" i="170" s="1"/>
  <c r="I869" i="170" s="1"/>
  <c r="E870" i="170"/>
  <c r="H870" i="170" s="1"/>
  <c r="I870" i="170" s="1"/>
  <c r="E871" i="170"/>
  <c r="H871" i="170" s="1"/>
  <c r="I871" i="170" s="1"/>
  <c r="E872" i="170"/>
  <c r="H872" i="170" s="1"/>
  <c r="I872" i="170" s="1"/>
  <c r="E873" i="170"/>
  <c r="H873" i="170" s="1"/>
  <c r="I873" i="170" s="1"/>
  <c r="E874" i="170"/>
  <c r="H874" i="170" s="1"/>
  <c r="I874" i="170" s="1"/>
  <c r="E875" i="170"/>
  <c r="H875" i="170" s="1"/>
  <c r="I875" i="170" s="1"/>
  <c r="E876" i="170"/>
  <c r="H876" i="170" s="1"/>
  <c r="I876" i="170" s="1"/>
  <c r="E877" i="170"/>
  <c r="H877" i="170" s="1"/>
  <c r="I877" i="170" s="1"/>
  <c r="E878" i="170"/>
  <c r="H878" i="170" s="1"/>
  <c r="I878" i="170" s="1"/>
  <c r="E879" i="170"/>
  <c r="H879" i="170" s="1"/>
  <c r="I879" i="170" s="1"/>
  <c r="E880" i="170"/>
  <c r="H880" i="170" s="1"/>
  <c r="I880" i="170" s="1"/>
  <c r="E881" i="170"/>
  <c r="H881" i="170" s="1"/>
  <c r="I881" i="170" s="1"/>
  <c r="E882" i="170"/>
  <c r="H882" i="170" s="1"/>
  <c r="I882" i="170" s="1"/>
  <c r="E883" i="170"/>
  <c r="H883" i="170" s="1"/>
  <c r="I883" i="170" s="1"/>
  <c r="E884" i="170"/>
  <c r="H884" i="170" s="1"/>
  <c r="I884" i="170" s="1"/>
  <c r="E885" i="170"/>
  <c r="H885" i="170" s="1"/>
  <c r="I885" i="170" s="1"/>
  <c r="E886" i="170"/>
  <c r="H886" i="170" s="1"/>
  <c r="I886" i="170" s="1"/>
  <c r="E887" i="170"/>
  <c r="H887" i="170" s="1"/>
  <c r="I887" i="170" s="1"/>
  <c r="E888" i="170"/>
  <c r="H888" i="170" s="1"/>
  <c r="I888" i="170" s="1"/>
  <c r="E889" i="170"/>
  <c r="H889" i="170" s="1"/>
  <c r="I889" i="170" s="1"/>
  <c r="E890" i="170"/>
  <c r="H890" i="170" s="1"/>
  <c r="I890" i="170" s="1"/>
  <c r="E891" i="170"/>
  <c r="H891" i="170" s="1"/>
  <c r="I891" i="170" s="1"/>
  <c r="E892" i="170"/>
  <c r="H892" i="170" s="1"/>
  <c r="I892" i="170" s="1"/>
  <c r="E893" i="170"/>
  <c r="H893" i="170" s="1"/>
  <c r="I893" i="170" s="1"/>
  <c r="E894" i="170"/>
  <c r="H894" i="170" s="1"/>
  <c r="I894" i="170" s="1"/>
  <c r="E895" i="170"/>
  <c r="H895" i="170" s="1"/>
  <c r="I895" i="170" s="1"/>
  <c r="E896" i="170"/>
  <c r="H896" i="170" s="1"/>
  <c r="I896" i="170" s="1"/>
  <c r="E897" i="170"/>
  <c r="H897" i="170" s="1"/>
  <c r="I897" i="170" s="1"/>
  <c r="E898" i="170"/>
  <c r="H898" i="170" s="1"/>
  <c r="I898" i="170" s="1"/>
  <c r="E899" i="170"/>
  <c r="H899" i="170" s="1"/>
  <c r="I899" i="170" s="1"/>
  <c r="E900" i="170"/>
  <c r="H900" i="170" s="1"/>
  <c r="I900" i="170" s="1"/>
  <c r="E901" i="170"/>
  <c r="H901" i="170" s="1"/>
  <c r="I901" i="170" s="1"/>
  <c r="E902" i="170"/>
  <c r="H902" i="170" s="1"/>
  <c r="I902" i="170" s="1"/>
  <c r="E903" i="170"/>
  <c r="H903" i="170" s="1"/>
  <c r="I903" i="170" s="1"/>
  <c r="E904" i="170"/>
  <c r="H904" i="170" s="1"/>
  <c r="I904" i="170" s="1"/>
  <c r="E905" i="170"/>
  <c r="H905" i="170" s="1"/>
  <c r="I905" i="170" s="1"/>
  <c r="E906" i="170"/>
  <c r="H906" i="170" s="1"/>
  <c r="I906" i="170" s="1"/>
  <c r="E907" i="170"/>
  <c r="H907" i="170" s="1"/>
  <c r="I907" i="170" s="1"/>
  <c r="E908" i="170"/>
  <c r="H908" i="170" s="1"/>
  <c r="I908" i="170" s="1"/>
  <c r="E909" i="170"/>
  <c r="H909" i="170" s="1"/>
  <c r="I909" i="170" s="1"/>
  <c r="E910" i="170"/>
  <c r="H910" i="170" s="1"/>
  <c r="I910" i="170" s="1"/>
  <c r="E911" i="170"/>
  <c r="H911" i="170" s="1"/>
  <c r="I911" i="170" s="1"/>
  <c r="E912" i="170"/>
  <c r="H912" i="170" s="1"/>
  <c r="I912" i="170" s="1"/>
  <c r="E913" i="170"/>
  <c r="H913" i="170" s="1"/>
  <c r="I913" i="170" s="1"/>
  <c r="E914" i="170"/>
  <c r="H914" i="170" s="1"/>
  <c r="I914" i="170" s="1"/>
  <c r="E915" i="170"/>
  <c r="H915" i="170" s="1"/>
  <c r="I915" i="170" s="1"/>
  <c r="E916" i="170"/>
  <c r="H916" i="170" s="1"/>
  <c r="I916" i="170" s="1"/>
  <c r="E917" i="170"/>
  <c r="H917" i="170" s="1"/>
  <c r="I917" i="170" s="1"/>
  <c r="E918" i="170"/>
  <c r="H918" i="170" s="1"/>
  <c r="I918" i="170" s="1"/>
  <c r="E919" i="170"/>
  <c r="H919" i="170" s="1"/>
  <c r="I919" i="170" s="1"/>
  <c r="E920" i="170"/>
  <c r="H920" i="170" s="1"/>
  <c r="I920" i="170" s="1"/>
  <c r="E921" i="170"/>
  <c r="H921" i="170" s="1"/>
  <c r="I921" i="170" s="1"/>
  <c r="E922" i="170"/>
  <c r="H922" i="170" s="1"/>
  <c r="I922" i="170" s="1"/>
  <c r="E923" i="170"/>
  <c r="H923" i="170" s="1"/>
  <c r="I923" i="170" s="1"/>
  <c r="E924" i="170"/>
  <c r="H924" i="170" s="1"/>
  <c r="I924" i="170" s="1"/>
  <c r="E925" i="170"/>
  <c r="H925" i="170" s="1"/>
  <c r="I925" i="170" s="1"/>
  <c r="E926" i="170"/>
  <c r="H926" i="170" s="1"/>
  <c r="I926" i="170" s="1"/>
  <c r="E927" i="170"/>
  <c r="H927" i="170" s="1"/>
  <c r="I927" i="170" s="1"/>
  <c r="E928" i="170"/>
  <c r="H928" i="170" s="1"/>
  <c r="I928" i="170" s="1"/>
  <c r="E929" i="170"/>
  <c r="H929" i="170" s="1"/>
  <c r="I929" i="170" s="1"/>
  <c r="E930" i="170"/>
  <c r="H930" i="170" s="1"/>
  <c r="I930" i="170" s="1"/>
  <c r="E931" i="170"/>
  <c r="H931" i="170" s="1"/>
  <c r="I931" i="170" s="1"/>
  <c r="E932" i="170"/>
  <c r="H932" i="170" s="1"/>
  <c r="I932" i="170" s="1"/>
  <c r="E933" i="170"/>
  <c r="H933" i="170" s="1"/>
  <c r="I933" i="170" s="1"/>
  <c r="E934" i="170"/>
  <c r="H934" i="170" s="1"/>
  <c r="I934" i="170" s="1"/>
  <c r="E935" i="170"/>
  <c r="H935" i="170" s="1"/>
  <c r="I935" i="170" s="1"/>
  <c r="E936" i="170"/>
  <c r="H936" i="170" s="1"/>
  <c r="I936" i="170" s="1"/>
  <c r="E937" i="170"/>
  <c r="H937" i="170" s="1"/>
  <c r="I937" i="170" s="1"/>
  <c r="E938" i="170"/>
  <c r="H938" i="170" s="1"/>
  <c r="I938" i="170" s="1"/>
  <c r="E939" i="170"/>
  <c r="H939" i="170" s="1"/>
  <c r="I939" i="170" s="1"/>
  <c r="E940" i="170"/>
  <c r="H940" i="170" s="1"/>
  <c r="I940" i="170" s="1"/>
  <c r="E941" i="170"/>
  <c r="H941" i="170" s="1"/>
  <c r="I941" i="170" s="1"/>
  <c r="E942" i="170"/>
  <c r="H942" i="170" s="1"/>
  <c r="I942" i="170" s="1"/>
  <c r="E943" i="170"/>
  <c r="H943" i="170" s="1"/>
  <c r="I943" i="170" s="1"/>
  <c r="E944" i="170"/>
  <c r="H944" i="170" s="1"/>
  <c r="I944" i="170" s="1"/>
  <c r="E945" i="170"/>
  <c r="H945" i="170" s="1"/>
  <c r="I945" i="170" s="1"/>
  <c r="E946" i="170"/>
  <c r="H946" i="170" s="1"/>
  <c r="I946" i="170" s="1"/>
  <c r="E947" i="170"/>
  <c r="H947" i="170" s="1"/>
  <c r="I947" i="170" s="1"/>
  <c r="E948" i="170"/>
  <c r="H948" i="170" s="1"/>
  <c r="I948" i="170" s="1"/>
  <c r="E949" i="170"/>
  <c r="H949" i="170" s="1"/>
  <c r="I949" i="170" s="1"/>
  <c r="E950" i="170"/>
  <c r="H950" i="170" s="1"/>
  <c r="I950" i="170" s="1"/>
  <c r="E951" i="170"/>
  <c r="H951" i="170" s="1"/>
  <c r="I951" i="170" s="1"/>
  <c r="E952" i="170"/>
  <c r="H952" i="170" s="1"/>
  <c r="I952" i="170" s="1"/>
  <c r="E953" i="170"/>
  <c r="H953" i="170" s="1"/>
  <c r="I953" i="170" s="1"/>
  <c r="E954" i="170"/>
  <c r="H954" i="170" s="1"/>
  <c r="I954" i="170" s="1"/>
  <c r="E955" i="170"/>
  <c r="H955" i="170" s="1"/>
  <c r="I955" i="170" s="1"/>
  <c r="E956" i="170"/>
  <c r="H956" i="170" s="1"/>
  <c r="I956" i="170" s="1"/>
  <c r="E957" i="170"/>
  <c r="H957" i="170" s="1"/>
  <c r="I957" i="170" s="1"/>
  <c r="E958" i="170"/>
  <c r="H958" i="170" s="1"/>
  <c r="I958" i="170" s="1"/>
  <c r="E959" i="170"/>
  <c r="H959" i="170" s="1"/>
  <c r="I959" i="170" s="1"/>
  <c r="E960" i="170"/>
  <c r="H960" i="170" s="1"/>
  <c r="I960" i="170" s="1"/>
  <c r="E961" i="170"/>
  <c r="H961" i="170" s="1"/>
  <c r="I961" i="170" s="1"/>
  <c r="E962" i="170"/>
  <c r="H962" i="170" s="1"/>
  <c r="I962" i="170" s="1"/>
  <c r="E963" i="170"/>
  <c r="H963" i="170" s="1"/>
  <c r="I963" i="170" s="1"/>
  <c r="E964" i="170"/>
  <c r="H964" i="170" s="1"/>
  <c r="I964" i="170" s="1"/>
  <c r="E965" i="170"/>
  <c r="H965" i="170" s="1"/>
  <c r="I965" i="170" s="1"/>
  <c r="E966" i="170"/>
  <c r="H966" i="170" s="1"/>
  <c r="I966" i="170" s="1"/>
  <c r="E967" i="170"/>
  <c r="H967" i="170" s="1"/>
  <c r="I967" i="170" s="1"/>
  <c r="E968" i="170"/>
  <c r="H968" i="170" s="1"/>
  <c r="I968" i="170" s="1"/>
  <c r="E969" i="170"/>
  <c r="H969" i="170" s="1"/>
  <c r="I969" i="170" s="1"/>
  <c r="E970" i="170"/>
  <c r="H970" i="170" s="1"/>
  <c r="I970" i="170" s="1"/>
  <c r="E971" i="170"/>
  <c r="H971" i="170" s="1"/>
  <c r="I971" i="170" s="1"/>
  <c r="E972" i="170"/>
  <c r="H972" i="170" s="1"/>
  <c r="I972" i="170" s="1"/>
  <c r="E973" i="170"/>
  <c r="H973" i="170" s="1"/>
  <c r="I973" i="170" s="1"/>
  <c r="E974" i="170"/>
  <c r="H974" i="170" s="1"/>
  <c r="I974" i="170" s="1"/>
  <c r="E975" i="170"/>
  <c r="H975" i="170" s="1"/>
  <c r="I975" i="170" s="1"/>
  <c r="E976" i="170"/>
  <c r="H976" i="170" s="1"/>
  <c r="I976" i="170" s="1"/>
  <c r="E977" i="170"/>
  <c r="H977" i="170" s="1"/>
  <c r="I977" i="170" s="1"/>
  <c r="E978" i="170"/>
  <c r="H978" i="170" s="1"/>
  <c r="I978" i="170" s="1"/>
  <c r="E979" i="170"/>
  <c r="H979" i="170" s="1"/>
  <c r="I979" i="170" s="1"/>
  <c r="E980" i="170"/>
  <c r="H980" i="170" s="1"/>
  <c r="I980" i="170" s="1"/>
  <c r="E981" i="170"/>
  <c r="H981" i="170" s="1"/>
  <c r="I981" i="170" s="1"/>
  <c r="E982" i="170"/>
  <c r="H982" i="170" s="1"/>
  <c r="I982" i="170" s="1"/>
  <c r="E983" i="170"/>
  <c r="H983" i="170" s="1"/>
  <c r="I983" i="170" s="1"/>
  <c r="E984" i="170"/>
  <c r="H984" i="170" s="1"/>
  <c r="I984" i="170" s="1"/>
  <c r="E985" i="170"/>
  <c r="H985" i="170" s="1"/>
  <c r="I985" i="170" s="1"/>
  <c r="E986" i="170"/>
  <c r="H986" i="170" s="1"/>
  <c r="I986" i="170" s="1"/>
  <c r="E987" i="170"/>
  <c r="H987" i="170" s="1"/>
  <c r="I987" i="170" s="1"/>
  <c r="E988" i="170"/>
  <c r="H988" i="170" s="1"/>
  <c r="I988" i="170" s="1"/>
  <c r="E989" i="170"/>
  <c r="H989" i="170" s="1"/>
  <c r="I989" i="170" s="1"/>
  <c r="E990" i="170"/>
  <c r="H990" i="170" s="1"/>
  <c r="I990" i="170" s="1"/>
  <c r="E991" i="170"/>
  <c r="H991" i="170" s="1"/>
  <c r="I991" i="170" s="1"/>
  <c r="E992" i="170"/>
  <c r="H992" i="170" s="1"/>
  <c r="I992" i="170" s="1"/>
  <c r="E993" i="170"/>
  <c r="H993" i="170" s="1"/>
  <c r="I993" i="170" s="1"/>
  <c r="E994" i="170"/>
  <c r="H994" i="170" s="1"/>
  <c r="I994" i="170" s="1"/>
  <c r="E995" i="170"/>
  <c r="H995" i="170" s="1"/>
  <c r="I995" i="170" s="1"/>
  <c r="E996" i="170"/>
  <c r="H996" i="170" s="1"/>
  <c r="I996" i="170" s="1"/>
  <c r="E997" i="170"/>
  <c r="H997" i="170" s="1"/>
  <c r="I997" i="170" s="1"/>
  <c r="E998" i="170"/>
  <c r="H998" i="170" s="1"/>
  <c r="I998" i="170" s="1"/>
  <c r="E999" i="170"/>
  <c r="H999" i="170" s="1"/>
  <c r="I999" i="170" s="1"/>
  <c r="E1000" i="170"/>
  <c r="H1000" i="170" s="1"/>
  <c r="I1000" i="170" s="1"/>
  <c r="E1001" i="170"/>
  <c r="H1001" i="170" s="1"/>
  <c r="I1001" i="170" s="1"/>
  <c r="E1002" i="170"/>
  <c r="H1002" i="170" s="1"/>
  <c r="I1002" i="170" s="1"/>
  <c r="E1003" i="170"/>
  <c r="H1003" i="170" s="1"/>
  <c r="I1003" i="170" s="1"/>
  <c r="E1004" i="170"/>
  <c r="H1004" i="170" s="1"/>
  <c r="I1004" i="170" s="1"/>
  <c r="E1005" i="170"/>
  <c r="H1005" i="170" s="1"/>
  <c r="I1005" i="170" s="1"/>
  <c r="E1006" i="170"/>
  <c r="H1006" i="170" s="1"/>
  <c r="I1006" i="170" s="1"/>
  <c r="E1007" i="170"/>
  <c r="H1007" i="170" s="1"/>
  <c r="I1007" i="170" s="1"/>
  <c r="E1008" i="170"/>
  <c r="H1008" i="170" s="1"/>
  <c r="I1008" i="170" s="1"/>
  <c r="E1009" i="170"/>
  <c r="H1009" i="170" s="1"/>
  <c r="I1009" i="170" s="1"/>
  <c r="E1010" i="170"/>
  <c r="H1010" i="170" s="1"/>
  <c r="I1010" i="170" s="1"/>
  <c r="E1011" i="170"/>
  <c r="H1011" i="170" s="1"/>
  <c r="I1011" i="170" s="1"/>
  <c r="E1012" i="170"/>
  <c r="H1012" i="170" s="1"/>
  <c r="I1012" i="170" s="1"/>
  <c r="E1013" i="170"/>
  <c r="H1013" i="170" s="1"/>
  <c r="I1013" i="170" s="1"/>
  <c r="E1014" i="170"/>
  <c r="H1014" i="170" s="1"/>
  <c r="I1014" i="170" s="1"/>
  <c r="E1015" i="170"/>
  <c r="H1015" i="170" s="1"/>
  <c r="I1015" i="170" s="1"/>
  <c r="E1016" i="170"/>
  <c r="H1016" i="170" s="1"/>
  <c r="I1016" i="170" s="1"/>
  <c r="E1017" i="170"/>
  <c r="H1017" i="170" s="1"/>
  <c r="I1017" i="170" s="1"/>
  <c r="E1018" i="170"/>
  <c r="H1018" i="170" s="1"/>
  <c r="I1018" i="170" s="1"/>
  <c r="E1019" i="170"/>
  <c r="H1019" i="170" s="1"/>
  <c r="I1019" i="170" s="1"/>
  <c r="E1020" i="170"/>
  <c r="H1020" i="170" s="1"/>
  <c r="I1020" i="170" s="1"/>
  <c r="E1021" i="170"/>
  <c r="H1021" i="170" s="1"/>
  <c r="I1021" i="170" s="1"/>
  <c r="E1022" i="170"/>
  <c r="H1022" i="170" s="1"/>
  <c r="I1022" i="170" s="1"/>
  <c r="E1023" i="170"/>
  <c r="H1023" i="170" s="1"/>
  <c r="I1023" i="170" s="1"/>
  <c r="E1024" i="170"/>
  <c r="H1024" i="170" s="1"/>
  <c r="I1024" i="170" s="1"/>
  <c r="E1025" i="170"/>
  <c r="H1025" i="170" s="1"/>
  <c r="I1025" i="170" s="1"/>
  <c r="E1026" i="170"/>
  <c r="H1026" i="170" s="1"/>
  <c r="I1026" i="170" s="1"/>
  <c r="E1027" i="170"/>
  <c r="H1027" i="170" s="1"/>
  <c r="I1027" i="170" s="1"/>
  <c r="E1028" i="170"/>
  <c r="H1028" i="170" s="1"/>
  <c r="I1028" i="170" s="1"/>
  <c r="E1029" i="170"/>
  <c r="H1029" i="170" s="1"/>
  <c r="I1029" i="170" s="1"/>
  <c r="E1030" i="170"/>
  <c r="H1030" i="170" s="1"/>
  <c r="I1030" i="170" s="1"/>
  <c r="E1031" i="170"/>
  <c r="H1031" i="170" s="1"/>
  <c r="I1031" i="170" s="1"/>
  <c r="E1032" i="170"/>
  <c r="H1032" i="170" s="1"/>
  <c r="I1032" i="170" s="1"/>
  <c r="E1033" i="170"/>
  <c r="H1033" i="170" s="1"/>
  <c r="I1033" i="170" s="1"/>
  <c r="E1034" i="170"/>
  <c r="H1034" i="170" s="1"/>
  <c r="I1034" i="170" s="1"/>
  <c r="E1035" i="170"/>
  <c r="H1035" i="170" s="1"/>
  <c r="I1035" i="170" s="1"/>
  <c r="E1036" i="170"/>
  <c r="H1036" i="170" s="1"/>
  <c r="I1036" i="170" s="1"/>
  <c r="E1037" i="170"/>
  <c r="H1037" i="170" s="1"/>
  <c r="I1037" i="170" s="1"/>
  <c r="E1038" i="170"/>
  <c r="H1038" i="170" s="1"/>
  <c r="I1038" i="170" s="1"/>
  <c r="E1039" i="170"/>
  <c r="H1039" i="170" s="1"/>
  <c r="I1039" i="170" s="1"/>
  <c r="E1040" i="170"/>
  <c r="H1040" i="170" s="1"/>
  <c r="I1040" i="170" s="1"/>
  <c r="E1041" i="170"/>
  <c r="H1041" i="170" s="1"/>
  <c r="I1041" i="170" s="1"/>
  <c r="E1042" i="170"/>
  <c r="H1042" i="170" s="1"/>
  <c r="I1042" i="170" s="1"/>
  <c r="E1043" i="170"/>
  <c r="H1043" i="170" s="1"/>
  <c r="I1043" i="170" s="1"/>
  <c r="E1044" i="170"/>
  <c r="H1044" i="170" s="1"/>
  <c r="I1044" i="170" s="1"/>
  <c r="E1045" i="170"/>
  <c r="H1045" i="170" s="1"/>
  <c r="I1045" i="170" s="1"/>
  <c r="E1046" i="170"/>
  <c r="H1046" i="170" s="1"/>
  <c r="I1046" i="170" s="1"/>
  <c r="E1047" i="170"/>
  <c r="H1047" i="170" s="1"/>
  <c r="I1047" i="170" s="1"/>
  <c r="E1048" i="170"/>
  <c r="H1048" i="170" s="1"/>
  <c r="I1048" i="170" s="1"/>
  <c r="E1049" i="170"/>
  <c r="H1049" i="170" s="1"/>
  <c r="I1049" i="170" s="1"/>
  <c r="E1050" i="170"/>
  <c r="H1050" i="170" s="1"/>
  <c r="I1050" i="170" s="1"/>
  <c r="E1051" i="170"/>
  <c r="H1051" i="170" s="1"/>
  <c r="I1051" i="170" s="1"/>
  <c r="E1052" i="170"/>
  <c r="H1052" i="170" s="1"/>
  <c r="I1052" i="170" s="1"/>
  <c r="E1053" i="170"/>
  <c r="H1053" i="170" s="1"/>
  <c r="I1053" i="170" s="1"/>
  <c r="E1054" i="170"/>
  <c r="H1054" i="170" s="1"/>
  <c r="I1054" i="170" s="1"/>
  <c r="E1055" i="170"/>
  <c r="H1055" i="170" s="1"/>
  <c r="I1055" i="170" s="1"/>
  <c r="E1056" i="170"/>
  <c r="H1056" i="170" s="1"/>
  <c r="I1056" i="170" s="1"/>
  <c r="E1057" i="170"/>
  <c r="H1057" i="170" s="1"/>
  <c r="I1057" i="170" s="1"/>
  <c r="E1058" i="170"/>
  <c r="H1058" i="170" s="1"/>
  <c r="I1058" i="170" s="1"/>
  <c r="E1059" i="170"/>
  <c r="H1059" i="170" s="1"/>
  <c r="I1059" i="170" s="1"/>
  <c r="E1060" i="170"/>
  <c r="H1060" i="170" s="1"/>
  <c r="I1060" i="170" s="1"/>
  <c r="E1061" i="170"/>
  <c r="H1061" i="170" s="1"/>
  <c r="I1061" i="170" s="1"/>
  <c r="E1062" i="170"/>
  <c r="H1062" i="170" s="1"/>
  <c r="I1062" i="170" s="1"/>
  <c r="E1063" i="170"/>
  <c r="H1063" i="170" s="1"/>
  <c r="I1063" i="170" s="1"/>
  <c r="E1064" i="170"/>
  <c r="H1064" i="170" s="1"/>
  <c r="I1064" i="170" s="1"/>
  <c r="E1065" i="170"/>
  <c r="H1065" i="170" s="1"/>
  <c r="I1065" i="170" s="1"/>
  <c r="E1066" i="170"/>
  <c r="H1066" i="170" s="1"/>
  <c r="I1066" i="170" s="1"/>
  <c r="E1067" i="170"/>
  <c r="H1067" i="170" s="1"/>
  <c r="I1067" i="170" s="1"/>
  <c r="E1068" i="170"/>
  <c r="H1068" i="170" s="1"/>
  <c r="I1068" i="170" s="1"/>
  <c r="E1069" i="170"/>
  <c r="H1069" i="170" s="1"/>
  <c r="I1069" i="170" s="1"/>
  <c r="E1070" i="170"/>
  <c r="H1070" i="170" s="1"/>
  <c r="I1070" i="170" s="1"/>
  <c r="E1071" i="170"/>
  <c r="H1071" i="170" s="1"/>
  <c r="I1071" i="170" s="1"/>
  <c r="E1072" i="170"/>
  <c r="H1072" i="170" s="1"/>
  <c r="I1072" i="170" s="1"/>
  <c r="E1073" i="170"/>
  <c r="H1073" i="170" s="1"/>
  <c r="I1073" i="170" s="1"/>
  <c r="E1074" i="170"/>
  <c r="H1074" i="170" s="1"/>
  <c r="I1074" i="170" s="1"/>
  <c r="E1075" i="170"/>
  <c r="H1075" i="170" s="1"/>
  <c r="I1075" i="170" s="1"/>
  <c r="E1076" i="170"/>
  <c r="H1076" i="170" s="1"/>
  <c r="I1076" i="170" s="1"/>
  <c r="E1077" i="170"/>
  <c r="H1077" i="170" s="1"/>
  <c r="I1077" i="170" s="1"/>
  <c r="E1078" i="170"/>
  <c r="H1078" i="170" s="1"/>
  <c r="I1078" i="170" s="1"/>
  <c r="E1079" i="170"/>
  <c r="H1079" i="170" s="1"/>
  <c r="I1079" i="170" s="1"/>
  <c r="E1080" i="170"/>
  <c r="H1080" i="170" s="1"/>
  <c r="I1080" i="170" s="1"/>
  <c r="E1081" i="170"/>
  <c r="H1081" i="170" s="1"/>
  <c r="I1081" i="170" s="1"/>
  <c r="E1082" i="170"/>
  <c r="H1082" i="170" s="1"/>
  <c r="I1082" i="170" s="1"/>
  <c r="E1083" i="170"/>
  <c r="H1083" i="170" s="1"/>
  <c r="I1083" i="170" s="1"/>
  <c r="E1084" i="170"/>
  <c r="H1084" i="170" s="1"/>
  <c r="I1084" i="170" s="1"/>
  <c r="E1085" i="170"/>
  <c r="H1085" i="170" s="1"/>
  <c r="I1085" i="170" s="1"/>
  <c r="E1086" i="170"/>
  <c r="H1086" i="170" s="1"/>
  <c r="I1086" i="170" s="1"/>
  <c r="E1087" i="170"/>
  <c r="H1087" i="170" s="1"/>
  <c r="I1087" i="170" s="1"/>
  <c r="E1088" i="170"/>
  <c r="H1088" i="170" s="1"/>
  <c r="I1088" i="170" s="1"/>
  <c r="E1089" i="170"/>
  <c r="H1089" i="170" s="1"/>
  <c r="I1089" i="170" s="1"/>
  <c r="E1090" i="170"/>
  <c r="H1090" i="170" s="1"/>
  <c r="I1090" i="170" s="1"/>
  <c r="E1091" i="170"/>
  <c r="H1091" i="170" s="1"/>
  <c r="I1091" i="170" s="1"/>
  <c r="E1092" i="170"/>
  <c r="H1092" i="170" s="1"/>
  <c r="I1092" i="170" s="1"/>
  <c r="E1093" i="170"/>
  <c r="H1093" i="170" s="1"/>
  <c r="I1093" i="170" s="1"/>
  <c r="E1094" i="170"/>
  <c r="H1094" i="170" s="1"/>
  <c r="I1094" i="170" s="1"/>
  <c r="E1095" i="170"/>
  <c r="H1095" i="170" s="1"/>
  <c r="I1095" i="170" s="1"/>
  <c r="E1096" i="170"/>
  <c r="H1096" i="170" s="1"/>
  <c r="I1096" i="170" s="1"/>
  <c r="E1097" i="170"/>
  <c r="H1097" i="170" s="1"/>
  <c r="I1097" i="170" s="1"/>
  <c r="E1098" i="170"/>
  <c r="H1098" i="170" s="1"/>
  <c r="I1098" i="170" s="1"/>
  <c r="E1099" i="170"/>
  <c r="H1099" i="170" s="1"/>
  <c r="I1099" i="170" s="1"/>
  <c r="E1100" i="170"/>
  <c r="H1100" i="170" s="1"/>
  <c r="I1100" i="170" s="1"/>
  <c r="E1101" i="170"/>
  <c r="H1101" i="170" s="1"/>
  <c r="I1101" i="170" s="1"/>
  <c r="E1102" i="170"/>
  <c r="H1102" i="170" s="1"/>
  <c r="I1102" i="170" s="1"/>
  <c r="E1103" i="170"/>
  <c r="H1103" i="170" s="1"/>
  <c r="I1103" i="170" s="1"/>
  <c r="E1104" i="170"/>
  <c r="H1104" i="170" s="1"/>
  <c r="I1104" i="170" s="1"/>
  <c r="E1105" i="170"/>
  <c r="H1105" i="170" s="1"/>
  <c r="I1105" i="170" s="1"/>
  <c r="E1106" i="170"/>
  <c r="H1106" i="170" s="1"/>
  <c r="I1106" i="170" s="1"/>
  <c r="E1107" i="170"/>
  <c r="H1107" i="170" s="1"/>
  <c r="I1107" i="170" s="1"/>
  <c r="E1108" i="170"/>
  <c r="H1108" i="170" s="1"/>
  <c r="I1108" i="170" s="1"/>
  <c r="E1109" i="170"/>
  <c r="H1109" i="170" s="1"/>
  <c r="I1109" i="170" s="1"/>
  <c r="E1110" i="170"/>
  <c r="H1110" i="170" s="1"/>
  <c r="I1110" i="170" s="1"/>
  <c r="E1111" i="170"/>
  <c r="H1111" i="170" s="1"/>
  <c r="I1111" i="170" s="1"/>
  <c r="E1112" i="170"/>
  <c r="H1112" i="170" s="1"/>
  <c r="I1112" i="170" s="1"/>
  <c r="E1113" i="170"/>
  <c r="H1113" i="170" s="1"/>
  <c r="I1113" i="170" s="1"/>
  <c r="E1114" i="170"/>
  <c r="H1114" i="170" s="1"/>
  <c r="I1114" i="170" s="1"/>
  <c r="E1115" i="170"/>
  <c r="H1115" i="170" s="1"/>
  <c r="I1115" i="170" s="1"/>
  <c r="E1116" i="170"/>
  <c r="H1116" i="170" s="1"/>
  <c r="I1116" i="170" s="1"/>
  <c r="E1117" i="170"/>
  <c r="H1117" i="170" s="1"/>
  <c r="I1117" i="170" s="1"/>
  <c r="E1118" i="170"/>
  <c r="H1118" i="170" s="1"/>
  <c r="I1118" i="170" s="1"/>
  <c r="E1119" i="170"/>
  <c r="H1119" i="170" s="1"/>
  <c r="I1119" i="170" s="1"/>
  <c r="E1120" i="170"/>
  <c r="H1120" i="170" s="1"/>
  <c r="I1120" i="170" s="1"/>
  <c r="E1121" i="170"/>
  <c r="H1121" i="170" s="1"/>
  <c r="I1121" i="170" s="1"/>
  <c r="E1122" i="170"/>
  <c r="H1122" i="170" s="1"/>
  <c r="I1122" i="170" s="1"/>
  <c r="E1123" i="170"/>
  <c r="H1123" i="170" s="1"/>
  <c r="I1123" i="170" s="1"/>
  <c r="E1124" i="170"/>
  <c r="H1124" i="170" s="1"/>
  <c r="I1124" i="170" s="1"/>
  <c r="E1125" i="170"/>
  <c r="H1125" i="170" s="1"/>
  <c r="I1125" i="170" s="1"/>
  <c r="E1126" i="170"/>
  <c r="H1126" i="170" s="1"/>
  <c r="I1126" i="170" s="1"/>
  <c r="E1127" i="170"/>
  <c r="H1127" i="170" s="1"/>
  <c r="I1127" i="170" s="1"/>
  <c r="E1128" i="170"/>
  <c r="H1128" i="170" s="1"/>
  <c r="I1128" i="170" s="1"/>
  <c r="E1129" i="170"/>
  <c r="H1129" i="170" s="1"/>
  <c r="I1129" i="170" s="1"/>
  <c r="E1130" i="170"/>
  <c r="H1130" i="170" s="1"/>
  <c r="I1130" i="170" s="1"/>
  <c r="E1131" i="170"/>
  <c r="H1131" i="170" s="1"/>
  <c r="I1131" i="170" s="1"/>
  <c r="E1132" i="170"/>
  <c r="H1132" i="170" s="1"/>
  <c r="I1132" i="170" s="1"/>
  <c r="E1133" i="170"/>
  <c r="H1133" i="170" s="1"/>
  <c r="I1133" i="170" s="1"/>
  <c r="E1134" i="170"/>
  <c r="H1134" i="170" s="1"/>
  <c r="I1134" i="170" s="1"/>
  <c r="E1135" i="170"/>
  <c r="H1135" i="170" s="1"/>
  <c r="I1135" i="170" s="1"/>
  <c r="E1136" i="170"/>
  <c r="H1136" i="170" s="1"/>
  <c r="I1136" i="170" s="1"/>
  <c r="E1137" i="170"/>
  <c r="H1137" i="170" s="1"/>
  <c r="I1137" i="170" s="1"/>
  <c r="E1138" i="170"/>
  <c r="H1138" i="170" s="1"/>
  <c r="I1138" i="170" s="1"/>
  <c r="F6" i="214"/>
  <c r="A6" i="214"/>
  <c r="E12" i="214" s="1"/>
  <c r="A3" i="214"/>
  <c r="A5" i="214" s="1"/>
  <c r="A67" i="124"/>
  <c r="A70" i="192"/>
  <c r="B66" i="192"/>
  <c r="B65" i="192"/>
  <c r="A65" i="192"/>
  <c r="B64" i="192"/>
  <c r="A64" i="192"/>
  <c r="B63" i="192"/>
  <c r="A63" i="192"/>
  <c r="B62" i="192"/>
  <c r="A62" i="192"/>
  <c r="B68" i="192"/>
  <c r="A68" i="192"/>
  <c r="B61" i="192"/>
  <c r="A61" i="192"/>
  <c r="B59" i="192"/>
  <c r="A57" i="192"/>
  <c r="B57" i="192"/>
  <c r="A58" i="192"/>
  <c r="B58" i="192"/>
  <c r="B56" i="192"/>
  <c r="A56" i="192"/>
  <c r="B55" i="192"/>
  <c r="A55" i="192"/>
  <c r="X52" i="192"/>
  <c r="X51" i="192"/>
  <c r="V52" i="192"/>
  <c r="V51" i="192"/>
  <c r="T52" i="192"/>
  <c r="T51" i="192"/>
  <c r="J52" i="192"/>
  <c r="J51" i="192"/>
  <c r="H51" i="192"/>
  <c r="H52" i="208"/>
  <c r="A5" i="170"/>
  <c r="F6" i="183"/>
  <c r="F6" i="194"/>
  <c r="G6" i="186"/>
  <c r="H120" i="170"/>
  <c r="M120" i="168"/>
  <c r="U36" i="190"/>
  <c r="AC9" i="124"/>
  <c r="X1" i="192"/>
  <c r="H11" i="192"/>
  <c r="H52" i="192" s="1"/>
  <c r="H11" i="208"/>
  <c r="U38" i="124"/>
  <c r="A43" i="192"/>
  <c r="B46" i="192"/>
  <c r="A46" i="192"/>
  <c r="B41" i="192"/>
  <c r="A41" i="192"/>
  <c r="A39" i="192"/>
  <c r="B36" i="192"/>
  <c r="B35" i="192"/>
  <c r="A35" i="192"/>
  <c r="B19" i="192"/>
  <c r="A19" i="192"/>
  <c r="A15" i="192"/>
  <c r="B15" i="192"/>
  <c r="A16" i="192"/>
  <c r="B16" i="192"/>
  <c r="A14" i="192"/>
  <c r="B14" i="192"/>
  <c r="C38" i="190"/>
  <c r="P44" i="190" s="1"/>
  <c r="G329" i="190" s="1"/>
  <c r="B38" i="190"/>
  <c r="C37" i="190"/>
  <c r="P42" i="190" s="1"/>
  <c r="B37" i="190"/>
  <c r="C36" i="190"/>
  <c r="B36" i="190"/>
  <c r="C20" i="177"/>
  <c r="P26" i="177" s="1"/>
  <c r="C19" i="177"/>
  <c r="P24" i="177" s="1"/>
  <c r="C18" i="177"/>
  <c r="B20" i="177"/>
  <c r="B19" i="177"/>
  <c r="B18" i="177"/>
  <c r="A122" i="168"/>
  <c r="B122" i="168"/>
  <c r="F126" i="168" s="1"/>
  <c r="B121" i="168"/>
  <c r="A121" i="168"/>
  <c r="B120" i="168"/>
  <c r="A120" i="168"/>
  <c r="B122" i="170"/>
  <c r="D126" i="170" s="1"/>
  <c r="A122" i="170"/>
  <c r="B121" i="170"/>
  <c r="A121" i="170"/>
  <c r="B120" i="170"/>
  <c r="A120" i="170"/>
  <c r="B8" i="186"/>
  <c r="E12" i="186" s="1"/>
  <c r="A8" i="186"/>
  <c r="B7" i="186"/>
  <c r="A7" i="186"/>
  <c r="B6" i="186"/>
  <c r="A6" i="186"/>
  <c r="A8" i="194"/>
  <c r="B8" i="194"/>
  <c r="D12" i="194" s="1"/>
  <c r="B7" i="194"/>
  <c r="A7" i="194"/>
  <c r="B6" i="194"/>
  <c r="A6" i="194"/>
  <c r="E20" i="183"/>
  <c r="F20" i="183" s="1"/>
  <c r="U18" i="177"/>
  <c r="L67" i="208"/>
  <c r="H66" i="208"/>
  <c r="L65" i="208"/>
  <c r="E19" i="183" s="1"/>
  <c r="F19" i="183" s="1"/>
  <c r="L64" i="208"/>
  <c r="E18" i="183" s="1"/>
  <c r="F18" i="183" s="1"/>
  <c r="L63" i="208"/>
  <c r="E17" i="183" s="1"/>
  <c r="F17" i="183" s="1"/>
  <c r="L62" i="208"/>
  <c r="L60" i="208"/>
  <c r="H59" i="208"/>
  <c r="L58" i="208"/>
  <c r="L57" i="208"/>
  <c r="E14" i="183" s="1"/>
  <c r="F14" i="183" s="1"/>
  <c r="L56" i="208"/>
  <c r="B37" i="208"/>
  <c r="B37" i="192" s="1"/>
  <c r="B33" i="208"/>
  <c r="B33" i="192" s="1"/>
  <c r="B17" i="208"/>
  <c r="B17" i="192" s="1"/>
  <c r="H1" i="208"/>
  <c r="O1" i="127"/>
  <c r="O1" i="188"/>
  <c r="T10" i="124"/>
  <c r="G12" i="194"/>
  <c r="A3" i="194"/>
  <c r="A5" i="194"/>
  <c r="V66" i="192"/>
  <c r="V59" i="192"/>
  <c r="V17" i="192"/>
  <c r="V36" i="192" s="1"/>
  <c r="V37" i="192" s="1"/>
  <c r="T66" i="192"/>
  <c r="J66" i="192"/>
  <c r="H66" i="192"/>
  <c r="T59" i="192"/>
  <c r="J59" i="192"/>
  <c r="H59" i="192"/>
  <c r="T17" i="192"/>
  <c r="J17" i="192"/>
  <c r="H17" i="192"/>
  <c r="H36" i="192" s="1"/>
  <c r="A66" i="124"/>
  <c r="A69" i="236" s="1"/>
  <c r="H12" i="186"/>
  <c r="A3" i="186"/>
  <c r="A5" i="186" s="1"/>
  <c r="A3" i="183"/>
  <c r="A3" i="170"/>
  <c r="A3" i="168"/>
  <c r="D12" i="183"/>
  <c r="O17" i="124"/>
  <c r="AA9" i="124"/>
  <c r="T12" i="192" s="1"/>
  <c r="T53" i="192" s="1"/>
  <c r="Z9" i="124"/>
  <c r="R12" i="192" s="1"/>
  <c r="AB9" i="124"/>
  <c r="V12" i="192"/>
  <c r="V53" i="192" s="1"/>
  <c r="X37" i="192"/>
  <c r="X27" i="192"/>
  <c r="G12" i="214"/>
  <c r="X41" i="192"/>
  <c r="L147" i="190"/>
  <c r="L177" i="190"/>
  <c r="M47" i="177"/>
  <c r="M48" i="177" s="1"/>
  <c r="L172" i="177"/>
  <c r="L208" i="177"/>
  <c r="L244" i="177"/>
  <c r="T244" i="177"/>
  <c r="U353" i="177"/>
  <c r="U354" i="177" s="1"/>
  <c r="T82" i="177"/>
  <c r="V109" i="177"/>
  <c r="V127" i="177"/>
  <c r="V145" i="177"/>
  <c r="V163" i="177"/>
  <c r="V181" i="177"/>
  <c r="V199" i="177"/>
  <c r="V217" i="177"/>
  <c r="V235" i="177"/>
  <c r="V253" i="177"/>
  <c r="V271" i="177"/>
  <c r="V487" i="177"/>
  <c r="L280" i="177"/>
  <c r="K406" i="177"/>
  <c r="V325" i="177"/>
  <c r="V343" i="177"/>
  <c r="V361" i="177"/>
  <c r="V397" i="177"/>
  <c r="V433" i="177"/>
  <c r="Q514" i="177"/>
  <c r="V379" i="177"/>
  <c r="V415" i="177"/>
  <c r="V451" i="177"/>
  <c r="V541" i="177"/>
  <c r="V559" i="177"/>
  <c r="U569" i="177"/>
  <c r="U570" i="177" s="1"/>
  <c r="V523" i="177"/>
  <c r="V505" i="177"/>
  <c r="X65" i="192" l="1"/>
  <c r="X64" i="192"/>
  <c r="A43" i="124"/>
  <c r="X66" i="192"/>
  <c r="X15" i="192"/>
  <c r="X21" i="192"/>
  <c r="X68" i="192"/>
  <c r="AE11" i="124"/>
  <c r="X3" i="192" s="1"/>
  <c r="V268" i="190"/>
  <c r="AD13" i="124"/>
  <c r="A1" i="192"/>
  <c r="V327" i="190"/>
  <c r="V146" i="190"/>
  <c r="J70" i="192"/>
  <c r="R70" i="192"/>
  <c r="V185" i="190"/>
  <c r="X24" i="192"/>
  <c r="AD8" i="124"/>
  <c r="AD12" i="124" s="1"/>
  <c r="O2" i="236" s="1"/>
  <c r="V176" i="190"/>
  <c r="X62" i="192"/>
  <c r="X29" i="192"/>
  <c r="V276" i="190"/>
  <c r="X39" i="192"/>
  <c r="X56" i="192"/>
  <c r="X28" i="192"/>
  <c r="X20" i="192"/>
  <c r="X30" i="192"/>
  <c r="X59" i="192"/>
  <c r="X58" i="192"/>
  <c r="V188" i="190"/>
  <c r="V225" i="190"/>
  <c r="V405" i="190"/>
  <c r="V418" i="190"/>
  <c r="V54" i="190"/>
  <c r="Q497" i="177"/>
  <c r="Q498" i="177" s="1"/>
  <c r="X57" i="192"/>
  <c r="X23" i="192"/>
  <c r="X32" i="192"/>
  <c r="X17" i="192"/>
  <c r="X26" i="192"/>
  <c r="X12" i="192"/>
  <c r="X53" i="192" s="1"/>
  <c r="V9" i="124"/>
  <c r="J12" i="192" s="1"/>
  <c r="J53" i="192" s="1"/>
  <c r="X9" i="124"/>
  <c r="N12" i="192" s="1"/>
  <c r="N53" i="192" s="1"/>
  <c r="Y9" i="124"/>
  <c r="P12" i="192" s="1"/>
  <c r="P53" i="192" s="1"/>
  <c r="W9" i="124"/>
  <c r="L12" i="192" s="1"/>
  <c r="L53" i="192" s="1"/>
  <c r="V68" i="190"/>
  <c r="AE7" i="124"/>
  <c r="AF7" i="124" s="1"/>
  <c r="X43" i="192"/>
  <c r="AE8" i="124"/>
  <c r="AF8" i="124" s="1"/>
  <c r="A20" i="124" s="1"/>
  <c r="X70" i="192"/>
  <c r="X46" i="192"/>
  <c r="V384" i="190"/>
  <c r="X63" i="192"/>
  <c r="X25" i="192"/>
  <c r="V254" i="190"/>
  <c r="X16" i="192"/>
  <c r="X31" i="192"/>
  <c r="X22" i="192"/>
  <c r="X33" i="192"/>
  <c r="V224" i="190"/>
  <c r="V267" i="190"/>
  <c r="V202" i="190"/>
  <c r="V358" i="190"/>
  <c r="V341" i="190"/>
  <c r="V436" i="190"/>
  <c r="V315" i="190"/>
  <c r="V160" i="190"/>
  <c r="V159" i="190"/>
  <c r="V172" i="190"/>
  <c r="V67" i="190"/>
  <c r="V71" i="190"/>
  <c r="V97" i="190"/>
  <c r="V136" i="190"/>
  <c r="V198" i="190"/>
  <c r="V354" i="190"/>
  <c r="V107" i="190"/>
  <c r="V397" i="190"/>
  <c r="V293" i="190"/>
  <c r="V111" i="190"/>
  <c r="V59" i="190"/>
  <c r="V60" i="190"/>
  <c r="V84" i="190"/>
  <c r="V215" i="190"/>
  <c r="V158" i="190"/>
  <c r="V316" i="190"/>
  <c r="V251" i="190"/>
  <c r="A91" i="208"/>
  <c r="A70" i="236"/>
  <c r="I139" i="170"/>
  <c r="H126" i="170"/>
  <c r="S424" i="177"/>
  <c r="L190" i="177"/>
  <c r="M569" i="177"/>
  <c r="M570" i="177" s="1"/>
  <c r="M497" i="177"/>
  <c r="M498" i="177" s="1"/>
  <c r="Q335" i="177"/>
  <c r="Q336" i="177" s="1"/>
  <c r="Q64" i="177"/>
  <c r="Q533" i="177"/>
  <c r="Q534" i="177" s="1"/>
  <c r="U497" i="177"/>
  <c r="U498" i="177" s="1"/>
  <c r="U317" i="177"/>
  <c r="U318" i="177" s="1"/>
  <c r="M334" i="177"/>
  <c r="Q46" i="177"/>
  <c r="M298" i="177"/>
  <c r="M64" i="177"/>
  <c r="O496" i="177"/>
  <c r="K496" i="177"/>
  <c r="S443" i="177"/>
  <c r="S444" i="177" s="1"/>
  <c r="O478" i="177"/>
  <c r="T226" i="177"/>
  <c r="L118" i="177"/>
  <c r="K550" i="177"/>
  <c r="K334" i="177"/>
  <c r="J371" i="177"/>
  <c r="J372" i="177" s="1"/>
  <c r="O442" i="177"/>
  <c r="O371" i="177"/>
  <c r="O372" i="177" s="1"/>
  <c r="S460" i="177"/>
  <c r="O280" i="177"/>
  <c r="S479" i="177"/>
  <c r="S480" i="177" s="1"/>
  <c r="S532" i="177"/>
  <c r="N515" i="177"/>
  <c r="N516" i="177" s="1"/>
  <c r="O334" i="177"/>
  <c r="K443" i="177"/>
  <c r="K444" i="177" s="1"/>
  <c r="O461" i="177"/>
  <c r="O462" i="177" s="1"/>
  <c r="N281" i="177"/>
  <c r="N282" i="177" s="1"/>
  <c r="O101" i="177"/>
  <c r="O102" i="177" s="1"/>
  <c r="T262" i="177"/>
  <c r="T208" i="177"/>
  <c r="T154" i="177"/>
  <c r="L82" i="177"/>
  <c r="K479" i="177"/>
  <c r="K480" i="177" s="1"/>
  <c r="N532" i="177"/>
  <c r="R64" i="177"/>
  <c r="O568" i="177"/>
  <c r="S514" i="177"/>
  <c r="R496" i="177"/>
  <c r="N479" i="177"/>
  <c r="N480" i="177" s="1"/>
  <c r="K316" i="177"/>
  <c r="K424" i="177"/>
  <c r="O406" i="177"/>
  <c r="K370" i="177"/>
  <c r="R425" i="177"/>
  <c r="R426" i="177" s="1"/>
  <c r="R281" i="177"/>
  <c r="R282" i="177" s="1"/>
  <c r="N64" i="177"/>
  <c r="R46" i="177"/>
  <c r="J478" i="177"/>
  <c r="K568" i="177"/>
  <c r="O514" i="177"/>
  <c r="R568" i="177"/>
  <c r="J496" i="177"/>
  <c r="J514" i="177"/>
  <c r="J407" i="177"/>
  <c r="J408" i="177" s="1"/>
  <c r="N424" i="177"/>
  <c r="N388" i="177"/>
  <c r="K280" i="177"/>
  <c r="J64" i="177"/>
  <c r="J568" i="177"/>
  <c r="R514" i="177"/>
  <c r="J388" i="177"/>
  <c r="K101" i="177"/>
  <c r="K102" i="177" s="1"/>
  <c r="U389" i="177"/>
  <c r="U390" i="177" s="1"/>
  <c r="S550" i="177"/>
  <c r="O532" i="177"/>
  <c r="K514" i="177"/>
  <c r="J550" i="177"/>
  <c r="N298" i="177"/>
  <c r="S388" i="177"/>
  <c r="O316" i="177"/>
  <c r="R388" i="177"/>
  <c r="L154" i="177"/>
  <c r="S100" i="177"/>
  <c r="L100" i="177"/>
  <c r="S568" i="177"/>
  <c r="O550" i="177"/>
  <c r="K532" i="177"/>
  <c r="S496" i="177"/>
  <c r="J532" i="177"/>
  <c r="K352" i="177"/>
  <c r="K388" i="177"/>
  <c r="R299" i="177"/>
  <c r="R300" i="177" s="1"/>
  <c r="T100" i="177"/>
  <c r="U64" i="177"/>
  <c r="L262" i="177"/>
  <c r="L226" i="177"/>
  <c r="T172" i="177"/>
  <c r="L136" i="177"/>
  <c r="K83" i="177"/>
  <c r="K84" i="177" s="1"/>
  <c r="O83" i="177"/>
  <c r="O84" i="177" s="1"/>
  <c r="J46" i="177"/>
  <c r="J280" i="177"/>
  <c r="N172" i="177"/>
  <c r="G9" i="235"/>
  <c r="A14" i="235" s="1"/>
  <c r="H19" i="236"/>
  <c r="O4" i="236"/>
  <c r="V70" i="192"/>
  <c r="H70" i="208"/>
  <c r="V190" i="190"/>
  <c r="J137" i="177"/>
  <c r="J138" i="177" s="1"/>
  <c r="V223" i="190"/>
  <c r="V366" i="190"/>
  <c r="P46" i="177"/>
  <c r="P47" i="177"/>
  <c r="P48" i="177" s="1"/>
  <c r="S82" i="177"/>
  <c r="S83" i="177"/>
  <c r="S84" i="177" s="1"/>
  <c r="J172" i="177"/>
  <c r="J173" i="177"/>
  <c r="J174" i="177" s="1"/>
  <c r="Q317" i="177"/>
  <c r="Q318" i="177" s="1"/>
  <c r="V173" i="190"/>
  <c r="K407" i="190"/>
  <c r="V407" i="190" s="1"/>
  <c r="V406" i="190"/>
  <c r="K411" i="190"/>
  <c r="V411" i="190" s="1"/>
  <c r="V410" i="190"/>
  <c r="J191" i="177"/>
  <c r="J192" i="177" s="1"/>
  <c r="S263" i="177"/>
  <c r="S264" i="177" s="1"/>
  <c r="S262" i="177"/>
  <c r="N335" i="177"/>
  <c r="N336" i="177" s="1"/>
  <c r="N334" i="177"/>
  <c r="N353" i="177"/>
  <c r="N354" i="177" s="1"/>
  <c r="V171" i="190"/>
  <c r="V203" i="190"/>
  <c r="V210" i="190"/>
  <c r="J381" i="190"/>
  <c r="V381" i="190" s="1"/>
  <c r="V380" i="190"/>
  <c r="V385" i="190"/>
  <c r="N47" i="177"/>
  <c r="N48" i="177" s="1"/>
  <c r="N46" i="177"/>
  <c r="U46" i="177"/>
  <c r="U47" i="177"/>
  <c r="U48" i="177" s="1"/>
  <c r="Q137" i="177"/>
  <c r="Q138" i="177" s="1"/>
  <c r="Q136" i="177"/>
  <c r="N244" i="177"/>
  <c r="Q244" i="177"/>
  <c r="S334" i="177"/>
  <c r="S335" i="177"/>
  <c r="S336" i="177" s="1"/>
  <c r="L569" i="177"/>
  <c r="L570" i="177" s="1"/>
  <c r="V289" i="190"/>
  <c r="V353" i="190"/>
  <c r="V392" i="190"/>
  <c r="V177" i="190"/>
  <c r="V164" i="190"/>
  <c r="V303" i="190"/>
  <c r="N83" i="177"/>
  <c r="N84" i="177" s="1"/>
  <c r="K226" i="177"/>
  <c r="V342" i="190"/>
  <c r="V184" i="190"/>
  <c r="V266" i="190"/>
  <c r="K46" i="177"/>
  <c r="J100" i="177"/>
  <c r="S137" i="177"/>
  <c r="S138" i="177" s="1"/>
  <c r="O172" i="177"/>
  <c r="P191" i="177"/>
  <c r="P192" i="177" s="1"/>
  <c r="J208" i="177"/>
  <c r="K263" i="177"/>
  <c r="K264" i="177" s="1"/>
  <c r="R406" i="177"/>
  <c r="U406" i="177"/>
  <c r="V80" i="190"/>
  <c r="V357" i="190"/>
  <c r="P154" i="177"/>
  <c r="N209" i="177"/>
  <c r="N210" i="177" s="1"/>
  <c r="L479" i="177"/>
  <c r="L480" i="177" s="1"/>
  <c r="M532" i="177"/>
  <c r="V249" i="190"/>
  <c r="V346" i="190"/>
  <c r="K299" i="177"/>
  <c r="K300" i="177" s="1"/>
  <c r="M352" i="177"/>
  <c r="L388" i="177"/>
  <c r="Q443" i="177"/>
  <c r="Q444" i="177" s="1"/>
  <c r="P460" i="177"/>
  <c r="T532" i="177"/>
  <c r="AE14" i="124"/>
  <c r="AE10" i="124"/>
  <c r="H3" i="208" s="1"/>
  <c r="AD11" i="124"/>
  <c r="X2" i="192" s="1"/>
  <c r="AD10" i="124"/>
  <c r="H2" i="208" s="1"/>
  <c r="H10" i="232"/>
  <c r="A74" i="188"/>
  <c r="A90" i="208"/>
  <c r="V86" i="190"/>
  <c r="V290" i="190"/>
  <c r="O2" i="188"/>
  <c r="M119" i="177"/>
  <c r="M120" i="177" s="1"/>
  <c r="M118" i="177"/>
  <c r="M245" i="177"/>
  <c r="M246" i="177" s="1"/>
  <c r="M244" i="177"/>
  <c r="J299" i="177"/>
  <c r="J300" i="177" s="1"/>
  <c r="J298" i="177"/>
  <c r="P299" i="177"/>
  <c r="P300" i="177" s="1"/>
  <c r="P298" i="177"/>
  <c r="R334" i="177"/>
  <c r="R335" i="177"/>
  <c r="R336" i="177" s="1"/>
  <c r="N461" i="177"/>
  <c r="N462" i="177" s="1"/>
  <c r="N460" i="177"/>
  <c r="U461" i="177"/>
  <c r="U462" i="177" s="1"/>
  <c r="U460" i="177"/>
  <c r="Q479" i="177"/>
  <c r="Q480" i="177" s="1"/>
  <c r="Q478" i="177"/>
  <c r="U478" i="177"/>
  <c r="U479" i="177"/>
  <c r="U480" i="177" s="1"/>
  <c r="O352" i="177"/>
  <c r="T298" i="177"/>
  <c r="S281" i="177"/>
  <c r="S282" i="177" s="1"/>
  <c r="V250" i="190"/>
  <c r="V345" i="190"/>
  <c r="V371" i="190"/>
  <c r="V163" i="190"/>
  <c r="V98" i="190"/>
  <c r="V302" i="190"/>
  <c r="V72" i="190"/>
  <c r="J36" i="192"/>
  <c r="J37" i="192" s="1"/>
  <c r="J39" i="192" s="1"/>
  <c r="J43" i="192" s="1"/>
  <c r="Q119" i="177"/>
  <c r="Q120" i="177" s="1"/>
  <c r="K244" i="177"/>
  <c r="K245" i="177"/>
  <c r="K246" i="177" s="1"/>
  <c r="T36" i="192"/>
  <c r="T37" i="192" s="1"/>
  <c r="V149" i="190"/>
  <c r="V227" i="190"/>
  <c r="V318" i="190"/>
  <c r="V340" i="190"/>
  <c r="V409" i="190"/>
  <c r="V431" i="190"/>
  <c r="R83" i="177"/>
  <c r="R84" i="177" s="1"/>
  <c r="N100" i="177"/>
  <c r="M173" i="177"/>
  <c r="M174" i="177" s="1"/>
  <c r="M172" i="177"/>
  <c r="Q227" i="177"/>
  <c r="Q228" i="177" s="1"/>
  <c r="Q226" i="177"/>
  <c r="U280" i="177"/>
  <c r="R317" i="177"/>
  <c r="R318" i="177" s="1"/>
  <c r="Q388" i="177"/>
  <c r="Q389" i="177"/>
  <c r="Q390" i="177" s="1"/>
  <c r="N406" i="177"/>
  <c r="N407" i="177"/>
  <c r="N408" i="177" s="1"/>
  <c r="L443" i="177"/>
  <c r="L444" i="177" s="1"/>
  <c r="T514" i="177"/>
  <c r="T515" i="177"/>
  <c r="T516" i="177" s="1"/>
  <c r="R37" i="192"/>
  <c r="R39" i="192" s="1"/>
  <c r="R43" i="192" s="1"/>
  <c r="V305" i="190"/>
  <c r="V383" i="190"/>
  <c r="R101" i="177"/>
  <c r="R102" i="177" s="1"/>
  <c r="R100" i="177"/>
  <c r="U136" i="177"/>
  <c r="U137" i="177"/>
  <c r="U138" i="177" s="1"/>
  <c r="N227" i="177"/>
  <c r="N228" i="177" s="1"/>
  <c r="N226" i="177"/>
  <c r="L370" i="177"/>
  <c r="T424" i="177"/>
  <c r="T425" i="177"/>
  <c r="T426" i="177" s="1"/>
  <c r="P443" i="177"/>
  <c r="P444" i="177" s="1"/>
  <c r="T461" i="177"/>
  <c r="T462" i="177" s="1"/>
  <c r="T460" i="177"/>
  <c r="V119" i="190"/>
  <c r="V279" i="190"/>
  <c r="V422" i="190"/>
  <c r="V201" i="190"/>
  <c r="V292" i="190"/>
  <c r="R172" i="177"/>
  <c r="U172" i="177"/>
  <c r="Q208" i="177"/>
  <c r="U262" i="177"/>
  <c r="M280" i="177"/>
  <c r="T281" i="177"/>
  <c r="T282" i="177" s="1"/>
  <c r="P280" i="177"/>
  <c r="J334" i="177"/>
  <c r="T335" i="177"/>
  <c r="T336" i="177" s="1"/>
  <c r="J460" i="177"/>
  <c r="H39" i="208"/>
  <c r="H43" i="208" s="1"/>
  <c r="H75" i="208" s="1"/>
  <c r="E16" i="183"/>
  <c r="F16" i="183" s="1"/>
  <c r="H70" i="192"/>
  <c r="G125" i="190"/>
  <c r="G433" i="190"/>
  <c r="G242" i="190"/>
  <c r="G60" i="190"/>
  <c r="G73" i="190"/>
  <c r="F9" i="214"/>
  <c r="A14" i="214" s="1"/>
  <c r="F9" i="183"/>
  <c r="A22" i="183" s="1"/>
  <c r="G290" i="190"/>
  <c r="G398" i="190"/>
  <c r="G346" i="190"/>
  <c r="G368" i="190"/>
  <c r="G151" i="190"/>
  <c r="G411" i="190"/>
  <c r="G99" i="190"/>
  <c r="G238" i="190"/>
  <c r="G190" i="190"/>
  <c r="G160" i="190"/>
  <c r="G108" i="190"/>
  <c r="G342" i="190"/>
  <c r="G303" i="190"/>
  <c r="R53" i="192"/>
  <c r="G112" i="190"/>
  <c r="G86" i="190"/>
  <c r="G277" i="190"/>
  <c r="G138" i="190"/>
  <c r="G372" i="190"/>
  <c r="G424" i="190"/>
  <c r="E15" i="183"/>
  <c r="F15" i="183" s="1"/>
  <c r="G9" i="233"/>
  <c r="A14" i="233" s="1"/>
  <c r="G177" i="190"/>
  <c r="G199" i="190"/>
  <c r="G281" i="190"/>
  <c r="G164" i="190"/>
  <c r="G229" i="190"/>
  <c r="AD14" i="124"/>
  <c r="G444" i="177"/>
  <c r="G84" i="177"/>
  <c r="F10" i="183"/>
  <c r="V108" i="190"/>
  <c r="V112" i="190"/>
  <c r="V437" i="190"/>
  <c r="V189" i="190"/>
  <c r="V253" i="190"/>
  <c r="V263" i="190"/>
  <c r="V288" i="190"/>
  <c r="V314" i="190"/>
  <c r="V355" i="190"/>
  <c r="V359" i="190"/>
  <c r="V379" i="190"/>
  <c r="V396" i="190"/>
  <c r="V398" i="190"/>
  <c r="S118" i="177"/>
  <c r="S119" i="177"/>
  <c r="S120" i="177" s="1"/>
  <c r="M136" i="177"/>
  <c r="M137" i="177"/>
  <c r="M138" i="177" s="1"/>
  <c r="O137" i="177"/>
  <c r="O138" i="177" s="1"/>
  <c r="N155" i="177"/>
  <c r="N156" i="177" s="1"/>
  <c r="N154" i="177"/>
  <c r="U155" i="177"/>
  <c r="U156" i="177" s="1"/>
  <c r="U154" i="177"/>
  <c r="Q191" i="177"/>
  <c r="Q192" i="177" s="1"/>
  <c r="U209" i="177"/>
  <c r="U210" i="177" s="1"/>
  <c r="U208" i="177"/>
  <c r="J227" i="177"/>
  <c r="J228" i="177" s="1"/>
  <c r="J226" i="177"/>
  <c r="J245" i="177"/>
  <c r="J246" i="177" s="1"/>
  <c r="J244" i="177"/>
  <c r="N263" i="177"/>
  <c r="N264" i="177" s="1"/>
  <c r="N262" i="177"/>
  <c r="U299" i="177"/>
  <c r="U300" i="177" s="1"/>
  <c r="U298" i="177"/>
  <c r="P317" i="177"/>
  <c r="P318" i="177" s="1"/>
  <c r="P316" i="177"/>
  <c r="T353" i="177"/>
  <c r="T354" i="177" s="1"/>
  <c r="T352" i="177"/>
  <c r="L533" i="177"/>
  <c r="L534" i="177" s="1"/>
  <c r="L532" i="177"/>
  <c r="V93" i="190"/>
  <c r="V110" i="190"/>
  <c r="V123" i="190"/>
  <c r="V216" i="190"/>
  <c r="S47" i="177"/>
  <c r="S48" i="177" s="1"/>
  <c r="L64" i="177"/>
  <c r="L65" i="177"/>
  <c r="L66" i="177" s="1"/>
  <c r="T64" i="177"/>
  <c r="P82" i="177"/>
  <c r="P83" i="177"/>
  <c r="P84" i="177" s="1"/>
  <c r="R155" i="177"/>
  <c r="R156" i="177" s="1"/>
  <c r="R154" i="177"/>
  <c r="M191" i="177"/>
  <c r="M192" i="177" s="1"/>
  <c r="M190" i="177"/>
  <c r="O245" i="177"/>
  <c r="O246" i="177" s="1"/>
  <c r="Q280" i="177"/>
  <c r="Q281" i="177"/>
  <c r="Q282" i="177" s="1"/>
  <c r="M317" i="177"/>
  <c r="M318" i="177" s="1"/>
  <c r="M316" i="177"/>
  <c r="Q353" i="177"/>
  <c r="Q354" i="177" s="1"/>
  <c r="Q352" i="177"/>
  <c r="T371" i="177"/>
  <c r="T372" i="177" s="1"/>
  <c r="T370" i="177"/>
  <c r="M407" i="177"/>
  <c r="M408" i="177" s="1"/>
  <c r="M406" i="177"/>
  <c r="J443" i="177"/>
  <c r="J444" i="177" s="1"/>
  <c r="J442" i="177"/>
  <c r="Q551" i="177"/>
  <c r="Q552" i="177" s="1"/>
  <c r="Q550" i="177"/>
  <c r="U550" i="177"/>
  <c r="U551" i="177"/>
  <c r="U552" i="177" s="1"/>
  <c r="N568" i="177"/>
  <c r="V186" i="190"/>
  <c r="V368" i="190"/>
  <c r="Q83" i="177"/>
  <c r="Q84" i="177" s="1"/>
  <c r="Q82" i="177"/>
  <c r="U118" i="177"/>
  <c r="U119" i="177"/>
  <c r="U120" i="177" s="1"/>
  <c r="P172" i="177"/>
  <c r="P173" i="177"/>
  <c r="P174" i="177" s="1"/>
  <c r="N190" i="177"/>
  <c r="N191" i="177"/>
  <c r="N192" i="177" s="1"/>
  <c r="U191" i="177"/>
  <c r="U192" i="177" s="1"/>
  <c r="U190" i="177"/>
  <c r="O299" i="177"/>
  <c r="O300" i="177" s="1"/>
  <c r="O298" i="177"/>
  <c r="Q371" i="177"/>
  <c r="Q372" i="177" s="1"/>
  <c r="Q370" i="177"/>
  <c r="Q424" i="177"/>
  <c r="Q425" i="177"/>
  <c r="Q426" i="177" s="1"/>
  <c r="V58" i="190"/>
  <c r="V69" i="190"/>
  <c r="V73" i="190"/>
  <c r="K264" i="190"/>
  <c r="V264" i="190" s="1"/>
  <c r="K64" i="177"/>
  <c r="P100" i="177"/>
  <c r="P101" i="177"/>
  <c r="P102" i="177" s="1"/>
  <c r="J154" i="177"/>
  <c r="J155" i="177"/>
  <c r="J156" i="177" s="1"/>
  <c r="M155" i="177"/>
  <c r="M156" i="177" s="1"/>
  <c r="M154" i="177"/>
  <c r="R191" i="177"/>
  <c r="R192" i="177" s="1"/>
  <c r="R190" i="177"/>
  <c r="K208" i="177"/>
  <c r="K209" i="177"/>
  <c r="K210" i="177" s="1"/>
  <c r="O209" i="177"/>
  <c r="O210" i="177" s="1"/>
  <c r="O226" i="177"/>
  <c r="O227" i="177"/>
  <c r="O228" i="177" s="1"/>
  <c r="U227" i="177"/>
  <c r="U228" i="177" s="1"/>
  <c r="U226" i="177"/>
  <c r="R227" i="177"/>
  <c r="R228" i="177" s="1"/>
  <c r="U245" i="177"/>
  <c r="U246" i="177" s="1"/>
  <c r="U244" i="177"/>
  <c r="J263" i="177"/>
  <c r="J264" i="177" s="1"/>
  <c r="J262" i="177"/>
  <c r="Q263" i="177"/>
  <c r="Q264" i="177" s="1"/>
  <c r="Q262" i="177"/>
  <c r="P335" i="177"/>
  <c r="P336" i="177" s="1"/>
  <c r="P334" i="177"/>
  <c r="J353" i="177"/>
  <c r="J354" i="177" s="1"/>
  <c r="M425" i="177"/>
  <c r="M426" i="177" s="1"/>
  <c r="R478" i="177"/>
  <c r="R479" i="177"/>
  <c r="R480" i="177" s="1"/>
  <c r="M514" i="177"/>
  <c r="M515" i="177"/>
  <c r="M516" i="177" s="1"/>
  <c r="T568" i="177"/>
  <c r="T569" i="177"/>
  <c r="T570" i="177" s="1"/>
  <c r="P569" i="177"/>
  <c r="N126" i="168"/>
  <c r="J22" i="208" s="1"/>
  <c r="J21" i="208" s="1"/>
  <c r="Q101" i="177"/>
  <c r="Q102" i="177" s="1"/>
  <c r="U442" i="177"/>
  <c r="U443" i="177"/>
  <c r="U444" i="177" s="1"/>
  <c r="N497" i="177"/>
  <c r="N498" i="177" s="1"/>
  <c r="N496" i="177"/>
  <c r="P515" i="177"/>
  <c r="P516" i="177" s="1"/>
  <c r="P514" i="177"/>
  <c r="R532" i="177"/>
  <c r="O154" i="177"/>
  <c r="P407" i="177"/>
  <c r="P408" i="177" s="1"/>
  <c r="U533" i="177"/>
  <c r="U534" i="177" s="1"/>
  <c r="S370" i="177"/>
  <c r="G9" i="232"/>
  <c r="A14" i="232" s="1"/>
  <c r="G9" i="220"/>
  <c r="A14" i="220" s="1"/>
  <c r="A89" i="192"/>
  <c r="G11" i="214"/>
  <c r="H11" i="234"/>
  <c r="H11" i="231"/>
  <c r="V41" i="190"/>
  <c r="I125" i="170"/>
  <c r="H11" i="233"/>
  <c r="G11" i="194"/>
  <c r="F82" i="192"/>
  <c r="X4" i="192"/>
  <c r="G9" i="231"/>
  <c r="A14" i="231" s="1"/>
  <c r="A79" i="127"/>
  <c r="H11" i="232"/>
  <c r="V23" i="177"/>
  <c r="F11" i="183"/>
  <c r="H11" i="186"/>
  <c r="H11" i="220"/>
  <c r="U21" i="177"/>
  <c r="B28" i="177" s="1"/>
  <c r="M123" i="168"/>
  <c r="A128" i="168" s="1"/>
  <c r="N125" i="168"/>
  <c r="H11" i="235"/>
  <c r="A75" i="188"/>
  <c r="D84" i="208"/>
  <c r="G9" i="186"/>
  <c r="A14" i="186" s="1"/>
  <c r="U39" i="190"/>
  <c r="B46" i="190" s="1"/>
  <c r="G9" i="234"/>
  <c r="A14" i="234" s="1"/>
  <c r="F9" i="194"/>
  <c r="A14" i="194" s="1"/>
  <c r="O4" i="127"/>
  <c r="J242" i="190"/>
  <c r="V242" i="190" s="1"/>
  <c r="V241" i="190"/>
  <c r="M212" i="190"/>
  <c r="V212" i="190" s="1"/>
  <c r="V211" i="190"/>
  <c r="R307" i="190"/>
  <c r="V307" i="190" s="1"/>
  <c r="V306" i="190"/>
  <c r="M420" i="190"/>
  <c r="V420" i="190" s="1"/>
  <c r="V419" i="190"/>
  <c r="J462" i="177"/>
  <c r="V469" i="177"/>
  <c r="V55" i="177"/>
  <c r="P134" i="190"/>
  <c r="V134" i="190" s="1"/>
  <c r="V133" i="190"/>
  <c r="N138" i="190"/>
  <c r="V138" i="190" s="1"/>
  <c r="V137" i="190"/>
  <c r="V237" i="190"/>
  <c r="J238" i="190"/>
  <c r="V238" i="190" s="1"/>
  <c r="T191" i="177"/>
  <c r="T192" i="177" s="1"/>
  <c r="T190" i="177"/>
  <c r="P389" i="177"/>
  <c r="P390" i="177" s="1"/>
  <c r="P388" i="177"/>
  <c r="L390" i="177"/>
  <c r="S65" i="177"/>
  <c r="S66" i="177" s="1"/>
  <c r="S64" i="177"/>
  <c r="V307" i="177"/>
  <c r="E13" i="183"/>
  <c r="F13" i="183" s="1"/>
  <c r="V372" i="190"/>
  <c r="T119" i="177"/>
  <c r="T120" i="177" s="1"/>
  <c r="T118" i="177"/>
  <c r="G10" i="214"/>
  <c r="H10" i="233"/>
  <c r="H10" i="235"/>
  <c r="I124" i="170"/>
  <c r="H10" i="234"/>
  <c r="H10" i="231"/>
  <c r="A78" i="127"/>
  <c r="G10" i="194"/>
  <c r="V22" i="177"/>
  <c r="N124" i="168"/>
  <c r="A5" i="168" s="1"/>
  <c r="H10" i="186"/>
  <c r="J36" i="124"/>
  <c r="AD7" i="124"/>
  <c r="O82" i="190"/>
  <c r="V82" i="190" s="1"/>
  <c r="V81" i="190"/>
  <c r="N95" i="190"/>
  <c r="V95" i="190" s="1"/>
  <c r="V94" i="190"/>
  <c r="V99" i="190"/>
  <c r="V124" i="190"/>
  <c r="K125" i="190"/>
  <c r="V125" i="190" s="1"/>
  <c r="V132" i="190"/>
  <c r="J229" i="190"/>
  <c r="V229" i="190" s="1"/>
  <c r="V228" i="190"/>
  <c r="Q333" i="190"/>
  <c r="V333" i="190" s="1"/>
  <c r="V332" i="190"/>
  <c r="V367" i="190"/>
  <c r="V370" i="190"/>
  <c r="S172" i="177"/>
  <c r="S173" i="177"/>
  <c r="S174" i="177" s="1"/>
  <c r="L246" i="177"/>
  <c r="L335" i="177"/>
  <c r="L334" i="177"/>
  <c r="U334" i="177"/>
  <c r="U335" i="177"/>
  <c r="U336" i="177" s="1"/>
  <c r="U515" i="177"/>
  <c r="U516" i="177" s="1"/>
  <c r="U514" i="177"/>
  <c r="L551" i="177"/>
  <c r="L550" i="177"/>
  <c r="R551" i="177"/>
  <c r="R552" i="177" s="1"/>
  <c r="R550" i="177"/>
  <c r="I126" i="170"/>
  <c r="J26" i="208" s="1"/>
  <c r="J24" i="208" s="1"/>
  <c r="N56" i="190"/>
  <c r="V56" i="190" s="1"/>
  <c r="V55" i="190"/>
  <c r="V120" i="190"/>
  <c r="J121" i="190"/>
  <c r="V121" i="190" s="1"/>
  <c r="J320" i="190"/>
  <c r="V320" i="190" s="1"/>
  <c r="V319" i="190"/>
  <c r="U394" i="190"/>
  <c r="V394" i="190" s="1"/>
  <c r="V393" i="190"/>
  <c r="O433" i="190"/>
  <c r="V433" i="190" s="1"/>
  <c r="V432" i="190"/>
  <c r="V37" i="177"/>
  <c r="T137" i="177"/>
  <c r="T138" i="177" s="1"/>
  <c r="T136" i="177"/>
  <c r="P227" i="177"/>
  <c r="P228" i="177" s="1"/>
  <c r="P226" i="177"/>
  <c r="S227" i="177"/>
  <c r="S228" i="177" s="1"/>
  <c r="S226" i="177"/>
  <c r="L515" i="177"/>
  <c r="L514" i="177"/>
  <c r="J48" i="177"/>
  <c r="F8" i="214"/>
  <c r="F8" i="194"/>
  <c r="U38" i="190"/>
  <c r="H122" i="170"/>
  <c r="M122" i="168"/>
  <c r="G8" i="186"/>
  <c r="G8" i="231"/>
  <c r="G8" i="232"/>
  <c r="G8" i="233"/>
  <c r="H10" i="220"/>
  <c r="A88" i="192"/>
  <c r="V40" i="190"/>
  <c r="H37" i="192"/>
  <c r="H39" i="192" s="1"/>
  <c r="H43" i="192" s="1"/>
  <c r="G385" i="190"/>
  <c r="G264" i="190"/>
  <c r="G420" i="190"/>
  <c r="G394" i="190"/>
  <c r="G255" i="190"/>
  <c r="G316" i="190"/>
  <c r="G82" i="190"/>
  <c r="G320" i="190"/>
  <c r="G268" i="190"/>
  <c r="G147" i="190"/>
  <c r="G134" i="190"/>
  <c r="G407" i="190"/>
  <c r="G56" i="190"/>
  <c r="G355" i="190"/>
  <c r="G203" i="190"/>
  <c r="G333" i="190"/>
  <c r="G251" i="190"/>
  <c r="G381" i="190"/>
  <c r="G359" i="190"/>
  <c r="G216" i="190"/>
  <c r="G212" i="190"/>
  <c r="G437" i="190"/>
  <c r="G307" i="190"/>
  <c r="G173" i="190"/>
  <c r="G69" i="190"/>
  <c r="G95" i="190"/>
  <c r="G225" i="190"/>
  <c r="G294" i="190"/>
  <c r="G121" i="190"/>
  <c r="G186" i="190"/>
  <c r="Z59" i="192"/>
  <c r="Z24" i="192"/>
  <c r="V145" i="190"/>
  <c r="L151" i="190"/>
  <c r="V151" i="190" s="1"/>
  <c r="V150" i="190"/>
  <c r="V236" i="190"/>
  <c r="V240" i="190"/>
  <c r="O281" i="190"/>
  <c r="V281" i="190" s="1"/>
  <c r="V280" i="190"/>
  <c r="S209" i="177"/>
  <c r="S210" i="177" s="1"/>
  <c r="S208" i="177"/>
  <c r="S316" i="177"/>
  <c r="P496" i="177"/>
  <c r="P497" i="177"/>
  <c r="V106" i="190"/>
  <c r="V255" i="190"/>
  <c r="V277" i="190"/>
  <c r="V294" i="190"/>
  <c r="K329" i="190"/>
  <c r="V329" i="190" s="1"/>
  <c r="V328" i="190"/>
  <c r="V331" i="190"/>
  <c r="K424" i="190"/>
  <c r="V424" i="190" s="1"/>
  <c r="V423" i="190"/>
  <c r="V73" i="177"/>
  <c r="M100" i="177"/>
  <c r="M101" i="177"/>
  <c r="K190" i="177"/>
  <c r="K191" i="177"/>
  <c r="O191" i="177"/>
  <c r="O192" i="177" s="1"/>
  <c r="O190" i="177"/>
  <c r="N371" i="177"/>
  <c r="N372" i="177" s="1"/>
  <c r="N370" i="177"/>
  <c r="T70" i="192"/>
  <c r="H4" i="208"/>
  <c r="H66" i="127"/>
  <c r="H123" i="170"/>
  <c r="A128" i="170" s="1"/>
  <c r="O4" i="188"/>
  <c r="G372" i="177"/>
  <c r="G318" i="177"/>
  <c r="G282" i="177"/>
  <c r="G264" i="177"/>
  <c r="G246" i="177"/>
  <c r="G570" i="177"/>
  <c r="G552" i="177"/>
  <c r="G354" i="177"/>
  <c r="G336" i="177"/>
  <c r="G228" i="177"/>
  <c r="G210" i="177"/>
  <c r="G102" i="177"/>
  <c r="G516" i="177"/>
  <c r="G498" i="177"/>
  <c r="G462" i="177"/>
  <c r="G426" i="177"/>
  <c r="G408" i="177"/>
  <c r="G390" i="177"/>
  <c r="G300" i="177"/>
  <c r="G192" i="177"/>
  <c r="G138" i="177"/>
  <c r="G66" i="177"/>
  <c r="G534" i="177"/>
  <c r="G480" i="177"/>
  <c r="G174" i="177"/>
  <c r="G156" i="177"/>
  <c r="G120" i="177"/>
  <c r="G48" i="177"/>
  <c r="V199" i="190"/>
  <c r="U83" i="177"/>
  <c r="U84" i="177" s="1"/>
  <c r="U82" i="177"/>
  <c r="O119" i="177"/>
  <c r="O120" i="177" s="1"/>
  <c r="O118" i="177"/>
  <c r="R262" i="177"/>
  <c r="R263" i="177"/>
  <c r="R264" i="177" s="1"/>
  <c r="U425" i="177"/>
  <c r="U426" i="177" s="1"/>
  <c r="U424" i="177"/>
  <c r="V162" i="190"/>
  <c r="V175" i="190"/>
  <c r="V214" i="190"/>
  <c r="V301" i="190"/>
  <c r="S155" i="177"/>
  <c r="S156" i="177" s="1"/>
  <c r="Q172" i="177"/>
  <c r="Q173" i="177"/>
  <c r="Q174" i="177" s="1"/>
  <c r="M388" i="177"/>
  <c r="M389" i="177"/>
  <c r="L406" i="177"/>
  <c r="L407" i="177"/>
  <c r="T478" i="177"/>
  <c r="T479" i="177"/>
  <c r="T480" i="177" s="1"/>
  <c r="M550" i="177"/>
  <c r="M551" i="177"/>
  <c r="M552" i="177" s="1"/>
  <c r="P551" i="177"/>
  <c r="P552" i="177" s="1"/>
  <c r="P550" i="177"/>
  <c r="Q568" i="177"/>
  <c r="V85" i="190"/>
  <c r="V147" i="190"/>
  <c r="V197" i="190"/>
  <c r="V262" i="190"/>
  <c r="V275" i="190"/>
  <c r="V344" i="190"/>
  <c r="L46" i="177"/>
  <c r="L47" i="177"/>
  <c r="P65" i="177"/>
  <c r="J82" i="177"/>
  <c r="J83" i="177"/>
  <c r="Q154" i="177"/>
  <c r="Q155" i="177"/>
  <c r="Q156" i="177" s="1"/>
  <c r="K172" i="177"/>
  <c r="K173" i="177"/>
  <c r="V435" i="190"/>
  <c r="O46" i="177"/>
  <c r="O47" i="177"/>
  <c r="O48" i="177" s="1"/>
  <c r="T47" i="177"/>
  <c r="T48" i="177" s="1"/>
  <c r="T46" i="177"/>
  <c r="V91" i="177"/>
  <c r="J119" i="177"/>
  <c r="N136" i="177"/>
  <c r="N137" i="177"/>
  <c r="K136" i="177"/>
  <c r="K154" i="177"/>
  <c r="K155" i="177"/>
  <c r="S191" i="177"/>
  <c r="S192" i="177" s="1"/>
  <c r="M208" i="177"/>
  <c r="M209" i="177"/>
  <c r="P209" i="177"/>
  <c r="P210" i="177" s="1"/>
  <c r="R208" i="177"/>
  <c r="R245" i="177"/>
  <c r="R244" i="177"/>
  <c r="P244" i="177"/>
  <c r="P262" i="177"/>
  <c r="P263" i="177"/>
  <c r="P264" i="177" s="1"/>
  <c r="S298" i="177"/>
  <c r="S299" i="177"/>
  <c r="S300" i="177" s="1"/>
  <c r="Q299" i="177"/>
  <c r="Q300" i="177" s="1"/>
  <c r="R353" i="177"/>
  <c r="R354" i="177" s="1"/>
  <c r="O424" i="177"/>
  <c r="R443" i="177"/>
  <c r="R444" i="177" s="1"/>
  <c r="N118" i="177"/>
  <c r="N119" i="177"/>
  <c r="N120" i="177" s="1"/>
  <c r="K118" i="177"/>
  <c r="M226" i="177"/>
  <c r="M227" i="177"/>
  <c r="J316" i="177"/>
  <c r="J317" i="177"/>
  <c r="P352" i="177"/>
  <c r="P353" i="177"/>
  <c r="M370" i="177"/>
  <c r="M371" i="177"/>
  <c r="J424" i="177"/>
  <c r="J425" i="177"/>
  <c r="M460" i="177"/>
  <c r="M461" i="177"/>
  <c r="M462" i="177" s="1"/>
  <c r="T551" i="177"/>
  <c r="T552" i="177" s="1"/>
  <c r="T550" i="177"/>
  <c r="O64" i="177"/>
  <c r="M82" i="177"/>
  <c r="U100" i="177"/>
  <c r="P119" i="177"/>
  <c r="P120" i="177" s="1"/>
  <c r="R118" i="177"/>
  <c r="P137" i="177"/>
  <c r="P138" i="177" s="1"/>
  <c r="R136" i="177"/>
  <c r="S244" i="177"/>
  <c r="L298" i="177"/>
  <c r="L299" i="177"/>
  <c r="S352" i="177"/>
  <c r="S353" i="177"/>
  <c r="S354" i="177" s="1"/>
  <c r="R371" i="177"/>
  <c r="R372" i="177" s="1"/>
  <c r="R370" i="177"/>
  <c r="T388" i="177"/>
  <c r="T389" i="177"/>
  <c r="T390" i="177" s="1"/>
  <c r="S407" i="177"/>
  <c r="S408" i="177" s="1"/>
  <c r="N443" i="177"/>
  <c r="N444" i="177" s="1"/>
  <c r="K461" i="177"/>
  <c r="P479" i="177"/>
  <c r="P480" i="177" s="1"/>
  <c r="P478" i="177"/>
  <c r="N550" i="177"/>
  <c r="M262" i="177"/>
  <c r="M263" i="177"/>
  <c r="V289" i="177"/>
  <c r="L317" i="177"/>
  <c r="L318" i="177" s="1"/>
  <c r="L316" i="177"/>
  <c r="N317" i="177"/>
  <c r="N318" i="177" s="1"/>
  <c r="P371" i="177"/>
  <c r="P372" i="177" s="1"/>
  <c r="P370" i="177"/>
  <c r="Q407" i="177"/>
  <c r="Q408" i="177" s="1"/>
  <c r="Q406" i="177"/>
  <c r="L425" i="177"/>
  <c r="L426" i="177" s="1"/>
  <c r="L424" i="177"/>
  <c r="T442" i="177"/>
  <c r="T443" i="177"/>
  <c r="T444" i="177" s="1"/>
  <c r="Q461" i="177"/>
  <c r="Q462" i="177" s="1"/>
  <c r="Q460" i="177"/>
  <c r="M478" i="177"/>
  <c r="M479" i="177"/>
  <c r="M480" i="177" s="1"/>
  <c r="O263" i="177"/>
  <c r="O264" i="177" s="1"/>
  <c r="T316" i="177"/>
  <c r="L352" i="177"/>
  <c r="U370" i="177"/>
  <c r="O389" i="177"/>
  <c r="O390" i="177" s="1"/>
  <c r="T406" i="177"/>
  <c r="P424" i="177"/>
  <c r="M442" i="177"/>
  <c r="L460" i="177"/>
  <c r="R461" i="177"/>
  <c r="R462" i="177" s="1"/>
  <c r="L496" i="177"/>
  <c r="T496" i="177"/>
  <c r="P532" i="177"/>
  <c r="AE13" i="124" l="1"/>
  <c r="O3" i="188" s="1"/>
  <c r="AE12" i="124"/>
  <c r="O3" i="236" s="1"/>
  <c r="O3" i="127"/>
  <c r="O2" i="127"/>
  <c r="Z31" i="192"/>
  <c r="Z28" i="192"/>
  <c r="Z46" i="192"/>
  <c r="Z56" i="192"/>
  <c r="Z63" i="192"/>
  <c r="Z23" i="192"/>
  <c r="Z58" i="192"/>
  <c r="Z29" i="192"/>
  <c r="Z57" i="192"/>
  <c r="Z26" i="192"/>
  <c r="Z30" i="192"/>
  <c r="Z62" i="192"/>
  <c r="Z22" i="192"/>
  <c r="Z15" i="192"/>
  <c r="Z41" i="192"/>
  <c r="Z66" i="192"/>
  <c r="Z27" i="192"/>
  <c r="Z64" i="192"/>
  <c r="Z16" i="192"/>
  <c r="Z21" i="192"/>
  <c r="Z65" i="192"/>
  <c r="Z20" i="192"/>
  <c r="Z68" i="192"/>
  <c r="K43" i="124" s="1"/>
  <c r="Z25" i="192"/>
  <c r="Z32" i="192"/>
  <c r="Z70" i="192"/>
  <c r="Z17" i="192"/>
  <c r="J33" i="208"/>
  <c r="V533" i="177"/>
  <c r="V534" i="177"/>
  <c r="Z36" i="192"/>
  <c r="A5" i="183"/>
  <c r="V282" i="177"/>
  <c r="V280" i="177"/>
  <c r="V532" i="177"/>
  <c r="V281" i="177"/>
  <c r="V190" i="177"/>
  <c r="Z37" i="192"/>
  <c r="T39" i="192"/>
  <c r="T43" i="192" s="1"/>
  <c r="V568" i="177"/>
  <c r="V352" i="177"/>
  <c r="V550" i="177"/>
  <c r="F8" i="183"/>
  <c r="U20" i="177"/>
  <c r="G8" i="235"/>
  <c r="G8" i="220"/>
  <c r="G8" i="234"/>
  <c r="V226" i="177"/>
  <c r="H75" i="192"/>
  <c r="V46" i="177"/>
  <c r="V496" i="177"/>
  <c r="V262" i="177"/>
  <c r="R246" i="177"/>
  <c r="V246" i="177" s="1"/>
  <c r="V245" i="177"/>
  <c r="V444" i="177"/>
  <c r="V64" i="177"/>
  <c r="V244" i="177"/>
  <c r="V514" i="177"/>
  <c r="V39" i="192"/>
  <c r="Z33" i="192"/>
  <c r="P570" i="177"/>
  <c r="V570" i="177" s="1"/>
  <c r="V569" i="177"/>
  <c r="G7" i="234"/>
  <c r="H121" i="170"/>
  <c r="G7" i="233"/>
  <c r="G7" i="231"/>
  <c r="G7" i="232"/>
  <c r="F7" i="183"/>
  <c r="G7" i="186"/>
  <c r="M121" i="168"/>
  <c r="F7" i="194"/>
  <c r="G7" i="220"/>
  <c r="F7" i="214"/>
  <c r="G7" i="235"/>
  <c r="U37" i="190"/>
  <c r="U19" i="177"/>
  <c r="K174" i="177"/>
  <c r="V174" i="177" s="1"/>
  <c r="V173" i="177"/>
  <c r="V443" i="177"/>
  <c r="V442" i="177"/>
  <c r="V478" i="177"/>
  <c r="M264" i="177"/>
  <c r="V264" i="177" s="1"/>
  <c r="V263" i="177"/>
  <c r="K462" i="177"/>
  <c r="V462" i="177" s="1"/>
  <c r="V461" i="177"/>
  <c r="V370" i="177"/>
  <c r="J318" i="177"/>
  <c r="V318" i="177" s="1"/>
  <c r="V317" i="177"/>
  <c r="M228" i="177"/>
  <c r="V228" i="177" s="1"/>
  <c r="V227" i="177"/>
  <c r="M390" i="177"/>
  <c r="V390" i="177" s="1"/>
  <c r="V389" i="177"/>
  <c r="M210" i="177"/>
  <c r="V210" i="177" s="1"/>
  <c r="V209" i="177"/>
  <c r="P498" i="177"/>
  <c r="V498" i="177" s="1"/>
  <c r="V497" i="177"/>
  <c r="L552" i="177"/>
  <c r="V552" i="177" s="1"/>
  <c r="V551" i="177"/>
  <c r="N138" i="177"/>
  <c r="V138" i="177" s="1"/>
  <c r="V137" i="177"/>
  <c r="V172" i="177"/>
  <c r="V460" i="177"/>
  <c r="M372" i="177"/>
  <c r="V372" i="177" s="1"/>
  <c r="V371" i="177"/>
  <c r="K156" i="177"/>
  <c r="V156" i="177" s="1"/>
  <c r="V155" i="177"/>
  <c r="L48" i="177"/>
  <c r="V48" i="177" s="1"/>
  <c r="V47" i="177"/>
  <c r="V406" i="177"/>
  <c r="V479" i="177"/>
  <c r="V480" i="177"/>
  <c r="V316" i="177"/>
  <c r="V208" i="177"/>
  <c r="V388" i="177"/>
  <c r="M102" i="177"/>
  <c r="V102" i="177" s="1"/>
  <c r="V101" i="177"/>
  <c r="L516" i="177"/>
  <c r="V516" i="177" s="1"/>
  <c r="V515" i="177"/>
  <c r="V334" i="177"/>
  <c r="L300" i="177"/>
  <c r="V300" i="177" s="1"/>
  <c r="V299" i="177"/>
  <c r="J426" i="177"/>
  <c r="V426" i="177" s="1"/>
  <c r="V425" i="177"/>
  <c r="P354" i="177"/>
  <c r="V354" i="177" s="1"/>
  <c r="V353" i="177"/>
  <c r="V154" i="177"/>
  <c r="J84" i="177"/>
  <c r="V84" i="177" s="1"/>
  <c r="V83" i="177"/>
  <c r="V298" i="177"/>
  <c r="V424" i="177"/>
  <c r="V118" i="177"/>
  <c r="V136" i="177"/>
  <c r="V119" i="177"/>
  <c r="J120" i="177"/>
  <c r="V120" i="177" s="1"/>
  <c r="V82" i="177"/>
  <c r="P66" i="177"/>
  <c r="V66" i="177" s="1"/>
  <c r="V65" i="177"/>
  <c r="L408" i="177"/>
  <c r="V408" i="177" s="1"/>
  <c r="V407" i="177"/>
  <c r="K192" i="177"/>
  <c r="V192" i="177" s="1"/>
  <c r="V191" i="177"/>
  <c r="V100" i="177"/>
  <c r="L336" i="177"/>
  <c r="V336" i="177" s="1"/>
  <c r="V335" i="177"/>
  <c r="F12" i="183"/>
  <c r="D8" i="170" l="1"/>
  <c r="D14" i="170"/>
  <c r="D16" i="170"/>
  <c r="D11" i="170"/>
  <c r="D6" i="170"/>
  <c r="D12" i="170"/>
  <c r="D9" i="170"/>
  <c r="D13" i="170"/>
  <c r="D10" i="170"/>
  <c r="D17" i="170"/>
  <c r="D7" i="170"/>
  <c r="D15" i="170"/>
  <c r="R48" i="190"/>
  <c r="M48" i="190"/>
  <c r="L48" i="190"/>
  <c r="N48" i="190"/>
  <c r="K48" i="190"/>
  <c r="J48" i="190"/>
  <c r="P48" i="190"/>
  <c r="U48" i="190"/>
  <c r="T48" i="190"/>
  <c r="S48" i="190"/>
  <c r="Q48" i="190"/>
  <c r="O48" i="190"/>
  <c r="V43" i="192"/>
  <c r="Z43" i="192" s="1"/>
  <c r="Z39" i="192"/>
  <c r="I6" i="177"/>
  <c r="O30" i="177"/>
  <c r="Q30" i="177"/>
  <c r="K30" i="177"/>
  <c r="T30" i="177"/>
  <c r="L30" i="177"/>
  <c r="P30" i="177"/>
  <c r="N30" i="177"/>
  <c r="S30" i="177"/>
  <c r="U30" i="177"/>
  <c r="J30" i="177"/>
  <c r="R30" i="177"/>
  <c r="M30" i="177"/>
  <c r="I6" i="168"/>
  <c r="I11" i="168"/>
  <c r="I13" i="168"/>
  <c r="I12" i="168"/>
  <c r="I16" i="168"/>
  <c r="I14" i="168"/>
  <c r="I15" i="168"/>
  <c r="I9" i="168"/>
  <c r="I17" i="168"/>
  <c r="I7" i="168"/>
  <c r="I10" i="168"/>
  <c r="I8" i="168"/>
  <c r="T470" i="177" l="1"/>
  <c r="T471" i="177" s="1"/>
  <c r="N200" i="177"/>
  <c r="N201" i="177" s="1"/>
  <c r="K92" i="177"/>
  <c r="K93" i="177" s="1"/>
  <c r="K74" i="177"/>
  <c r="K75" i="177" s="1"/>
  <c r="Q74" i="177"/>
  <c r="Q75" i="177" s="1"/>
  <c r="Q92" i="177"/>
  <c r="Q93" i="177" s="1"/>
  <c r="Q326" i="177"/>
  <c r="Q327" i="177" s="1"/>
  <c r="R128" i="177"/>
  <c r="R129" i="177" s="1"/>
  <c r="Q560" i="177"/>
  <c r="Q561" i="177" s="1"/>
  <c r="J110" i="177"/>
  <c r="N164" i="177"/>
  <c r="N165" i="177" s="1"/>
  <c r="R272" i="177"/>
  <c r="R273" i="177" s="1"/>
  <c r="N398" i="177"/>
  <c r="N399" i="177" s="1"/>
  <c r="N434" i="177"/>
  <c r="N435" i="177" s="1"/>
  <c r="U290" i="177"/>
  <c r="U291" i="177" s="1"/>
  <c r="P326" i="177"/>
  <c r="P327" i="177" s="1"/>
  <c r="Q308" i="177"/>
  <c r="Q309" i="177" s="1"/>
  <c r="P434" i="177"/>
  <c r="P435" i="177" s="1"/>
  <c r="L362" i="177"/>
  <c r="L363" i="177" s="1"/>
  <c r="N272" i="177"/>
  <c r="N273" i="177" s="1"/>
  <c r="S452" i="177"/>
  <c r="S453" i="177" s="1"/>
  <c r="Q146" i="177"/>
  <c r="Q147" i="177" s="1"/>
  <c r="K326" i="177"/>
  <c r="K327" i="177" s="1"/>
  <c r="P92" i="177"/>
  <c r="P93" i="177" s="1"/>
  <c r="O506" i="177"/>
  <c r="O507" i="177" s="1"/>
  <c r="Q344" i="177"/>
  <c r="Q345" i="177" s="1"/>
  <c r="R416" i="177"/>
  <c r="R417" i="177" s="1"/>
  <c r="K506" i="177"/>
  <c r="K507" i="177" s="1"/>
  <c r="J470" i="177"/>
  <c r="Q254" i="177"/>
  <c r="Q255" i="177" s="1"/>
  <c r="Q236" i="177"/>
  <c r="Q237" i="177" s="1"/>
  <c r="R146" i="177"/>
  <c r="R147" i="177" s="1"/>
  <c r="Q218" i="177"/>
  <c r="Q219" i="177" s="1"/>
  <c r="S506" i="177"/>
  <c r="S507" i="177" s="1"/>
  <c r="M128" i="177"/>
  <c r="M129" i="177" s="1"/>
  <c r="T344" i="177"/>
  <c r="T345" i="177" s="1"/>
  <c r="M110" i="177"/>
  <c r="M111" i="177" s="1"/>
  <c r="U182" i="177"/>
  <c r="U183" i="177" s="1"/>
  <c r="U344" i="177"/>
  <c r="U345" i="177" s="1"/>
  <c r="O542" i="177"/>
  <c r="O543" i="177" s="1"/>
  <c r="R398" i="177"/>
  <c r="R399" i="177" s="1"/>
  <c r="L74" i="177"/>
  <c r="L75" i="177" s="1"/>
  <c r="S524" i="177"/>
  <c r="S525" i="177" s="1"/>
  <c r="T308" i="177"/>
  <c r="T309" i="177" s="1"/>
  <c r="N326" i="177"/>
  <c r="N327" i="177" s="1"/>
  <c r="K308" i="177"/>
  <c r="K309" i="177" s="1"/>
  <c r="N254" i="177"/>
  <c r="N255" i="177" s="1"/>
  <c r="Q362" i="177"/>
  <c r="Q363" i="177" s="1"/>
  <c r="M416" i="177"/>
  <c r="M417" i="177" s="1"/>
  <c r="O164" i="177"/>
  <c r="O165" i="177" s="1"/>
  <c r="K452" i="177"/>
  <c r="K453" i="177" s="1"/>
  <c r="P56" i="177"/>
  <c r="P57" i="177" s="1"/>
  <c r="S308" i="177"/>
  <c r="S309" i="177" s="1"/>
  <c r="J236" i="177"/>
  <c r="M380" i="177"/>
  <c r="M381" i="177" s="1"/>
  <c r="Q506" i="177"/>
  <c r="Q507" i="177" s="1"/>
  <c r="U92" i="177"/>
  <c r="U93" i="177" s="1"/>
  <c r="S272" i="177"/>
  <c r="S273" i="177" s="1"/>
  <c r="M560" i="177"/>
  <c r="M561" i="177" s="1"/>
  <c r="K290" i="177"/>
  <c r="K291" i="177" s="1"/>
  <c r="U362" i="177"/>
  <c r="U363" i="177" s="1"/>
  <c r="L434" i="177"/>
  <c r="L435" i="177" s="1"/>
  <c r="U326" i="177"/>
  <c r="U327" i="177" s="1"/>
  <c r="P398" i="177"/>
  <c r="P399" i="177" s="1"/>
  <c r="M92" i="177"/>
  <c r="M93" i="177" s="1"/>
  <c r="P344" i="177"/>
  <c r="P345" i="177" s="1"/>
  <c r="R182" i="177"/>
  <c r="R183" i="177" s="1"/>
  <c r="U506" i="177"/>
  <c r="U507" i="177" s="1"/>
  <c r="K560" i="177"/>
  <c r="K561" i="177" s="1"/>
  <c r="U470" i="177"/>
  <c r="U471" i="177" s="1"/>
  <c r="M272" i="177"/>
  <c r="M273" i="177" s="1"/>
  <c r="P380" i="177"/>
  <c r="P381" i="177" s="1"/>
  <c r="P542" i="177"/>
  <c r="P543" i="177" s="1"/>
  <c r="S290" i="177"/>
  <c r="S291" i="177" s="1"/>
  <c r="O452" i="177"/>
  <c r="O453" i="177" s="1"/>
  <c r="S344" i="177"/>
  <c r="S345" i="177" s="1"/>
  <c r="P524" i="177"/>
  <c r="P525" i="177" s="1"/>
  <c r="M326" i="177"/>
  <c r="M327" i="177" s="1"/>
  <c r="U272" i="177"/>
  <c r="U273" i="177" s="1"/>
  <c r="U218" i="177"/>
  <c r="U219" i="177" s="1"/>
  <c r="O38" i="177"/>
  <c r="O39" i="177" s="1"/>
  <c r="P416" i="177"/>
  <c r="P417" i="177" s="1"/>
  <c r="M308" i="177"/>
  <c r="M309" i="177" s="1"/>
  <c r="S182" i="177"/>
  <c r="S183" i="177" s="1"/>
  <c r="J416" i="177"/>
  <c r="T326" i="177"/>
  <c r="T327" i="177" s="1"/>
  <c r="J218" i="177"/>
  <c r="K56" i="177"/>
  <c r="K57" i="177" s="1"/>
  <c r="U236" i="177"/>
  <c r="U237" i="177" s="1"/>
  <c r="U488" i="177"/>
  <c r="U489" i="177" s="1"/>
  <c r="Q110" i="177"/>
  <c r="Q111" i="177" s="1"/>
  <c r="L326" i="177"/>
  <c r="L327" i="177" s="1"/>
  <c r="K488" i="177"/>
  <c r="K489" i="177" s="1"/>
  <c r="N38" i="177"/>
  <c r="N39" i="177" s="1"/>
  <c r="S254" i="177"/>
  <c r="S255" i="177" s="1"/>
  <c r="P254" i="177"/>
  <c r="P255" i="177" s="1"/>
  <c r="O182" i="177"/>
  <c r="O183" i="177" s="1"/>
  <c r="Q452" i="177"/>
  <c r="Q453" i="177" s="1"/>
  <c r="J398" i="177"/>
  <c r="O434" i="177"/>
  <c r="O435" i="177" s="1"/>
  <c r="S470" i="177"/>
  <c r="S471" i="177" s="1"/>
  <c r="O416" i="177"/>
  <c r="O417" i="177" s="1"/>
  <c r="L254" i="177"/>
  <c r="L255" i="177" s="1"/>
  <c r="K380" i="177"/>
  <c r="K381" i="177" s="1"/>
  <c r="L128" i="177"/>
  <c r="L129" i="177" s="1"/>
  <c r="P218" i="177"/>
  <c r="P219" i="177" s="1"/>
  <c r="J434" i="177"/>
  <c r="N524" i="177"/>
  <c r="N525" i="177" s="1"/>
  <c r="Q164" i="177"/>
  <c r="Q165" i="177" s="1"/>
  <c r="S164" i="177"/>
  <c r="S165" i="177" s="1"/>
  <c r="R38" i="177"/>
  <c r="R39" i="177" s="1"/>
  <c r="K128" i="177"/>
  <c r="K129" i="177" s="1"/>
  <c r="Q542" i="177"/>
  <c r="Q543" i="177" s="1"/>
  <c r="N506" i="177"/>
  <c r="N507" i="177" s="1"/>
  <c r="P200" i="177"/>
  <c r="P201" i="177" s="1"/>
  <c r="L218" i="177"/>
  <c r="L219" i="177" s="1"/>
  <c r="O272" i="177"/>
  <c r="O273" i="177" s="1"/>
  <c r="N542" i="177"/>
  <c r="N543" i="177" s="1"/>
  <c r="P452" i="177"/>
  <c r="P453" i="177" s="1"/>
  <c r="N92" i="177"/>
  <c r="N93" i="177" s="1"/>
  <c r="J344" i="177"/>
  <c r="R560" i="177"/>
  <c r="R561" i="177" s="1"/>
  <c r="T110" i="177"/>
  <c r="T111" i="177" s="1"/>
  <c r="O236" i="177"/>
  <c r="O237" i="177" s="1"/>
  <c r="S218" i="177"/>
  <c r="S219" i="177" s="1"/>
  <c r="M542" i="177"/>
  <c r="M543" i="177" s="1"/>
  <c r="L308" i="177"/>
  <c r="L309" i="177" s="1"/>
  <c r="L56" i="177"/>
  <c r="L57" i="177" s="1"/>
  <c r="M488" i="177"/>
  <c r="M489" i="177" s="1"/>
  <c r="Q380" i="177"/>
  <c r="Q381" i="177" s="1"/>
  <c r="S56" i="177"/>
  <c r="S57" i="177" s="1"/>
  <c r="J380" i="177"/>
  <c r="Q416" i="177"/>
  <c r="Q417" i="177" s="1"/>
  <c r="L344" i="177"/>
  <c r="L345" i="177" s="1"/>
  <c r="L542" i="177"/>
  <c r="L543" i="177" s="1"/>
  <c r="M74" i="177"/>
  <c r="M75" i="177" s="1"/>
  <c r="N218" i="177"/>
  <c r="N219" i="177" s="1"/>
  <c r="R110" i="177"/>
  <c r="R111" i="177" s="1"/>
  <c r="L92" i="177"/>
  <c r="L93" i="177" s="1"/>
  <c r="U398" i="177"/>
  <c r="U399" i="177" s="1"/>
  <c r="L470" i="177"/>
  <c r="L471" i="177" s="1"/>
  <c r="M344" i="177"/>
  <c r="M345" i="177" s="1"/>
  <c r="O308" i="177"/>
  <c r="O309" i="177" s="1"/>
  <c r="S128" i="177"/>
  <c r="S129" i="177" s="1"/>
  <c r="U434" i="177"/>
  <c r="U435" i="177" s="1"/>
  <c r="U254" i="177"/>
  <c r="U255" i="177" s="1"/>
  <c r="Q434" i="177"/>
  <c r="Q435" i="177" s="1"/>
  <c r="U308" i="177"/>
  <c r="U309" i="177" s="1"/>
  <c r="L488" i="177"/>
  <c r="L489" i="177" s="1"/>
  <c r="P308" i="177"/>
  <c r="P309" i="177" s="1"/>
  <c r="J272" i="177"/>
  <c r="U200" i="177"/>
  <c r="U201" i="177" s="1"/>
  <c r="O524" i="177"/>
  <c r="O525" i="177" s="1"/>
  <c r="L398" i="177"/>
  <c r="L399" i="177" s="1"/>
  <c r="N236" i="177"/>
  <c r="N237" i="177" s="1"/>
  <c r="N110" i="177"/>
  <c r="N111" i="177" s="1"/>
  <c r="M362" i="177"/>
  <c r="M363" i="177" s="1"/>
  <c r="M290" i="177"/>
  <c r="M291" i="177" s="1"/>
  <c r="M200" i="177"/>
  <c r="M201" i="177" s="1"/>
  <c r="U38" i="177"/>
  <c r="U39" i="177" s="1"/>
  <c r="Q182" i="177"/>
  <c r="Q183" i="177" s="1"/>
  <c r="R470" i="177"/>
  <c r="R471" i="177" s="1"/>
  <c r="R92" i="177"/>
  <c r="R93" i="177" s="1"/>
  <c r="O326" i="177"/>
  <c r="O327" i="177" s="1"/>
  <c r="P128" i="177"/>
  <c r="P129" i="177" s="1"/>
  <c r="N56" i="177"/>
  <c r="N57" i="177" s="1"/>
  <c r="K416" i="177"/>
  <c r="K417" i="177" s="1"/>
  <c r="O110" i="177"/>
  <c r="O111" i="177" s="1"/>
  <c r="O200" i="177"/>
  <c r="O201" i="177" s="1"/>
  <c r="J488" i="177"/>
  <c r="K362" i="177"/>
  <c r="K363" i="177" s="1"/>
  <c r="N380" i="177"/>
  <c r="N381" i="177" s="1"/>
  <c r="N560" i="177"/>
  <c r="N561" i="177" s="1"/>
  <c r="Q38" i="177"/>
  <c r="Q39" i="177" s="1"/>
  <c r="L272" i="177"/>
  <c r="L273" i="177" s="1"/>
  <c r="S380" i="177"/>
  <c r="S381" i="177" s="1"/>
  <c r="L164" i="177"/>
  <c r="L165" i="177" s="1"/>
  <c r="P290" i="177"/>
  <c r="P291" i="177" s="1"/>
  <c r="U542" i="177"/>
  <c r="U543" i="177" s="1"/>
  <c r="J506" i="177"/>
  <c r="U74" i="177"/>
  <c r="U75" i="177" s="1"/>
  <c r="S488" i="177"/>
  <c r="S489" i="177" s="1"/>
  <c r="R56" i="177"/>
  <c r="R57" i="177" s="1"/>
  <c r="O488" i="177"/>
  <c r="O489" i="177" s="1"/>
  <c r="J542" i="177"/>
  <c r="K146" i="177"/>
  <c r="K147" i="177" s="1"/>
  <c r="K164" i="177"/>
  <c r="K165" i="177" s="1"/>
  <c r="O254" i="177"/>
  <c r="O255" i="177" s="1"/>
  <c r="S398" i="177"/>
  <c r="S399" i="177" s="1"/>
  <c r="T506" i="177"/>
  <c r="T507" i="177" s="1"/>
  <c r="R344" i="177"/>
  <c r="R345" i="177" s="1"/>
  <c r="L146" i="177"/>
  <c r="L147" i="177" s="1"/>
  <c r="S434" i="177"/>
  <c r="S435" i="177" s="1"/>
  <c r="S200" i="177"/>
  <c r="S201" i="177" s="1"/>
  <c r="J38" i="177"/>
  <c r="T290" i="177"/>
  <c r="T291" i="177" s="1"/>
  <c r="J326" i="177"/>
  <c r="U56" i="177"/>
  <c r="U57" i="177" s="1"/>
  <c r="J452" i="177"/>
  <c r="S74" i="177"/>
  <c r="S75" i="177" s="1"/>
  <c r="O560" i="177"/>
  <c r="O561" i="177" s="1"/>
  <c r="M434" i="177"/>
  <c r="M435" i="177" s="1"/>
  <c r="R164" i="177"/>
  <c r="R165" i="177" s="1"/>
  <c r="U560" i="177"/>
  <c r="U561" i="177" s="1"/>
  <c r="Q470" i="177"/>
  <c r="Q471" i="177" s="1"/>
  <c r="R452" i="177"/>
  <c r="R453" i="177" s="1"/>
  <c r="L416" i="177"/>
  <c r="L417" i="177" s="1"/>
  <c r="Q200" i="177"/>
  <c r="Q201" i="177" s="1"/>
  <c r="U380" i="177"/>
  <c r="U381" i="177" s="1"/>
  <c r="U164" i="177"/>
  <c r="U165" i="177" s="1"/>
  <c r="T416" i="177"/>
  <c r="T417" i="177" s="1"/>
  <c r="T434" i="177"/>
  <c r="T435" i="177" s="1"/>
  <c r="L110" i="177"/>
  <c r="L111" i="177" s="1"/>
  <c r="T74" i="177"/>
  <c r="T75" i="177" s="1"/>
  <c r="L560" i="177"/>
  <c r="L561" i="177" s="1"/>
  <c r="T398" i="177"/>
  <c r="T399" i="177" s="1"/>
  <c r="R362" i="177"/>
  <c r="R363" i="177" s="1"/>
  <c r="K254" i="177"/>
  <c r="K255" i="177" s="1"/>
  <c r="M470" i="177"/>
  <c r="M471" i="177" s="1"/>
  <c r="J182" i="177"/>
  <c r="M236" i="177"/>
  <c r="M237" i="177" s="1"/>
  <c r="M398" i="177"/>
  <c r="M399" i="177" s="1"/>
  <c r="R236" i="177"/>
  <c r="R237" i="177" s="1"/>
  <c r="K200" i="177"/>
  <c r="K201" i="177" s="1"/>
  <c r="S236" i="177"/>
  <c r="S237" i="177" s="1"/>
  <c r="O146" i="177"/>
  <c r="O147" i="177" s="1"/>
  <c r="O398" i="177"/>
  <c r="O399" i="177" s="1"/>
  <c r="R506" i="177"/>
  <c r="R507" i="177" s="1"/>
  <c r="J92" i="177"/>
  <c r="T200" i="177"/>
  <c r="T201" i="177" s="1"/>
  <c r="R542" i="177"/>
  <c r="R543" i="177" s="1"/>
  <c r="J164" i="177"/>
  <c r="M524" i="177"/>
  <c r="M525" i="177" s="1"/>
  <c r="P146" i="177"/>
  <c r="P147" i="177" s="1"/>
  <c r="N488" i="177"/>
  <c r="N489" i="177" s="1"/>
  <c r="M38" i="177"/>
  <c r="M39" i="177" s="1"/>
  <c r="O470" i="177"/>
  <c r="O471" i="177" s="1"/>
  <c r="L200" i="177"/>
  <c r="L201" i="177" s="1"/>
  <c r="N416" i="177"/>
  <c r="N417" i="177" s="1"/>
  <c r="K218" i="177"/>
  <c r="K219" i="177" s="1"/>
  <c r="N182" i="177"/>
  <c r="N183" i="177" s="1"/>
  <c r="K524" i="177"/>
  <c r="K525" i="177" s="1"/>
  <c r="S326" i="177"/>
  <c r="S327" i="177" s="1"/>
  <c r="P272" i="177"/>
  <c r="P273" i="177" s="1"/>
  <c r="Q488" i="177"/>
  <c r="Q489" i="177" s="1"/>
  <c r="O56" i="177"/>
  <c r="O57" i="177" s="1"/>
  <c r="M56" i="177"/>
  <c r="M57" i="177" s="1"/>
  <c r="K110" i="177"/>
  <c r="K111" i="177" s="1"/>
  <c r="R326" i="177"/>
  <c r="R327" i="177" s="1"/>
  <c r="S542" i="177"/>
  <c r="S543" i="177" s="1"/>
  <c r="T362" i="177"/>
  <c r="T363" i="177" s="1"/>
  <c r="T272" i="177"/>
  <c r="T273" i="177" s="1"/>
  <c r="Q398" i="177"/>
  <c r="Q399" i="177" s="1"/>
  <c r="R290" i="177"/>
  <c r="R291" i="177" s="1"/>
  <c r="J254" i="177"/>
  <c r="M182" i="177"/>
  <c r="M183" i="177" s="1"/>
  <c r="P506" i="177"/>
  <c r="P507" i="177" s="1"/>
  <c r="L380" i="177"/>
  <c r="L381" i="177" s="1"/>
  <c r="M218" i="177"/>
  <c r="M219" i="177" s="1"/>
  <c r="S38" i="177"/>
  <c r="S39" i="177" s="1"/>
  <c r="N344" i="177"/>
  <c r="N345" i="177" s="1"/>
  <c r="R254" i="177"/>
  <c r="R255" i="177" s="1"/>
  <c r="S92" i="177"/>
  <c r="S93" i="177" s="1"/>
  <c r="T542" i="177"/>
  <c r="T543" i="177" s="1"/>
  <c r="U110" i="177"/>
  <c r="U111" i="177" s="1"/>
  <c r="T380" i="177"/>
  <c r="T381" i="177" s="1"/>
  <c r="T92" i="177"/>
  <c r="T93" i="177" s="1"/>
  <c r="U128" i="177"/>
  <c r="U129" i="177" s="1"/>
  <c r="P164" i="177"/>
  <c r="P165" i="177" s="1"/>
  <c r="S110" i="177"/>
  <c r="S111" i="177" s="1"/>
  <c r="T146" i="177"/>
  <c r="T147" i="177" s="1"/>
  <c r="O128" i="177"/>
  <c r="O129" i="177" s="1"/>
  <c r="O218" i="177"/>
  <c r="O219" i="177" s="1"/>
  <c r="R488" i="177"/>
  <c r="R489" i="177" s="1"/>
  <c r="S362" i="177"/>
  <c r="S363" i="177" s="1"/>
  <c r="Q524" i="177"/>
  <c r="Q525" i="177" s="1"/>
  <c r="J524" i="177"/>
  <c r="T182" i="177"/>
  <c r="T183" i="177" s="1"/>
  <c r="J74" i="177"/>
  <c r="K182" i="177"/>
  <c r="K183" i="177" s="1"/>
  <c r="P182" i="177"/>
  <c r="P183" i="177" s="1"/>
  <c r="U452" i="177"/>
  <c r="U453" i="177" s="1"/>
  <c r="K470" i="177"/>
  <c r="K471" i="177" s="1"/>
  <c r="U416" i="177"/>
  <c r="U417" i="177" s="1"/>
  <c r="L38" i="177"/>
  <c r="L39" i="177" s="1"/>
  <c r="L182" i="177"/>
  <c r="L183" i="177" s="1"/>
  <c r="O74" i="177"/>
  <c r="O75" i="177" s="1"/>
  <c r="T236" i="177"/>
  <c r="T237" i="177" s="1"/>
  <c r="J560" i="177"/>
  <c r="K236" i="177"/>
  <c r="K237" i="177" s="1"/>
  <c r="T128" i="177"/>
  <c r="T129" i="177" s="1"/>
  <c r="M452" i="177"/>
  <c r="M453" i="177" s="1"/>
  <c r="K434" i="177"/>
  <c r="K435" i="177" s="1"/>
  <c r="R218" i="177"/>
  <c r="R219" i="177" s="1"/>
  <c r="J56" i="177"/>
  <c r="O380" i="177"/>
  <c r="O381" i="177" s="1"/>
  <c r="U524" i="177"/>
  <c r="U525" i="177" s="1"/>
  <c r="K398" i="177"/>
  <c r="K399" i="177" s="1"/>
  <c r="S416" i="177"/>
  <c r="S417" i="177" s="1"/>
  <c r="P110" i="177"/>
  <c r="P111" i="177" s="1"/>
  <c r="O362" i="177"/>
  <c r="O363" i="177" s="1"/>
  <c r="T38" i="177"/>
  <c r="T39" i="177" s="1"/>
  <c r="P38" i="177"/>
  <c r="P39" i="177" s="1"/>
  <c r="U146" i="177"/>
  <c r="U147" i="177" s="1"/>
  <c r="Q128" i="177"/>
  <c r="Q129" i="177" s="1"/>
  <c r="T452" i="177"/>
  <c r="T453" i="177" s="1"/>
  <c r="K272" i="177"/>
  <c r="K273" i="177" s="1"/>
  <c r="Q290" i="177"/>
  <c r="Q291" i="177" s="1"/>
  <c r="K542" i="177"/>
  <c r="K543" i="177" s="1"/>
  <c r="P488" i="177"/>
  <c r="P489" i="177" s="1"/>
  <c r="N146" i="177"/>
  <c r="N147" i="177" s="1"/>
  <c r="R74" i="177"/>
  <c r="R75" i="177" s="1"/>
  <c r="K38" i="177"/>
  <c r="K39" i="177" s="1"/>
  <c r="R380" i="177"/>
  <c r="R381" i="177" s="1"/>
  <c r="N308" i="177"/>
  <c r="N309" i="177" s="1"/>
  <c r="L506" i="177"/>
  <c r="L507" i="177" s="1"/>
  <c r="J200" i="177"/>
  <c r="J146" i="177"/>
  <c r="N128" i="177"/>
  <c r="N129" i="177" s="1"/>
  <c r="P560" i="177"/>
  <c r="P561" i="177" s="1"/>
  <c r="T560" i="177"/>
  <c r="T561" i="177" s="1"/>
  <c r="J290" i="177"/>
  <c r="L452" i="177"/>
  <c r="L453" i="177" s="1"/>
  <c r="N362" i="177"/>
  <c r="N363" i="177" s="1"/>
  <c r="M254" i="177"/>
  <c r="M255" i="177" s="1"/>
  <c r="N290" i="177"/>
  <c r="N291" i="177" s="1"/>
  <c r="M164" i="177"/>
  <c r="M165" i="177" s="1"/>
  <c r="P362" i="177"/>
  <c r="P363" i="177" s="1"/>
  <c r="T488" i="177"/>
  <c r="T489" i="177" s="1"/>
  <c r="K344" i="177"/>
  <c r="K345" i="177" s="1"/>
  <c r="T56" i="177"/>
  <c r="T57" i="177" s="1"/>
  <c r="S560" i="177"/>
  <c r="S561" i="177" s="1"/>
  <c r="R434" i="177"/>
  <c r="R435" i="177" s="1"/>
  <c r="T254" i="177"/>
  <c r="T255" i="177" s="1"/>
  <c r="L236" i="177"/>
  <c r="L237" i="177" s="1"/>
  <c r="L290" i="177"/>
  <c r="L291" i="177" s="1"/>
  <c r="J308" i="177"/>
  <c r="N470" i="177"/>
  <c r="N471" i="177" s="1"/>
  <c r="T218" i="177"/>
  <c r="T219" i="177" s="1"/>
  <c r="N74" i="177"/>
  <c r="N75" i="177" s="1"/>
  <c r="J362" i="177"/>
  <c r="Q272" i="177"/>
  <c r="Q273" i="177" s="1"/>
  <c r="P236" i="177"/>
  <c r="P237" i="177" s="1"/>
  <c r="R524" i="177"/>
  <c r="R525" i="177" s="1"/>
  <c r="T164" i="177"/>
  <c r="T165" i="177" s="1"/>
  <c r="N452" i="177"/>
  <c r="N453" i="177" s="1"/>
  <c r="O92" i="177"/>
  <c r="O93" i="177" s="1"/>
  <c r="O290" i="177"/>
  <c r="O291" i="177" s="1"/>
  <c r="Q56" i="177"/>
  <c r="Q57" i="177" s="1"/>
  <c r="R200" i="177"/>
  <c r="R201" i="177" s="1"/>
  <c r="P470" i="177"/>
  <c r="P471" i="177" s="1"/>
  <c r="P74" i="177"/>
  <c r="P75" i="177" s="1"/>
  <c r="R308" i="177"/>
  <c r="R309" i="177" s="1"/>
  <c r="T524" i="177"/>
  <c r="T525" i="177" s="1"/>
  <c r="J128" i="177"/>
  <c r="L524" i="177"/>
  <c r="L525" i="177" s="1"/>
  <c r="M146" i="177"/>
  <c r="M147" i="177" s="1"/>
  <c r="M506" i="177"/>
  <c r="M507" i="177" s="1"/>
  <c r="S146" i="177"/>
  <c r="S147" i="177" s="1"/>
  <c r="O344" i="177"/>
  <c r="O345" i="177" s="1"/>
  <c r="Q390" i="190"/>
  <c r="Q182" i="190"/>
  <c r="Q65" i="190"/>
  <c r="Q351" i="190"/>
  <c r="Q143" i="190"/>
  <c r="Q208" i="190"/>
  <c r="Q117" i="190"/>
  <c r="Q312" i="190"/>
  <c r="Q156" i="190"/>
  <c r="Q403" i="190"/>
  <c r="Q299" i="190"/>
  <c r="Q52" i="190"/>
  <c r="Q78" i="190"/>
  <c r="Q325" i="190"/>
  <c r="Q416" i="190"/>
  <c r="Q91" i="190"/>
  <c r="Q364" i="190"/>
  <c r="Q286" i="190"/>
  <c r="Q169" i="190"/>
  <c r="Q429" i="190"/>
  <c r="Q247" i="190"/>
  <c r="Q104" i="190"/>
  <c r="Q377" i="190"/>
  <c r="Q273" i="190"/>
  <c r="Q338" i="190"/>
  <c r="Q260" i="190"/>
  <c r="Q130" i="190"/>
  <c r="Q234" i="190"/>
  <c r="Q195" i="190"/>
  <c r="Q221" i="190"/>
  <c r="P221" i="190"/>
  <c r="P286" i="190"/>
  <c r="P195" i="190"/>
  <c r="P364" i="190"/>
  <c r="P273" i="190"/>
  <c r="P143" i="190"/>
  <c r="P338" i="190"/>
  <c r="P117" i="190"/>
  <c r="P234" i="190"/>
  <c r="P91" i="190"/>
  <c r="P299" i="190"/>
  <c r="P351" i="190"/>
  <c r="P429" i="190"/>
  <c r="P78" i="190"/>
  <c r="P156" i="190"/>
  <c r="P390" i="190"/>
  <c r="P208" i="190"/>
  <c r="P260" i="190"/>
  <c r="P247" i="190"/>
  <c r="P52" i="190"/>
  <c r="P325" i="190"/>
  <c r="P312" i="190"/>
  <c r="P104" i="190"/>
  <c r="P130" i="190"/>
  <c r="P65" i="190"/>
  <c r="P377" i="190"/>
  <c r="P169" i="190"/>
  <c r="P182" i="190"/>
  <c r="P403" i="190"/>
  <c r="P416" i="190"/>
  <c r="L299" i="190"/>
  <c r="L130" i="190"/>
  <c r="L377" i="190"/>
  <c r="L325" i="190"/>
  <c r="L390" i="190"/>
  <c r="L182" i="190"/>
  <c r="L78" i="190"/>
  <c r="L208" i="190"/>
  <c r="L195" i="190"/>
  <c r="L52" i="190"/>
  <c r="L338" i="190"/>
  <c r="L312" i="190"/>
  <c r="L104" i="190"/>
  <c r="L286" i="190"/>
  <c r="L143" i="190"/>
  <c r="L260" i="190"/>
  <c r="L247" i="190"/>
  <c r="L91" i="190"/>
  <c r="L364" i="190"/>
  <c r="L429" i="190"/>
  <c r="L416" i="190"/>
  <c r="L169" i="190"/>
  <c r="L403" i="190"/>
  <c r="L65" i="190"/>
  <c r="L117" i="190"/>
  <c r="L351" i="190"/>
  <c r="L234" i="190"/>
  <c r="L273" i="190"/>
  <c r="L156" i="190"/>
  <c r="L221" i="190"/>
  <c r="S104" i="190"/>
  <c r="S377" i="190"/>
  <c r="S208" i="190"/>
  <c r="S325" i="190"/>
  <c r="S78" i="190"/>
  <c r="S429" i="190"/>
  <c r="S182" i="190"/>
  <c r="S143" i="190"/>
  <c r="S221" i="190"/>
  <c r="S260" i="190"/>
  <c r="S312" i="190"/>
  <c r="S247" i="190"/>
  <c r="S403" i="190"/>
  <c r="S130" i="190"/>
  <c r="S169" i="190"/>
  <c r="S234" i="190"/>
  <c r="S390" i="190"/>
  <c r="S364" i="190"/>
  <c r="S416" i="190"/>
  <c r="S117" i="190"/>
  <c r="S156" i="190"/>
  <c r="S299" i="190"/>
  <c r="S351" i="190"/>
  <c r="S65" i="190"/>
  <c r="S91" i="190"/>
  <c r="S286" i="190"/>
  <c r="S195" i="190"/>
  <c r="S338" i="190"/>
  <c r="S52" i="190"/>
  <c r="S273" i="190"/>
  <c r="J429" i="190"/>
  <c r="J377" i="190"/>
  <c r="J234" i="190"/>
  <c r="J52" i="190"/>
  <c r="J208" i="190"/>
  <c r="J104" i="190"/>
  <c r="J169" i="190"/>
  <c r="J390" i="190"/>
  <c r="J299" i="190"/>
  <c r="J156" i="190"/>
  <c r="J286" i="190"/>
  <c r="J338" i="190"/>
  <c r="J117" i="190"/>
  <c r="J65" i="190"/>
  <c r="J364" i="190"/>
  <c r="J351" i="190"/>
  <c r="J312" i="190"/>
  <c r="J273" i="190"/>
  <c r="J221" i="190"/>
  <c r="J78" i="190"/>
  <c r="J247" i="190"/>
  <c r="J416" i="190"/>
  <c r="J195" i="190"/>
  <c r="J130" i="190"/>
  <c r="J260" i="190"/>
  <c r="J91" i="190"/>
  <c r="J143" i="190"/>
  <c r="J325" i="190"/>
  <c r="J182" i="190"/>
  <c r="J403" i="190"/>
  <c r="M208" i="190"/>
  <c r="M78" i="190"/>
  <c r="M338" i="190"/>
  <c r="M312" i="190"/>
  <c r="M156" i="190"/>
  <c r="M364" i="190"/>
  <c r="M195" i="190"/>
  <c r="M169" i="190"/>
  <c r="M325" i="190"/>
  <c r="M286" i="190"/>
  <c r="M429" i="190"/>
  <c r="M234" i="190"/>
  <c r="M65" i="190"/>
  <c r="M143" i="190"/>
  <c r="M403" i="190"/>
  <c r="M104" i="190"/>
  <c r="M221" i="190"/>
  <c r="M416" i="190"/>
  <c r="M182" i="190"/>
  <c r="M351" i="190"/>
  <c r="M52" i="190"/>
  <c r="M377" i="190"/>
  <c r="M390" i="190"/>
  <c r="M299" i="190"/>
  <c r="M260" i="190"/>
  <c r="M247" i="190"/>
  <c r="M91" i="190"/>
  <c r="M273" i="190"/>
  <c r="M117" i="190"/>
  <c r="M130" i="190"/>
  <c r="T338" i="190"/>
  <c r="T117" i="190"/>
  <c r="T247" i="190"/>
  <c r="T104" i="190"/>
  <c r="T286" i="190"/>
  <c r="T195" i="190"/>
  <c r="T364" i="190"/>
  <c r="T403" i="190"/>
  <c r="T78" i="190"/>
  <c r="T182" i="190"/>
  <c r="T429" i="190"/>
  <c r="T143" i="190"/>
  <c r="T52" i="190"/>
  <c r="T325" i="190"/>
  <c r="T390" i="190"/>
  <c r="T156" i="190"/>
  <c r="T208" i="190"/>
  <c r="T351" i="190"/>
  <c r="T377" i="190"/>
  <c r="T260" i="190"/>
  <c r="T312" i="190"/>
  <c r="T91" i="190"/>
  <c r="T273" i="190"/>
  <c r="T299" i="190"/>
  <c r="T416" i="190"/>
  <c r="T221" i="190"/>
  <c r="T169" i="190"/>
  <c r="T130" i="190"/>
  <c r="T234" i="190"/>
  <c r="T65" i="190"/>
  <c r="K247" i="190"/>
  <c r="K143" i="190"/>
  <c r="K429" i="190"/>
  <c r="K286" i="190"/>
  <c r="K416" i="190"/>
  <c r="K169" i="190"/>
  <c r="K78" i="190"/>
  <c r="K273" i="190"/>
  <c r="K377" i="190"/>
  <c r="K208" i="190"/>
  <c r="K325" i="190"/>
  <c r="K312" i="190"/>
  <c r="K156" i="190"/>
  <c r="K52" i="190"/>
  <c r="K299" i="190"/>
  <c r="K221" i="190"/>
  <c r="K117" i="190"/>
  <c r="K104" i="190"/>
  <c r="K130" i="190"/>
  <c r="K234" i="190"/>
  <c r="K65" i="190"/>
  <c r="K182" i="190"/>
  <c r="K195" i="190"/>
  <c r="K403" i="190"/>
  <c r="K338" i="190"/>
  <c r="K390" i="190"/>
  <c r="K364" i="190"/>
  <c r="K351" i="190"/>
  <c r="K260" i="190"/>
  <c r="K91" i="190"/>
  <c r="R390" i="190"/>
  <c r="R351" i="190"/>
  <c r="R143" i="190"/>
  <c r="R208" i="190"/>
  <c r="R104" i="190"/>
  <c r="R169" i="190"/>
  <c r="R247" i="190"/>
  <c r="R429" i="190"/>
  <c r="R377" i="190"/>
  <c r="R273" i="190"/>
  <c r="R286" i="190"/>
  <c r="R338" i="190"/>
  <c r="R312" i="190"/>
  <c r="R325" i="190"/>
  <c r="R156" i="190"/>
  <c r="R403" i="190"/>
  <c r="R52" i="190"/>
  <c r="R78" i="190"/>
  <c r="R91" i="190"/>
  <c r="R364" i="190"/>
  <c r="R221" i="190"/>
  <c r="R234" i="190"/>
  <c r="R299" i="190"/>
  <c r="R130" i="190"/>
  <c r="R117" i="190"/>
  <c r="R182" i="190"/>
  <c r="R65" i="190"/>
  <c r="R416" i="190"/>
  <c r="R260" i="190"/>
  <c r="R195" i="190"/>
  <c r="O403" i="190"/>
  <c r="O221" i="190"/>
  <c r="O338" i="190"/>
  <c r="O117" i="190"/>
  <c r="O247" i="190"/>
  <c r="O299" i="190"/>
  <c r="O234" i="190"/>
  <c r="O312" i="190"/>
  <c r="O377" i="190"/>
  <c r="O208" i="190"/>
  <c r="O325" i="190"/>
  <c r="O78" i="190"/>
  <c r="O195" i="190"/>
  <c r="O182" i="190"/>
  <c r="O156" i="190"/>
  <c r="O91" i="190"/>
  <c r="O286" i="190"/>
  <c r="O169" i="190"/>
  <c r="O273" i="190"/>
  <c r="O52" i="190"/>
  <c r="O390" i="190"/>
  <c r="O130" i="190"/>
  <c r="O260" i="190"/>
  <c r="O364" i="190"/>
  <c r="O143" i="190"/>
  <c r="O104" i="190"/>
  <c r="O351" i="190"/>
  <c r="O429" i="190"/>
  <c r="O65" i="190"/>
  <c r="O416" i="190"/>
  <c r="U429" i="190"/>
  <c r="U247" i="190"/>
  <c r="U104" i="190"/>
  <c r="U299" i="190"/>
  <c r="U52" i="190"/>
  <c r="U364" i="190"/>
  <c r="U403" i="190"/>
  <c r="U208" i="190"/>
  <c r="U390" i="190"/>
  <c r="U182" i="190"/>
  <c r="U65" i="190"/>
  <c r="U195" i="190"/>
  <c r="U169" i="190"/>
  <c r="U260" i="190"/>
  <c r="U377" i="190"/>
  <c r="U234" i="190"/>
  <c r="U273" i="190"/>
  <c r="U325" i="190"/>
  <c r="U286" i="190"/>
  <c r="U156" i="190"/>
  <c r="U143" i="190"/>
  <c r="U130" i="190"/>
  <c r="U416" i="190"/>
  <c r="U91" i="190"/>
  <c r="U221" i="190"/>
  <c r="U78" i="190"/>
  <c r="U312" i="190"/>
  <c r="U351" i="190"/>
  <c r="U117" i="190"/>
  <c r="U338" i="190"/>
  <c r="N234" i="190"/>
  <c r="N169" i="190"/>
  <c r="N338" i="190"/>
  <c r="N104" i="190"/>
  <c r="N78" i="190"/>
  <c r="N416" i="190"/>
  <c r="N351" i="190"/>
  <c r="N143" i="190"/>
  <c r="N208" i="190"/>
  <c r="N260" i="190"/>
  <c r="N65" i="190"/>
  <c r="N182" i="190"/>
  <c r="N429" i="190"/>
  <c r="N299" i="190"/>
  <c r="N286" i="190"/>
  <c r="N325" i="190"/>
  <c r="N403" i="190"/>
  <c r="N130" i="190"/>
  <c r="N390" i="190"/>
  <c r="N273" i="190"/>
  <c r="N221" i="190"/>
  <c r="N156" i="190"/>
  <c r="N312" i="190"/>
  <c r="N195" i="190"/>
  <c r="N91" i="190"/>
  <c r="N117" i="190"/>
  <c r="N364" i="190"/>
  <c r="N52" i="190"/>
  <c r="N377" i="190"/>
  <c r="N247" i="190"/>
  <c r="V182" i="190" l="1"/>
  <c r="W191" i="190" s="1"/>
  <c r="V169" i="190"/>
  <c r="W178" i="190" s="1"/>
  <c r="V299" i="190"/>
  <c r="W308" i="190" s="1"/>
  <c r="V52" i="190"/>
  <c r="V91" i="190"/>
  <c r="W100" i="190" s="1"/>
  <c r="V78" i="190"/>
  <c r="W87" i="190" s="1"/>
  <c r="V117" i="190"/>
  <c r="W126" i="190" s="1"/>
  <c r="V403" i="190"/>
  <c r="W412" i="190" s="1"/>
  <c r="V416" i="190"/>
  <c r="W425" i="190" s="1"/>
  <c r="V273" i="190"/>
  <c r="W282" i="190" s="1"/>
  <c r="V65" i="190"/>
  <c r="W74" i="190" s="1"/>
  <c r="V104" i="190"/>
  <c r="W113" i="190" s="1"/>
  <c r="V128" i="177"/>
  <c r="J129" i="177"/>
  <c r="V129" i="177" s="1"/>
  <c r="V56" i="177"/>
  <c r="J57" i="177"/>
  <c r="V57" i="177" s="1"/>
  <c r="J75" i="177"/>
  <c r="V75" i="177" s="1"/>
  <c r="V74" i="177"/>
  <c r="J255" i="177"/>
  <c r="V255" i="177" s="1"/>
  <c r="V254" i="177"/>
  <c r="J453" i="177"/>
  <c r="V453" i="177" s="1"/>
  <c r="V452" i="177"/>
  <c r="V38" i="177"/>
  <c r="J39" i="177"/>
  <c r="V39" i="177" s="1"/>
  <c r="V272" i="177"/>
  <c r="J273" i="177"/>
  <c r="V273" i="177" s="1"/>
  <c r="J435" i="177"/>
  <c r="V435" i="177" s="1"/>
  <c r="V434" i="177"/>
  <c r="V398" i="177"/>
  <c r="J399" i="177"/>
  <c r="V399" i="177" s="1"/>
  <c r="V218" i="177"/>
  <c r="J219" i="177"/>
  <c r="V219" i="177" s="1"/>
  <c r="V208" i="190"/>
  <c r="W217" i="190" s="1"/>
  <c r="V156" i="190"/>
  <c r="W165" i="190" s="1"/>
  <c r="V325" i="190"/>
  <c r="W334" i="190" s="1"/>
  <c r="V234" i="190"/>
  <c r="W243" i="190" s="1"/>
  <c r="V260" i="190"/>
  <c r="W269" i="190" s="1"/>
  <c r="V312" i="190"/>
  <c r="W321" i="190" s="1"/>
  <c r="V429" i="190"/>
  <c r="W438" i="190" s="1"/>
  <c r="V290" i="177"/>
  <c r="J291" i="177"/>
  <c r="V291" i="177" s="1"/>
  <c r="J147" i="177"/>
  <c r="V147" i="177" s="1"/>
  <c r="V146" i="177"/>
  <c r="V488" i="177"/>
  <c r="J489" i="177"/>
  <c r="V489" i="177" s="1"/>
  <c r="J237" i="177"/>
  <c r="V237" i="177" s="1"/>
  <c r="V236" i="177"/>
  <c r="J111" i="177"/>
  <c r="V111" i="177" s="1"/>
  <c r="V110" i="177"/>
  <c r="V130" i="190"/>
  <c r="W139" i="190" s="1"/>
  <c r="V338" i="190"/>
  <c r="W347" i="190" s="1"/>
  <c r="V143" i="190"/>
  <c r="W152" i="190" s="1"/>
  <c r="V390" i="190"/>
  <c r="W399" i="190" s="1"/>
  <c r="V362" i="177"/>
  <c r="J363" i="177"/>
  <c r="V363" i="177" s="1"/>
  <c r="J309" i="177"/>
  <c r="V309" i="177" s="1"/>
  <c r="V308" i="177"/>
  <c r="V200" i="177"/>
  <c r="J201" i="177"/>
  <c r="V201" i="177" s="1"/>
  <c r="J561" i="177"/>
  <c r="V561" i="177" s="1"/>
  <c r="V560" i="177"/>
  <c r="J525" i="177"/>
  <c r="V525" i="177" s="1"/>
  <c r="V524" i="177"/>
  <c r="J93" i="177"/>
  <c r="V93" i="177" s="1"/>
  <c r="V92" i="177"/>
  <c r="J327" i="177"/>
  <c r="V327" i="177" s="1"/>
  <c r="V326" i="177"/>
  <c r="V542" i="177"/>
  <c r="J543" i="177"/>
  <c r="V543" i="177" s="1"/>
  <c r="V344" i="177"/>
  <c r="J345" i="177"/>
  <c r="V345" i="177" s="1"/>
  <c r="V416" i="177"/>
  <c r="J417" i="177"/>
  <c r="V417" i="177" s="1"/>
  <c r="J471" i="177"/>
  <c r="V471" i="177" s="1"/>
  <c r="V470" i="177"/>
  <c r="V286" i="190"/>
  <c r="W295" i="190" s="1"/>
  <c r="V195" i="190"/>
  <c r="W204" i="190" s="1"/>
  <c r="V377" i="190"/>
  <c r="W386" i="190" s="1"/>
  <c r="V247" i="190"/>
  <c r="W256" i="190" s="1"/>
  <c r="V221" i="190"/>
  <c r="W230" i="190" s="1"/>
  <c r="V364" i="190"/>
  <c r="W373" i="190" s="1"/>
  <c r="V351" i="190"/>
  <c r="W360" i="190" s="1"/>
  <c r="V164" i="177"/>
  <c r="J165" i="177"/>
  <c r="V165" i="177" s="1"/>
  <c r="V182" i="177"/>
  <c r="J183" i="177"/>
  <c r="V183" i="177" s="1"/>
  <c r="J507" i="177"/>
  <c r="V507" i="177" s="1"/>
  <c r="V506" i="177"/>
  <c r="J381" i="177"/>
  <c r="V381" i="177" s="1"/>
  <c r="V380" i="177"/>
  <c r="W534" i="177" l="1"/>
  <c r="W246" i="177"/>
  <c r="W480" i="177"/>
  <c r="W336" i="177"/>
  <c r="W156" i="177"/>
  <c r="W516" i="177"/>
  <c r="W192" i="177"/>
  <c r="W408" i="177"/>
  <c r="W282" i="177"/>
  <c r="W138" i="177"/>
  <c r="W102" i="177"/>
  <c r="W570" i="177"/>
  <c r="W444" i="177"/>
  <c r="W264" i="177"/>
  <c r="W498" i="177"/>
  <c r="W300" i="177"/>
  <c r="W174" i="177"/>
  <c r="W318" i="177"/>
  <c r="W120" i="177"/>
  <c r="W228" i="177"/>
  <c r="V24" i="177"/>
  <c r="W48" i="177"/>
  <c r="V26" i="177"/>
  <c r="W66" i="177"/>
  <c r="W390" i="177"/>
  <c r="W426" i="177"/>
  <c r="W552" i="177"/>
  <c r="W462" i="177"/>
  <c r="W84" i="177"/>
  <c r="V42" i="190"/>
  <c r="W61" i="190"/>
  <c r="B5" i="190" s="1"/>
  <c r="V44" i="190"/>
  <c r="W354" i="177"/>
  <c r="W210" i="177"/>
  <c r="W372" i="177"/>
  <c r="J15" i="208" l="1"/>
  <c r="J16" i="208"/>
  <c r="B5" i="177"/>
  <c r="J17" i="208" l="1"/>
  <c r="J36" i="208" s="1"/>
  <c r="J37" i="208" s="1"/>
  <c r="J39" i="208" s="1"/>
  <c r="J43" i="208" s="1"/>
  <c r="J77" i="208" l="1"/>
  <c r="B77" i="208" s="1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E53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4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  <comment ref="H55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</commentList>
</comments>
</file>

<file path=xl/sharedStrings.xml><?xml version="1.0" encoding="utf-8"?>
<sst xmlns="http://schemas.openxmlformats.org/spreadsheetml/2006/main" count="2547" uniqueCount="306">
  <si>
    <t>Bitte auswählen!</t>
  </si>
  <si>
    <t>1.1</t>
  </si>
  <si>
    <t>1.2</t>
  </si>
  <si>
    <t>2.1</t>
  </si>
  <si>
    <t>2.2</t>
  </si>
  <si>
    <t>Name, Vorname:</t>
  </si>
  <si>
    <t>Ort, Datum</t>
  </si>
  <si>
    <t>1.</t>
  </si>
  <si>
    <t>1.3</t>
  </si>
  <si>
    <t>2.</t>
  </si>
  <si>
    <t>3.</t>
  </si>
  <si>
    <t>4.</t>
  </si>
  <si>
    <t>5.</t>
  </si>
  <si>
    <t>GFAW - Gesellschaft für Arbeits- und Wirtschafts-</t>
  </si>
  <si>
    <t>förderung des Freistaats Thüringen mbH</t>
  </si>
  <si>
    <t>Warsbergstraße 1</t>
  </si>
  <si>
    <t>99092 Erfurt</t>
  </si>
  <si>
    <t xml:space="preserve">Aktenzeichen: </t>
  </si>
  <si>
    <t>Tel.-Nr.:</t>
  </si>
  <si>
    <t>Datum:</t>
  </si>
  <si>
    <t>¹</t>
  </si>
  <si>
    <t>E-Mail-Adresse:</t>
  </si>
  <si>
    <t>2.3</t>
  </si>
  <si>
    <t>2.4</t>
  </si>
  <si>
    <t>Betrag in €</t>
  </si>
  <si>
    <t>Eingangsstempel</t>
  </si>
  <si>
    <t>Private Mittel</t>
  </si>
  <si>
    <t>Summe Private Mittel</t>
  </si>
  <si>
    <t>Summe Öffentliche Mittel</t>
  </si>
  <si>
    <t>Gesamtsumme der Finanzierung</t>
  </si>
  <si>
    <t>in €</t>
  </si>
  <si>
    <t>lfd.
Nr.</t>
  </si>
  <si>
    <t>von</t>
  </si>
  <si>
    <t>bis</t>
  </si>
  <si>
    <t>Eigenmittel des Antragstellers</t>
  </si>
  <si>
    <t>Einnahmen von Dritten/Teilnehmergebühren</t>
  </si>
  <si>
    <t>Bundesmittel</t>
  </si>
  <si>
    <t>Kommunale Mittel</t>
  </si>
  <si>
    <t>Sonstige öffentliche Mittel</t>
  </si>
  <si>
    <t>Mittel von Stiftungen und Spenden, Sonstiges</t>
  </si>
  <si>
    <t>Ausgaben für Personal</t>
  </si>
  <si>
    <t>Sachausgaben</t>
  </si>
  <si>
    <t>Verwaltungsausgaben</t>
  </si>
  <si>
    <t>Anlagegut</t>
  </si>
  <si>
    <t>Zuwendungsempfänger/Anschrift</t>
  </si>
  <si>
    <t>Ausgabenerklärung gemäß VO (EU) Nr. 1303/2013 und VO (EU) Nr. 1304/2013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</si>
  <si>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</si>
  <si>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</si>
  <si>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</si>
  <si>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</si>
  <si>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</si>
  <si>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</si>
  <si>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</si>
  <si>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</si>
  <si>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</si>
  <si>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und das bei der Abrechnung im Verwendungsnachweis berücksichtigt habe.</t>
  </si>
  <si>
    <t>nicht berechtigt bin</t>
  </si>
  <si>
    <t>berechtigt bin</t>
  </si>
  <si>
    <t>ich zum Vorsteuerabzug allgemein oder für das hier durchgeführte Projekt</t>
  </si>
  <si>
    <t>die Ausgaben notwendig waren, wirtschaftlich und sparsam verwendet wurden.</t>
  </si>
  <si>
    <t>Ich bestätige, dass</t>
  </si>
  <si>
    <t xml:space="preserve">Projektbezeichnung:
</t>
  </si>
  <si>
    <t>Bescheid vom</t>
  </si>
  <si>
    <t>Gesamtsumme der Ausgaben</t>
  </si>
  <si>
    <t>Tag der Zahlung</t>
  </si>
  <si>
    <t>Rechnungs-
datum</t>
  </si>
  <si>
    <t>in qm</t>
  </si>
  <si>
    <t>Tätigkeit:</t>
  </si>
  <si>
    <t>Haben sich zu dieser Erklärung relevante Änderungen ergeben?</t>
  </si>
  <si>
    <t>Gesamtsumme der zuwendungsfähigen Ausgaben</t>
  </si>
  <si>
    <t xml:space="preserve">lfd.
Nr. </t>
  </si>
  <si>
    <t>Inventarnummer</t>
  </si>
  <si>
    <t>Anschaff.-
datum</t>
  </si>
  <si>
    <t>Gesamtbetrag
der Rechnung/
des Beleges
in €</t>
  </si>
  <si>
    <t>davon
abgerechnet
im Projekt
in €</t>
  </si>
  <si>
    <t>Nummer des 
Bankauszuges</t>
  </si>
  <si>
    <t>Datum der
Wertstellung</t>
  </si>
  <si>
    <t>Tag der
Zahlung</t>
  </si>
  <si>
    <t>in Stunden</t>
  </si>
  <si>
    <t>Pauschale für Sozialabgaben inkl. Berufsgenossenschaft</t>
  </si>
  <si>
    <t>Arbeitsentgelte (AN-Brutto)</t>
  </si>
  <si>
    <t>Soll-Stunden der
monatlichen Nutzung</t>
  </si>
  <si>
    <t>Bezeichnung des Objektes</t>
  </si>
  <si>
    <t>im Projekt genutzte
Teilflächen des
Objektes</t>
  </si>
  <si>
    <t>(Spalte 8 x  3,50 €/qm)</t>
  </si>
  <si>
    <t>III. Angaben zum Zuwendungsempfänger¹</t>
  </si>
  <si>
    <t>ich für die abgerechneten Abschreibungen</t>
  </si>
  <si>
    <t>weitere öffentliche Zuschüsse erhalten habe</t>
  </si>
  <si>
    <t>keine weiteren öffentlichen Zuschüsse erhalten habe</t>
  </si>
  <si>
    <t>Mit Projektbeantragung erklärten Sie,
dass Sie Ihre Gesamtausgaben</t>
  </si>
  <si>
    <t>wenn ja,
bitte erläutern:</t>
  </si>
  <si>
    <t>IV. Zahlenmäßiger Nachweis der Ausgaben und Finanzierung (Zusammenfassung der Beleglisten)</t>
  </si>
  <si>
    <t>die Angaben in diesem Nachweis richtig und vollständig sind.</t>
  </si>
  <si>
    <t>die Angaben zu den tatsächlich getätigten Ausgaben mit den Büchern und Belegen übereinstimmen.</t>
  </si>
  <si>
    <t>und das bei der Abrechnung im vorliegenden Nachweis berücksichtigt habe.</t>
  </si>
  <si>
    <t>Einnahmen</t>
  </si>
  <si>
    <t>davon für</t>
  </si>
  <si>
    <t>Kürzel DFS</t>
  </si>
  <si>
    <t>Pflichtangabe ja/nein</t>
  </si>
  <si>
    <t>Zeilennummer Beginn Datenimport</t>
  </si>
  <si>
    <t>Feiertage</t>
  </si>
  <si>
    <t>Neujahr</t>
  </si>
  <si>
    <t>Karfreitag</t>
  </si>
  <si>
    <t>Ostermonat</t>
  </si>
  <si>
    <t>Maifeiertag</t>
  </si>
  <si>
    <t>Himmelfahrt</t>
  </si>
  <si>
    <t>Pfingstmontag</t>
  </si>
  <si>
    <t>Tag der Einheit</t>
  </si>
  <si>
    <t>Reformationstag</t>
  </si>
  <si>
    <t>1. Weihnachtstag</t>
  </si>
  <si>
    <t>2. Weihnachtstag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</si>
  <si>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</si>
  <si>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t>Allgemeine Angaben</t>
  </si>
  <si>
    <t>Abrechnung über:</t>
  </si>
  <si>
    <t>Angaben aus dem Tätigkeitsnachweis:</t>
  </si>
  <si>
    <t>Abrechnung für Monat</t>
  </si>
  <si>
    <t>in h</t>
  </si>
  <si>
    <t>Angaben aus dem Gehaltsnachweis:</t>
  </si>
  <si>
    <t>Summe</t>
  </si>
  <si>
    <t>projektbezogenes Arbeitsentgelt (AN-Brutto)</t>
  </si>
  <si>
    <t>Krankheit mit EFZ</t>
  </si>
  <si>
    <t>Berechnung des Projektanteils:</t>
  </si>
  <si>
    <t>tatsächliche Arbeitszeit inkl. Urlaub und Krankheit mit EFZ</t>
  </si>
  <si>
    <t>Arbeitsstunden im Projekt</t>
  </si>
  <si>
    <t>Angaben aus dem Arbeitsvertrag:</t>
  </si>
  <si>
    <t>Krankheit mit EFZ für das Projekt</t>
  </si>
  <si>
    <t>Urlaubsanspruch für das Projekt</t>
  </si>
  <si>
    <t>Arbeitsstunden im Projekt inkl. Urlaub und Krankheit</t>
  </si>
  <si>
    <t>davon</t>
  </si>
  <si>
    <t>Sonstige Mittel des Freistaates Thüringen</t>
  </si>
  <si>
    <t>3,50 €/qm</t>
  </si>
  <si>
    <r>
      <t xml:space="preserve">Vorgabe
</t>
    </r>
    <r>
      <rPr>
        <sz val="7"/>
        <rFont val="Arial"/>
        <family val="2"/>
      </rPr>
      <t>(Berechnung auf
Grundlage einer
40 h/Woche)</t>
    </r>
  </si>
  <si>
    <r>
      <t>tatsächl. Arbeitszeit
(</t>
    </r>
    <r>
      <rPr>
        <sz val="7"/>
        <rFont val="Arial"/>
        <family val="2"/>
      </rPr>
      <t>tatsächl. Arbeitstage x
tatsächl. Arbeitsstunden
je Arbeitstag)</t>
    </r>
  </si>
  <si>
    <t>Abschreibungen</t>
  </si>
  <si>
    <t>monatliches Gehalt (in €):</t>
  </si>
  <si>
    <t>3. ausgezahlte/zurückgezahlte Mittel</t>
  </si>
  <si>
    <t>Empfänger
(Name , Vorname)</t>
  </si>
  <si>
    <t>Datum der Dienstreise</t>
  </si>
  <si>
    <t>Grund der Dienstreise</t>
  </si>
  <si>
    <t>gefahrene
Kilometer</t>
  </si>
  <si>
    <t>Ziel der Dienstreise</t>
  </si>
  <si>
    <t>Beleg- bzw.
Rechnungs-
nummer</t>
  </si>
  <si>
    <t>Belegnummer</t>
  </si>
  <si>
    <t>Zahlungsgrund
(Liefer- und Leistungsgegenstand)</t>
  </si>
  <si>
    <t>Änderungsdokumentation</t>
  </si>
  <si>
    <t>Version</t>
  </si>
  <si>
    <t>Datum</t>
  </si>
  <si>
    <t>Beschreibung der Änderung</t>
  </si>
  <si>
    <t>V 1.0</t>
  </si>
  <si>
    <t>Ersterstellung</t>
  </si>
  <si>
    <t>Berichtsraster für Sachberichte</t>
  </si>
  <si>
    <t>1. Kurze Darstellung</t>
  </si>
  <si>
    <t>2. Erläuterungen</t>
  </si>
  <si>
    <t>3. Ergebnisbilanz</t>
  </si>
  <si>
    <t>Weitere Ausführungen bitte als Anlage beifügen!</t>
  </si>
  <si>
    <t>Ø</t>
  </si>
  <si>
    <t>des Hintergrundes und der Zielsetzung des Projektes</t>
  </si>
  <si>
    <t>der Rahmenbedingungen des Projektes</t>
  </si>
  <si>
    <t>der Maßnahmeplanung und des Projektablaufes</t>
  </si>
  <si>
    <t>der Zusammensetzung der Zielgruppe</t>
  </si>
  <si>
    <t>der ggf. vorhandenen Besonderheiten des Projektes/der Zielgruppe</t>
  </si>
  <si>
    <t>zu etwaigen Abweichungen zum genehmigten Ausgaben- und Finanzierungsplan</t>
  </si>
  <si>
    <t>zu eventuell notwendigen Veränderungen der Maßnahmekonzeption</t>
  </si>
  <si>
    <t>zu besonderen Vorkommnissen bei den Teilnehmern/innen, Akzeptanz bei den</t>
  </si>
  <si>
    <t>Teilnehmern/innen</t>
  </si>
  <si>
    <t>Eingehende Darstellung der erzielten Ergebnisse, des Erfolges und der</t>
  </si>
  <si>
    <t>Auswirkungen der Maßnahme</t>
  </si>
  <si>
    <t>z. B. mit WORD und fügen diesen unter Angabe des Aktenzeichens dem Zwischen- bzw. Verwendungsnachweis bei.</t>
  </si>
  <si>
    <t>Berechnung des Projektanteils der Sonderzahlung SZ1:</t>
  </si>
  <si>
    <t>Berechnung des Projektanteils der Sonderzahlung SZ2:</t>
  </si>
  <si>
    <t>Sonderzahlung</t>
  </si>
  <si>
    <t>Anzahl Monate</t>
  </si>
  <si>
    <t>Stellenanteil</t>
  </si>
  <si>
    <t>Empfänger
(Rechnungssteller)</t>
  </si>
  <si>
    <t>Sachbericht</t>
  </si>
  <si>
    <t>Angaben zur Sonderzahlung (SZ):</t>
  </si>
  <si>
    <t>Abrechnung mit</t>
  </si>
  <si>
    <t>diesem Nachweis</t>
  </si>
  <si>
    <t>Abrechnung für</t>
  </si>
  <si>
    <t>Abgleich zur Projektplanung. Abweichungen der Einnahmen und Ausgaben gegenüber dem Ausgaben- und</t>
  </si>
  <si>
    <t>Finanzierungsplan sind zu erläutern. Berichte externer Dritter sind beizufügen.</t>
  </si>
  <si>
    <t>Gesamt-</t>
  </si>
  <si>
    <t>betrag</t>
  </si>
  <si>
    <t>Bitte den Namen zusätzlich in Druckbuchstaben angeben!</t>
  </si>
  <si>
    <t>Siehe Fußnote 1 Seite 1 dieses Nachweises.</t>
  </si>
  <si>
    <t>Kontrolle</t>
  </si>
  <si>
    <t>Bescheiddaten (Ausgaben zu Finanzierung)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</si>
  <si>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</si>
  <si>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</si>
  <si>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r>
      <t>Abrechnung
für Monat</t>
    </r>
    <r>
      <rPr>
        <sz val="7"/>
        <color indexed="30"/>
        <rFont val="Arial"/>
        <family val="2"/>
      </rPr>
      <t xml:space="preserve">
Bitte auswählen!</t>
    </r>
  </si>
  <si>
    <t>Druckbereich</t>
  </si>
  <si>
    <t xml:space="preserve">Aktenzeichen </t>
  </si>
  <si>
    <t xml:space="preserve">Nachweis vom </t>
  </si>
  <si>
    <t xml:space="preserve">Haushaltsjahr </t>
  </si>
  <si>
    <t xml:space="preserve">Erklärungszeitraum </t>
  </si>
  <si>
    <t xml:space="preserve">Haushaltsjahr/e </t>
  </si>
  <si>
    <t>Spalten ausblenden     Spalten ausblenden     Spalten ausblenden     Spalten ausblenden     Spalten ausblenden     Spalten ausblenden     Spalten ausblenden     Spalten ausblenden     Spalten ausblenden     Spalten ausblenden</t>
  </si>
  <si>
    <t xml:space="preserve">Zwischennachweis </t>
  </si>
  <si>
    <t xml:space="preserve">Verwendungsnachweis </t>
  </si>
  <si>
    <t>Anlagen:</t>
  </si>
  <si>
    <t>Hinweise</t>
  </si>
  <si>
    <r>
      <t>Seite 1</t>
    </r>
    <r>
      <rPr>
        <sz val="9"/>
        <rFont val="Arial"/>
        <family val="2"/>
      </rPr>
      <t xml:space="preserve"> Deckblatt</t>
    </r>
  </si>
  <si>
    <t>X</t>
  </si>
  <si>
    <t>Einnahmen aus Projekttätigkeit</t>
  </si>
  <si>
    <t>Betrag
(0,30 €/km)
in €</t>
  </si>
  <si>
    <t>Ausgaben für Dienstreisen</t>
  </si>
  <si>
    <t>Fahrtausgaben für PKW</t>
  </si>
  <si>
    <t>Miete</t>
  </si>
  <si>
    <t>Abschreibungen, Miete/Leasing für Betriebsausstattung</t>
  </si>
  <si>
    <t>Miete/Leasing für Betriebsausstattung</t>
  </si>
  <si>
    <t>hier: Umlage der Sonderzahlungen</t>
  </si>
  <si>
    <r>
      <rPr>
        <b/>
        <sz val="9"/>
        <rFont val="Arial"/>
        <family val="2"/>
      </rPr>
      <t>Seite 2 VWN</t>
    </r>
    <r>
      <rPr>
        <sz val="9"/>
        <rFont val="Arial"/>
        <family val="2"/>
      </rPr>
      <t xml:space="preserve"> zahlenmäßiger Nachweis für den Bewilligungszeitraum</t>
    </r>
  </si>
  <si>
    <t>Die Termine entnehmen Sie bitte dem Zuwendungsbescheid.</t>
  </si>
  <si>
    <t>mir bekannt ist, dass ich mich wegen unrichtigen, unvollständigen oder unterlassenen Angaben über subventionserhebliche Tatsachen gemäß § 264 des Strafgesetzbuches wegen Subventionsbetruges strafbar machen kann.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</si>
  <si>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</si>
  <si>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</si>
  <si>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den Verpflichtungen aus dem Zuwendungsbescheid hinsichtlich der Publizität (gemäß VO (EU) Nr. 1303/2013) nachgekommen wurde, insbesondere</t>
  </si>
  <si>
    <t>wurde das A3-Plakat angebracht.</t>
  </si>
  <si>
    <t>in den übrigen Ausgabenarten die gemäß Richtlinie vorgesehenen vereinfachten Kostenoptionen 
abgerechnet wurden.</t>
  </si>
  <si>
    <t>Formel für Erklärungszeitraum (da Feld überschreibbar)</t>
  </si>
  <si>
    <t xml:space="preserve">Unterjähriger Nachweis </t>
  </si>
  <si>
    <t>Jahresscheiben</t>
  </si>
  <si>
    <t>lineare AfA           
pro Monat</t>
  </si>
  <si>
    <t xml:space="preserve">zuwendungs-
fähige AfA </t>
  </si>
  <si>
    <t>Anschaff.-
wert</t>
  </si>
  <si>
    <t>Ist-Stunden
der Nutzung
im Projekt</t>
  </si>
  <si>
    <t>Ende der
Nutzungs-
zeit</t>
  </si>
  <si>
    <r>
      <rPr>
        <b/>
        <i/>
        <sz val="8"/>
        <color indexed="10"/>
        <rFont val="Arial"/>
        <family val="2"/>
      </rPr>
      <t>Ausfüllhinweise:</t>
    </r>
    <r>
      <rPr>
        <b/>
        <i/>
        <sz val="8"/>
        <color indexed="30"/>
        <rFont val="Arial"/>
        <family val="2"/>
      </rPr>
      <t xml:space="preserve"> Bitte für Spalten 3 und 7 beachten:</t>
    </r>
    <r>
      <rPr>
        <i/>
        <sz val="8"/>
        <color indexed="30"/>
        <rFont val="Arial"/>
        <family val="2"/>
      </rPr>
      <t xml:space="preserve"> Wenn die Raumnutzung gleichzeitig durch Teilnehmer aus mehreren Projekten erfolgte, sind nur die auf dieses Projekt anfallenden Stunden anzugeben. Der Umlageschlüssel ist auf einer gesonderten Anlage zu erläutern.</t>
    </r>
  </si>
  <si>
    <r>
      <t xml:space="preserve">Umlageberechnung
</t>
    </r>
    <r>
      <rPr>
        <sz val="7"/>
        <rFont val="Arial"/>
        <family val="2"/>
      </rPr>
      <t>(Spalte 3 x Spalte 7 / 
Spalte 6 bzw. Spalte 5)</t>
    </r>
  </si>
  <si>
    <r>
      <t xml:space="preserve">zuwendungsfähiger
Projektanteil für die
Betriebsausgaben
</t>
    </r>
    <r>
      <rPr>
        <sz val="7"/>
        <rFont val="Arial"/>
        <family val="2"/>
      </rPr>
      <t>Berechnung mit</t>
    </r>
  </si>
  <si>
    <t>Haushaltsjahr</t>
  </si>
  <si>
    <t>Ausgaben (in €)¹</t>
  </si>
  <si>
    <t>Finanzierung - bezogen auf die zuwendungsfähigen Ausgaben (in €)¹</t>
  </si>
  <si>
    <t>Beleglisten</t>
  </si>
  <si>
    <t>Seite 2 UJN/ZN</t>
  </si>
  <si>
    <t>Seite 2 VWN</t>
  </si>
  <si>
    <t>Seite 3 Bestätigungen</t>
  </si>
  <si>
    <t>geringwertige Wirtschaftsgüter/Verbrauchsmaterial</t>
  </si>
  <si>
    <t>Sonstige Sachausgaben (Steuern, Versich., Telefon, u. a.)</t>
  </si>
  <si>
    <t>Ausgaben für Leistungen externer Einrichtungen</t>
  </si>
  <si>
    <t>Nicht zuwendungsfähige Ausgaben</t>
  </si>
  <si>
    <r>
      <t>Seite 3</t>
    </r>
    <r>
      <rPr>
        <sz val="9"/>
        <rFont val="Arial"/>
        <family val="2"/>
      </rPr>
      <t xml:space="preserve"> Bestätigungen und Erklärung im Sinne ANBest-P</t>
    </r>
  </si>
  <si>
    <t>V. Bestätigungen und Erklärung im Sinne ANBest-P¹</t>
  </si>
  <si>
    <t>2.2.1</t>
  </si>
  <si>
    <t>2.2.2</t>
  </si>
  <si>
    <t>2.3.1</t>
  </si>
  <si>
    <t>2.3.2</t>
  </si>
  <si>
    <t>2.5</t>
  </si>
  <si>
    <t>2.5.1</t>
  </si>
  <si>
    <t>2.5.2</t>
  </si>
  <si>
    <t>2.6</t>
  </si>
  <si>
    <t>Miete/Mietnebenkosten</t>
  </si>
  <si>
    <t>Pauschale für Mietneben- bzw. Betriebsausgaben</t>
  </si>
  <si>
    <t>2.7</t>
  </si>
  <si>
    <t>Lehrgangsgebühren</t>
  </si>
  <si>
    <t>Pauschale (15% der förderfähigen direkten Personalausgaben)</t>
  </si>
  <si>
    <t>VWN Gründer - Gründernetzwerke</t>
  </si>
  <si>
    <t>Richtlinie über die Gewährung von Zuschüssen aus Mitteln des Europäischen Sozialfonds und/oder des Freistaats Thüringen zur Erhöhung der Stabilität von gewerblichen und freiberuflichen Unternehmensgründungen (Gründerrichtlinie) - Errichtung und Betrieb von Beratungs- und Vernetzungsprojekten</t>
  </si>
  <si>
    <t xml:space="preserve">in den nicht mit vereinfachten Kostenoptionen abgerechneten Ausgabenarten ausschließlich tatsächlich getätigte Ausgaben zweckentsprechend für den Zuwendungszweck ausgewiesen wurden, die durch quittierte Rechnungen oder gleichwertige Buchungsbelege nachgewiesen werden können. </t>
  </si>
  <si>
    <t>Geben Sie eine aussagefähige Darstellung des durchgeführten Projektes und des Erfolges im Einzelnen im</t>
  </si>
  <si>
    <t>Erstellen Sie Ihren Sachbericht im unten zur Verfügung gestellten Textfeld oder schreiben Sie den Sachbericht</t>
  </si>
  <si>
    <t>Einnahmengrund</t>
  </si>
  <si>
    <t>Gesamt-
betrag
in €</t>
  </si>
  <si>
    <t>Bitte beachten Sie die Ausfüllhinweise, die ggf. auf unserer Internetseite (www.gfaw-thueringen.de) unter dem jeweiligen Förderprogramm in der Rubrik "Verwendungsnachweis" zur Verfügung stehen.</t>
  </si>
  <si>
    <t xml:space="preserve">Folgende Unterlagen sind einzureichen:
</t>
  </si>
  <si>
    <t>Zwischen-
nachweis
(ZN)</t>
  </si>
  <si>
    <t>Verwendungs-
nachweis
(VWN)</t>
  </si>
  <si>
    <r>
      <t xml:space="preserve">Arbeitsentgelt (AN-Brutto) </t>
    </r>
    <r>
      <rPr>
        <i/>
        <sz val="8"/>
        <color indexed="30"/>
        <rFont val="Arial"/>
        <family val="2"/>
      </rPr>
      <t>ohne Sonderzahlung</t>
    </r>
  </si>
  <si>
    <t>Übersicht(en) zum Nachweis der vereinfachten Kostenoptionen</t>
  </si>
  <si>
    <t>Belegliste(n) der Ausgaben</t>
  </si>
  <si>
    <t>Belegliste(n) der Einnahmen</t>
  </si>
  <si>
    <t>Jahr</t>
  </si>
  <si>
    <t>Arbeitstage pro Jahr</t>
  </si>
  <si>
    <t>____</t>
  </si>
  <si>
    <t>Fälligkeitsmonat</t>
  </si>
  <si>
    <t>für Zeitraum</t>
  </si>
  <si>
    <t>Betrag SZ (in €)</t>
  </si>
  <si>
    <t>V 1.1</t>
  </si>
  <si>
    <t>Ergänzung der Sofortabschreibung in der Belegliste 2.2.1</t>
  </si>
  <si>
    <r>
      <t xml:space="preserve">Nutzungs-
dauer
in Jahren
</t>
    </r>
    <r>
      <rPr>
        <sz val="7"/>
        <color indexed="30"/>
        <rFont val="Arial"/>
        <family val="2"/>
      </rPr>
      <t>Bitte auswählen!</t>
    </r>
  </si>
  <si>
    <r>
      <rPr>
        <u/>
        <sz val="8"/>
        <color indexed="10"/>
        <rFont val="Arial"/>
        <family val="2"/>
      </rPr>
      <t>nur bei Sofort-
abschreibung:</t>
    </r>
    <r>
      <rPr>
        <sz val="8"/>
        <rFont val="Arial"/>
        <family val="2"/>
      </rPr>
      <t xml:space="preserve">
davon
abgerechnet
im Projekt</t>
    </r>
  </si>
  <si>
    <t>V 1.2</t>
  </si>
  <si>
    <t>Fahrtausgaben für öffentliche Beförderungsmittel, sonstige Reiseausgaben</t>
  </si>
  <si>
    <r>
      <t xml:space="preserve">Umstellung auf Office-Version ab 2007 (Format .xlsx),
Ergänzung der Spalte »Bewilligungbetrag« in den zahlenmäßigen Nachweisen um die Eingabe-
möglichkeit der Ausgabenpositionen 2.5.1 und 2.5.2 oder </t>
    </r>
    <r>
      <rPr>
        <u/>
        <sz val="9"/>
        <rFont val="Arial"/>
        <family val="2"/>
      </rPr>
      <t>nur</t>
    </r>
    <r>
      <rPr>
        <sz val="9"/>
        <rFont val="Arial"/>
        <family val="2"/>
      </rPr>
      <t xml:space="preserve"> der Ausgabenposition 2.5</t>
    </r>
  </si>
  <si>
    <t>V 1.3</t>
  </si>
  <si>
    <r>
      <t>Seite 2 ZN</t>
    </r>
    <r>
      <rPr>
        <sz val="9"/>
        <rFont val="Arial"/>
        <family val="2"/>
      </rPr>
      <t xml:space="preserve"> zahlenmäßiger Nachweis für den Erklärungszeitraum</t>
    </r>
  </si>
  <si>
    <t>wurden die Teilnehmenden über die ESF-Förderung informiert.</t>
  </si>
  <si>
    <t>wurde eine kurze Beschreibung des Vorhabens auf der Website eingestellt.</t>
  </si>
  <si>
    <t>Aufbewahrungsort der Belege (Anschriften):</t>
  </si>
  <si>
    <t>RV-pflichtiges Brutto (RV-Brutto)</t>
  </si>
  <si>
    <t>projektbezogenes RV-pflichtiges Brutto (RV-Brutto)</t>
  </si>
  <si>
    <t>RV-Brutto SZ (in €)</t>
  </si>
  <si>
    <t>Entfernen des unterjährigen Nachweises inkl. Korrekturbeleglisten,
Umbenennung in Beleglisten zu den Personalausgaben von "Steuerbrutto" in "RV-pflichtiges Jahresentgelt (RV-Brutto)" bzw. nur "RV-Brutto",
Ergänzung der Bestätigungen und Erklärungen im Sinne ANBest-P</t>
  </si>
  <si>
    <t>Öffentliche Mittel (nicht von GFAW bewirtschaftet)</t>
  </si>
  <si>
    <t>bewilligte/ausgezahlte Mittel (abzgl. Rückzahlungen)</t>
  </si>
  <si>
    <t>V 1.4</t>
  </si>
  <si>
    <t>Berücksichtigung des neuen Feiertages "Weltkindertag" bei der Berechnung der Personal-, Betriebsausgaben und Abschreibungen, Ergänzung der Erklärung zum Datenschutz (Seite 4)</t>
  </si>
  <si>
    <t>VI. Erklärung zum Datenschutz</t>
  </si>
  <si>
    <t>Hiermit bestätige ich, dass den betroffenen Personen im Sinne des Art. 4 DSGVO (z. B. Mitarbeiter/in, Ansprech-
partner/in, Teilnehmer/in im Projekt) die Kenntnisnahme der allgemeinen "Datenschutzerklärung Förderverfahren" 
der GFAW bzw. auf den jeweiligen Empfänger orientierte "Datenschutzerklärung Förderverfahren" ermöglicht wurde.</t>
  </si>
  <si>
    <r>
      <t>Seite 4</t>
    </r>
    <r>
      <rPr>
        <sz val="9"/>
        <rFont val="Arial"/>
        <family val="2"/>
      </rPr>
      <t xml:space="preserve"> Erklärung zum Datenschutz</t>
    </r>
  </si>
  <si>
    <t>Weltkindertag</t>
  </si>
  <si>
    <t>V 1.5</t>
  </si>
  <si>
    <t>Anpassung der Fußnote 1, Ergänzung Jahresscheiben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</si>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</sst>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_€_-;\-* #,##0.00\ _€_-;_-* &quot;-&quot;??\ _€_-;_-@_-"/>
    <numFmt numFmtId="165" formatCode="#,##0.00\ &quot;€&quot;"/>
    <numFmt numFmtId="166" formatCode="00000"/>
    <numFmt numFmtId="167" formatCode="dd/mm/yy;@"/>
    <numFmt numFmtId="168" formatCode="_-* #,##0.00\ [$€-1]_-;\-* #,##0.00\ [$€-1]_-;_-* &quot;-&quot;??\ [$€-1]_-"/>
    <numFmt numFmtId="169" formatCode="0.000%"/>
    <numFmt numFmtId="170" formatCode="#,##0.0"/>
    <numFmt numFmtId="171" formatCode="mmm\ yyyy"/>
    <numFmt numFmtId="172" formatCode="#,##0.00;\-#,##0.00;"/>
    <numFmt numFmtId="173" formatCode="mm/yy"/>
    <numFmt numFmtId="174" formatCode="mm\/yy"/>
    <numFmt numFmtId="175" formatCode="mmmm\ yy"/>
    <numFmt numFmtId="176" formatCode="dd/mm/yyyy;;"/>
    <numFmt numFmtId="177" formatCode="#,##0.00_ ;\-#,##0.00\ "/>
    <numFmt numFmtId="178" formatCode="#,##0_ ;\-#,##0\ "/>
    <numFmt numFmtId="179" formatCode="General;;"/>
    <numFmt numFmtId="180" formatCode="#,##0.0000;\-#,##0.0000;"/>
    <numFmt numFmtId="181" formatCode="#,##0.0000"/>
  </numFmts>
  <fonts count="6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30"/>
      <name val="Arial"/>
      <family val="2"/>
    </font>
    <font>
      <i/>
      <sz val="8"/>
      <color indexed="3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8"/>
      <color indexed="10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b/>
      <sz val="8"/>
      <color rgb="FF0070C0"/>
      <name val="Arial"/>
      <family val="2"/>
    </font>
    <font>
      <i/>
      <sz val="8"/>
      <color rgb="FF0070C0"/>
      <name val="Arial"/>
      <family val="2"/>
    </font>
    <font>
      <b/>
      <i/>
      <sz val="9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2"/>
      <color theme="0"/>
      <name val="Arial"/>
      <family val="2"/>
    </font>
    <font>
      <sz val="8"/>
      <color rgb="FF000000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164" fontId="2" fillId="0" borderId="0" applyFont="0" applyFill="0" applyBorder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 applyBorder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1" fillId="0" borderId="0"/>
  </cellStyleXfs>
  <cellXfs count="897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12" fillId="0" borderId="0" xfId="44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0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horizontal="left" vertical="center"/>
      <protection hidden="1"/>
    </xf>
    <xf numFmtId="0" fontId="3" fillId="0" borderId="0" xfId="50" applyFont="1" applyFill="1" applyBorder="1" applyAlignment="1" applyProtection="1">
      <alignment vertical="center"/>
      <protection hidden="1"/>
    </xf>
    <xf numFmtId="0" fontId="3" fillId="0" borderId="0" xfId="50" applyFont="1" applyAlignment="1" applyProtection="1">
      <alignment vertical="center"/>
      <protection hidden="1"/>
    </xf>
    <xf numFmtId="0" fontId="6" fillId="0" borderId="14" xfId="50" applyFont="1" applyFill="1" applyBorder="1" applyAlignment="1" applyProtection="1">
      <alignment vertical="center"/>
      <protection hidden="1"/>
    </xf>
    <xf numFmtId="0" fontId="6" fillId="0" borderId="0" xfId="50" applyFont="1" applyFill="1" applyAlignment="1" applyProtection="1">
      <alignment vertical="center"/>
      <protection hidden="1"/>
    </xf>
    <xf numFmtId="0" fontId="3" fillId="0" borderId="0" xfId="5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50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44" applyFont="1" applyFill="1" applyBorder="1" applyAlignment="1" applyProtection="1">
      <alignment vertical="center"/>
      <protection hidden="1"/>
    </xf>
    <xf numFmtId="167" fontId="3" fillId="0" borderId="0" xfId="44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50" applyFont="1" applyFill="1" applyBorder="1" applyAlignment="1" applyProtection="1">
      <alignment horizontal="left" vertical="center" indent="1"/>
      <protection hidden="1"/>
    </xf>
    <xf numFmtId="0" fontId="3" fillId="21" borderId="10" xfId="50" applyFont="1" applyFill="1" applyBorder="1" applyAlignment="1" applyProtection="1">
      <alignment horizontal="left" vertical="center"/>
      <protection hidden="1"/>
    </xf>
    <xf numFmtId="0" fontId="3" fillId="21" borderId="11" xfId="50" applyFont="1" applyFill="1" applyBorder="1" applyAlignment="1" applyProtection="1">
      <alignment horizontal="left" vertical="center"/>
      <protection hidden="1"/>
    </xf>
    <xf numFmtId="0" fontId="3" fillId="21" borderId="12" xfId="5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50" applyFont="1" applyBorder="1" applyAlignment="1" applyProtection="1">
      <alignment vertical="center"/>
      <protection hidden="1"/>
    </xf>
    <xf numFmtId="0" fontId="3" fillId="0" borderId="19" xfId="50" applyFont="1" applyFill="1" applyBorder="1" applyAlignment="1" applyProtection="1">
      <alignment horizontal="right" vertical="center" indent="1"/>
      <protection hidden="1"/>
    </xf>
    <xf numFmtId="0" fontId="3" fillId="0" borderId="14" xfId="44" applyFont="1" applyFill="1" applyBorder="1" applyAlignment="1" applyProtection="1">
      <alignment vertical="center"/>
      <protection hidden="1"/>
    </xf>
    <xf numFmtId="49" fontId="3" fillId="0" borderId="14" xfId="44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47" applyFont="1" applyBorder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50" applyFont="1" applyFill="1" applyBorder="1" applyAlignment="1" applyProtection="1">
      <alignment vertical="center"/>
      <protection hidden="1"/>
    </xf>
    <xf numFmtId="0" fontId="4" fillId="0" borderId="13" xfId="50" applyFont="1" applyFill="1" applyBorder="1" applyAlignment="1" applyProtection="1">
      <alignment vertical="top"/>
      <protection hidden="1"/>
    </xf>
    <xf numFmtId="0" fontId="4" fillId="0" borderId="14" xfId="50" applyFont="1" applyFill="1" applyBorder="1" applyAlignment="1" applyProtection="1">
      <alignment vertical="top"/>
      <protection hidden="1"/>
    </xf>
    <xf numFmtId="0" fontId="4" fillId="0" borderId="15" xfId="50" applyFont="1" applyFill="1" applyBorder="1" applyAlignment="1" applyProtection="1">
      <alignment vertical="top"/>
      <protection hidden="1"/>
    </xf>
    <xf numFmtId="0" fontId="4" fillId="0" borderId="19" xfId="50" applyFont="1" applyFill="1" applyBorder="1" applyAlignment="1" applyProtection="1">
      <alignment vertical="top"/>
      <protection hidden="1"/>
    </xf>
    <xf numFmtId="0" fontId="4" fillId="0" borderId="0" xfId="50" applyFont="1" applyFill="1" applyBorder="1" applyAlignment="1" applyProtection="1">
      <alignment vertical="top"/>
      <protection hidden="1"/>
    </xf>
    <xf numFmtId="0" fontId="4" fillId="0" borderId="18" xfId="50" applyFont="1" applyFill="1" applyBorder="1" applyAlignment="1" applyProtection="1">
      <alignment vertical="top"/>
      <protection hidden="1"/>
    </xf>
    <xf numFmtId="0" fontId="4" fillId="0" borderId="20" xfId="50" applyFont="1" applyFill="1" applyBorder="1" applyAlignment="1" applyProtection="1">
      <alignment vertical="top"/>
      <protection hidden="1"/>
    </xf>
    <xf numFmtId="0" fontId="4" fillId="0" borderId="16" xfId="50" applyFont="1" applyFill="1" applyBorder="1" applyAlignment="1" applyProtection="1">
      <alignment vertical="top"/>
      <protection hidden="1"/>
    </xf>
    <xf numFmtId="0" fontId="4" fillId="0" borderId="17" xfId="50" applyFont="1" applyFill="1" applyBorder="1" applyAlignment="1" applyProtection="1">
      <alignment vertical="top"/>
      <protection hidden="1"/>
    </xf>
    <xf numFmtId="0" fontId="3" fillId="0" borderId="10" xfId="50" applyFont="1" applyFill="1" applyBorder="1" applyAlignment="1" applyProtection="1">
      <alignment horizontal="left" vertical="center" indent="1"/>
      <protection hidden="1"/>
    </xf>
    <xf numFmtId="0" fontId="4" fillId="0" borderId="11" xfId="50" applyFont="1" applyFill="1" applyBorder="1" applyAlignment="1" applyProtection="1">
      <alignment horizontal="left" vertical="center" indent="2"/>
      <protection hidden="1"/>
    </xf>
    <xf numFmtId="0" fontId="4" fillId="0" borderId="12" xfId="50" applyFont="1" applyFill="1" applyBorder="1" applyAlignment="1" applyProtection="1">
      <alignment horizontal="left" vertical="center" indent="2"/>
      <protection hidden="1"/>
    </xf>
    <xf numFmtId="0" fontId="3" fillId="17" borderId="10" xfId="50" applyNumberFormat="1" applyFont="1" applyFill="1" applyBorder="1" applyAlignment="1" applyProtection="1">
      <alignment horizontal="left" vertical="center" indent="1"/>
      <protection hidden="1"/>
    </xf>
    <xf numFmtId="0" fontId="4" fillId="17" borderId="11" xfId="50" applyNumberFormat="1" applyFont="1" applyFill="1" applyBorder="1" applyAlignment="1" applyProtection="1">
      <alignment horizontal="left" vertical="center" indent="2"/>
      <protection hidden="1"/>
    </xf>
    <xf numFmtId="0" fontId="4" fillId="17" borderId="12" xfId="50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Fill="1" applyBorder="1" applyAlignment="1" applyProtection="1">
      <alignment vertical="center"/>
      <protection hidden="1"/>
    </xf>
    <xf numFmtId="165" fontId="14" fillId="0" borderId="16" xfId="0" applyNumberFormat="1" applyFont="1" applyFill="1" applyBorder="1" applyAlignment="1" applyProtection="1">
      <alignment vertical="center" wrapText="1"/>
      <protection hidden="1"/>
    </xf>
    <xf numFmtId="165" fontId="14" fillId="0" borderId="16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vertical="center" wrapText="1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50" applyFont="1" applyBorder="1" applyProtection="1">
      <protection hidden="1"/>
    </xf>
    <xf numFmtId="0" fontId="3" fillId="0" borderId="0" xfId="50" applyFont="1" applyProtection="1">
      <protection hidden="1"/>
    </xf>
    <xf numFmtId="0" fontId="6" fillId="0" borderId="0" xfId="50" applyFont="1" applyFill="1" applyBorder="1" applyAlignment="1" applyProtection="1">
      <alignment horizontal="center" vertical="top"/>
      <protection hidden="1"/>
    </xf>
    <xf numFmtId="0" fontId="6" fillId="0" borderId="0" xfId="50" applyFont="1" applyFill="1" applyBorder="1" applyAlignment="1" applyProtection="1">
      <alignment vertical="top" wrapText="1"/>
      <protection hidden="1"/>
    </xf>
    <xf numFmtId="49" fontId="4" fillId="0" borderId="0" xfId="50" applyNumberFormat="1" applyFont="1" applyAlignment="1" applyProtection="1">
      <alignment horizontal="right" vertical="center"/>
      <protection hidden="1"/>
    </xf>
    <xf numFmtId="0" fontId="4" fillId="0" borderId="0" xfId="50" applyNumberFormat="1" applyFont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left" vertical="center"/>
      <protection hidden="1"/>
    </xf>
    <xf numFmtId="0" fontId="35" fillId="0" borderId="0" xfId="39" applyFont="1" applyFill="1" applyBorder="1" applyAlignment="1" applyProtection="1">
      <alignment vertical="center" wrapText="1"/>
      <protection hidden="1"/>
    </xf>
    <xf numFmtId="0" fontId="6" fillId="0" borderId="0" xfId="39" applyFont="1" applyFill="1" applyBorder="1" applyAlignment="1" applyProtection="1">
      <alignment vertical="center" wrapText="1"/>
      <protection hidden="1"/>
    </xf>
    <xf numFmtId="0" fontId="35" fillId="0" borderId="0" xfId="39" applyFont="1" applyFill="1" applyBorder="1" applyAlignment="1" applyProtection="1">
      <alignment horizontal="center" vertical="center" wrapText="1"/>
      <protection hidden="1"/>
    </xf>
    <xf numFmtId="0" fontId="6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center" vertical="center"/>
      <protection hidden="1"/>
    </xf>
    <xf numFmtId="0" fontId="6" fillId="0" borderId="0" xfId="39" applyFont="1" applyFill="1" applyBorder="1" applyAlignment="1" applyProtection="1">
      <alignment horizontal="left" vertical="center"/>
      <protection hidden="1"/>
    </xf>
    <xf numFmtId="0" fontId="3" fillId="0" borderId="14" xfId="39" applyFont="1" applyFill="1" applyBorder="1" applyAlignment="1" applyProtection="1">
      <alignment vertical="center"/>
      <protection hidden="1"/>
    </xf>
    <xf numFmtId="0" fontId="3" fillId="0" borderId="0" xfId="49" applyFont="1" applyFill="1" applyAlignment="1" applyProtection="1">
      <alignment vertical="center"/>
      <protection hidden="1"/>
    </xf>
    <xf numFmtId="0" fontId="3" fillId="0" borderId="0" xfId="49" applyFont="1" applyFill="1" applyAlignment="1" applyProtection="1">
      <alignment vertical="center" wrapText="1"/>
      <protection hidden="1"/>
    </xf>
    <xf numFmtId="0" fontId="3" fillId="0" borderId="17" xfId="39" applyFont="1" applyFill="1" applyBorder="1" applyAlignment="1" applyProtection="1">
      <alignment vertical="center"/>
      <protection hidden="1"/>
    </xf>
    <xf numFmtId="0" fontId="3" fillId="0" borderId="16" xfId="39" applyFont="1" applyFill="1" applyBorder="1" applyAlignment="1" applyProtection="1">
      <alignment horizontal="left" vertical="center"/>
      <protection hidden="1"/>
    </xf>
    <xf numFmtId="0" fontId="3" fillId="0" borderId="16" xfId="39" applyFont="1" applyFill="1" applyBorder="1" applyAlignment="1" applyProtection="1">
      <alignment vertical="center"/>
      <protection hidden="1"/>
    </xf>
    <xf numFmtId="0" fontId="3" fillId="0" borderId="20" xfId="39" applyFont="1" applyFill="1" applyBorder="1" applyAlignment="1" applyProtection="1">
      <alignment vertical="center"/>
      <protection hidden="1"/>
    </xf>
    <xf numFmtId="0" fontId="3" fillId="0" borderId="18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right" vertical="center" wrapText="1"/>
      <protection hidden="1"/>
    </xf>
    <xf numFmtId="0" fontId="36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39" applyFont="1" applyFill="1" applyBorder="1" applyAlignment="1" applyProtection="1">
      <alignment horizontal="left" vertical="center" wrapText="1"/>
      <protection hidden="1"/>
    </xf>
    <xf numFmtId="0" fontId="3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left" vertical="top"/>
      <protection hidden="1"/>
    </xf>
    <xf numFmtId="0" fontId="3" fillId="0" borderId="18" xfId="39" applyFont="1" applyFill="1" applyBorder="1" applyAlignment="1" applyProtection="1">
      <alignment vertical="top"/>
      <protection hidden="1"/>
    </xf>
    <xf numFmtId="0" fontId="3" fillId="0" borderId="0" xfId="39" applyFont="1" applyFill="1" applyBorder="1" applyAlignment="1" applyProtection="1">
      <alignment vertical="top" wrapText="1"/>
      <protection hidden="1"/>
    </xf>
    <xf numFmtId="0" fontId="3" fillId="0" borderId="18" xfId="39" applyFont="1" applyFill="1" applyBorder="1" applyAlignment="1" applyProtection="1">
      <alignment vertical="top" wrapText="1"/>
      <protection hidden="1"/>
    </xf>
    <xf numFmtId="49" fontId="3" fillId="0" borderId="19" xfId="39" applyNumberFormat="1" applyFont="1" applyFill="1" applyBorder="1" applyAlignment="1" applyProtection="1">
      <alignment horizontal="right" vertical="top"/>
      <protection hidden="1"/>
    </xf>
    <xf numFmtId="0" fontId="4" fillId="0" borderId="0" xfId="39" applyFont="1" applyFill="1" applyBorder="1" applyAlignment="1" applyProtection="1">
      <alignment horizontal="left" vertical="top"/>
      <protection hidden="1"/>
    </xf>
    <xf numFmtId="49" fontId="3" fillId="0" borderId="0" xfId="39" applyNumberFormat="1" applyFont="1" applyFill="1" applyBorder="1" applyAlignment="1" applyProtection="1">
      <alignment vertical="center"/>
      <protection hidden="1"/>
    </xf>
    <xf numFmtId="0" fontId="4" fillId="0" borderId="0" xfId="39" applyFont="1" applyFill="1" applyBorder="1" applyAlignment="1" applyProtection="1">
      <alignment horizontal="right" vertical="center" wrapText="1"/>
      <protection hidden="1"/>
    </xf>
    <xf numFmtId="0" fontId="3" fillId="0" borderId="19" xfId="39" applyFont="1" applyFill="1" applyBorder="1" applyAlignment="1" applyProtection="1">
      <alignment vertical="center"/>
      <protection hidden="1"/>
    </xf>
    <xf numFmtId="0" fontId="3" fillId="0" borderId="19" xfId="39" applyFont="1" applyFill="1" applyBorder="1" applyAlignment="1" applyProtection="1">
      <alignment horizontal="left" vertical="center" indent="1"/>
      <protection hidden="1"/>
    </xf>
    <xf numFmtId="0" fontId="3" fillId="0" borderId="15" xfId="39" applyFont="1" applyFill="1" applyBorder="1" applyAlignment="1" applyProtection="1">
      <alignment vertical="center"/>
      <protection hidden="1"/>
    </xf>
    <xf numFmtId="0" fontId="3" fillId="0" borderId="14" xfId="39" applyFont="1" applyFill="1" applyBorder="1" applyAlignment="1" applyProtection="1">
      <alignment horizontal="left" vertical="center"/>
      <protection hidden="1"/>
    </xf>
    <xf numFmtId="0" fontId="3" fillId="0" borderId="13" xfId="39" applyFont="1" applyFill="1" applyBorder="1" applyAlignment="1" applyProtection="1">
      <alignment vertical="center"/>
      <protection hidden="1"/>
    </xf>
    <xf numFmtId="0" fontId="3" fillId="0" borderId="0" xfId="39" applyFont="1" applyAlignment="1" applyProtection="1">
      <alignment vertical="center"/>
      <protection hidden="1"/>
    </xf>
    <xf numFmtId="0" fontId="5" fillId="20" borderId="12" xfId="39" applyFont="1" applyFill="1" applyBorder="1" applyAlignment="1" applyProtection="1">
      <alignment horizontal="left" vertical="center" indent="1"/>
      <protection hidden="1"/>
    </xf>
    <xf numFmtId="0" fontId="5" fillId="20" borderId="11" xfId="39" applyFont="1" applyFill="1" applyBorder="1" applyAlignment="1" applyProtection="1">
      <alignment horizontal="left" vertical="center" indent="1"/>
      <protection hidden="1"/>
    </xf>
    <xf numFmtId="0" fontId="5" fillId="20" borderId="10" xfId="39" applyFont="1" applyFill="1" applyBorder="1" applyAlignment="1" applyProtection="1">
      <alignment horizontal="left" vertical="center" indent="1"/>
      <protection hidden="1"/>
    </xf>
    <xf numFmtId="4" fontId="3" fillId="0" borderId="0" xfId="39" applyNumberFormat="1" applyFont="1" applyFill="1" applyBorder="1" applyAlignment="1" applyProtection="1">
      <alignment horizontal="right" vertical="center"/>
      <protection hidden="1"/>
    </xf>
    <xf numFmtId="0" fontId="5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Alignment="1" applyProtection="1">
      <alignment vertical="center"/>
      <protection hidden="1"/>
    </xf>
    <xf numFmtId="49" fontId="3" fillId="0" borderId="0" xfId="39" applyNumberFormat="1" applyFont="1" applyFill="1" applyAlignment="1" applyProtection="1">
      <alignment horizontal="left" vertical="center"/>
      <protection hidden="1"/>
    </xf>
    <xf numFmtId="0" fontId="5" fillId="0" borderId="0" xfId="39" applyFont="1" applyFill="1" applyBorder="1" applyAlignment="1" applyProtection="1">
      <alignment horizontal="right" vertical="center"/>
      <protection hidden="1"/>
    </xf>
    <xf numFmtId="0" fontId="12" fillId="0" borderId="0" xfId="39" applyFont="1" applyFill="1" applyAlignment="1" applyProtection="1">
      <alignment horizontal="left" vertical="center"/>
      <protection hidden="1"/>
    </xf>
    <xf numFmtId="14" fontId="12" fillId="0" borderId="0" xfId="0" applyNumberFormat="1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center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9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9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9" applyNumberFormat="1" applyFont="1" applyFill="1" applyBorder="1" applyAlignment="1" applyProtection="1">
      <alignment horizontal="left" vertical="center" indent="1"/>
      <protection hidden="1"/>
    </xf>
    <xf numFmtId="3" fontId="3" fillId="0" borderId="0" xfId="39" applyNumberFormat="1" applyFont="1" applyFill="1" applyBorder="1" applyAlignment="1" applyProtection="1">
      <alignment vertical="center"/>
      <protection hidden="1"/>
    </xf>
    <xf numFmtId="0" fontId="5" fillId="0" borderId="19" xfId="39" applyFont="1" applyFill="1" applyBorder="1" applyAlignment="1" applyProtection="1">
      <alignment horizontal="left" vertical="center" indent="1"/>
      <protection hidden="1"/>
    </xf>
    <xf numFmtId="0" fontId="3" fillId="0" borderId="19" xfId="0" applyFont="1" applyBorder="1" applyAlignment="1">
      <alignment horizontal="left" indent="1"/>
    </xf>
    <xf numFmtId="49" fontId="5" fillId="0" borderId="0" xfId="39" applyNumberFormat="1" applyFont="1" applyAlignment="1" applyProtection="1">
      <alignment vertical="center"/>
      <protection hidden="1"/>
    </xf>
    <xf numFmtId="0" fontId="3" fillId="0" borderId="0" xfId="39" applyFont="1" applyAlignment="1" applyProtection="1">
      <alignment horizontal="center" vertical="center"/>
      <protection hidden="1"/>
    </xf>
    <xf numFmtId="14" fontId="3" fillId="0" borderId="0" xfId="39" applyNumberFormat="1" applyFont="1" applyAlignment="1" applyProtection="1">
      <alignment vertical="center"/>
      <protection hidden="1"/>
    </xf>
    <xf numFmtId="1" fontId="3" fillId="0" borderId="0" xfId="48" applyNumberFormat="1" applyFont="1" applyFill="1" applyBorder="1" applyAlignment="1" applyProtection="1">
      <alignment horizontal="right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5" fillId="0" borderId="0" xfId="48" applyFont="1" applyFill="1" applyBorder="1" applyAlignment="1" applyProtection="1">
      <alignment vertical="center"/>
      <protection hidden="1"/>
    </xf>
    <xf numFmtId="1" fontId="3" fillId="0" borderId="0" xfId="39" applyNumberFormat="1" applyFont="1" applyFill="1" applyBorder="1" applyAlignment="1" applyProtection="1">
      <alignment horizontal="right" vertical="center"/>
      <protection hidden="1"/>
    </xf>
    <xf numFmtId="14" fontId="3" fillId="0" borderId="0" xfId="39" applyNumberFormat="1" applyFont="1" applyFill="1" applyAlignment="1" applyProtection="1">
      <alignment vertical="center"/>
      <protection hidden="1"/>
    </xf>
    <xf numFmtId="0" fontId="3" fillId="0" borderId="0" xfId="48" applyFont="1" applyFill="1" applyAlignment="1" applyProtection="1">
      <alignment horizontal="center" vertical="center"/>
      <protection hidden="1"/>
    </xf>
    <xf numFmtId="0" fontId="3" fillId="0" borderId="0" xfId="48" applyFont="1" applyFill="1" applyAlignment="1" applyProtection="1">
      <alignment horizontal="right" vertical="center"/>
      <protection hidden="1"/>
    </xf>
    <xf numFmtId="3" fontId="3" fillId="0" borderId="0" xfId="39" applyNumberFormat="1" applyFont="1" applyFill="1" applyAlignment="1" applyProtection="1">
      <alignment vertical="center"/>
      <protection hidden="1"/>
    </xf>
    <xf numFmtId="3" fontId="5" fillId="20" borderId="10" xfId="48" applyNumberFormat="1" applyFont="1" applyFill="1" applyBorder="1" applyAlignment="1" applyProtection="1">
      <alignment vertical="center"/>
      <protection hidden="1"/>
    </xf>
    <xf numFmtId="3" fontId="5" fillId="20" borderId="11" xfId="48" applyNumberFormat="1" applyFont="1" applyFill="1" applyBorder="1" applyAlignment="1" applyProtection="1">
      <alignment vertical="center"/>
      <protection hidden="1"/>
    </xf>
    <xf numFmtId="3" fontId="5" fillId="0" borderId="0" xfId="48" applyNumberFormat="1" applyFont="1" applyFill="1" applyBorder="1" applyAlignment="1" applyProtection="1">
      <alignment vertical="center"/>
      <protection hidden="1"/>
    </xf>
    <xf numFmtId="4" fontId="5" fillId="0" borderId="0" xfId="48" applyNumberFormat="1" applyFont="1" applyFill="1" applyBorder="1" applyAlignment="1" applyProtection="1">
      <alignment horizontal="right" vertical="center" wrapText="1" indent="1"/>
      <protection hidden="1"/>
    </xf>
    <xf numFmtId="2" fontId="12" fillId="0" borderId="0" xfId="39" applyNumberFormat="1" applyFont="1" applyFill="1" applyBorder="1" applyAlignment="1" applyProtection="1">
      <alignment vertical="center"/>
      <protection hidden="1"/>
    </xf>
    <xf numFmtId="3" fontId="3" fillId="0" borderId="0" xfId="39" applyNumberFormat="1" applyFont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1" fontId="5" fillId="0" borderId="0" xfId="0" applyNumberFormat="1" applyFont="1" applyFill="1" applyBorder="1" applyAlignment="1" applyProtection="1">
      <alignment horizontal="right" vertical="center" indent="1"/>
      <protection hidden="1"/>
    </xf>
    <xf numFmtId="2" fontId="37" fillId="20" borderId="10" xfId="0" applyNumberFormat="1" applyFont="1" applyFill="1" applyBorder="1" applyAlignment="1" applyProtection="1">
      <alignment wrapText="1"/>
      <protection hidden="1"/>
    </xf>
    <xf numFmtId="2" fontId="37" fillId="20" borderId="11" xfId="0" applyNumberFormat="1" applyFont="1" applyFill="1" applyBorder="1" applyAlignment="1" applyProtection="1">
      <alignment wrapText="1"/>
      <protection hidden="1"/>
    </xf>
    <xf numFmtId="49" fontId="5" fillId="20" borderId="11" xfId="0" applyNumberFormat="1" applyFont="1" applyFill="1" applyBorder="1" applyAlignment="1" applyProtection="1">
      <alignment horizontal="right" vertical="center" indent="1"/>
      <protection hidden="1"/>
    </xf>
    <xf numFmtId="49" fontId="8" fillId="0" borderId="0" xfId="0" applyNumberFormat="1" applyFont="1" applyFill="1" applyBorder="1" applyAlignment="1" applyProtection="1">
      <alignment horizontal="center" vertical="top"/>
      <protection hidden="1"/>
    </xf>
    <xf numFmtId="4" fontId="3" fillId="0" borderId="0" xfId="0" applyNumberFormat="1" applyFont="1" applyFill="1" applyBorder="1" applyAlignment="1" applyProtection="1">
      <alignment horizontal="right" vertical="top" indent="1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4" fontId="3" fillId="23" borderId="21" xfId="0" applyNumberFormat="1" applyFont="1" applyFill="1" applyBorder="1" applyAlignment="1" applyProtection="1">
      <alignment horizontal="right" vertical="top" indent="1"/>
      <protection locked="0"/>
    </xf>
    <xf numFmtId="0" fontId="3" fillId="0" borderId="0" xfId="0" applyFont="1" applyAlignment="1" applyProtection="1">
      <alignment vertical="top"/>
    </xf>
    <xf numFmtId="167" fontId="5" fillId="0" borderId="0" xfId="39" applyNumberFormat="1" applyFont="1" applyFill="1" applyBorder="1" applyAlignment="1" applyProtection="1">
      <alignment horizontal="left" vertical="center"/>
      <protection hidden="1"/>
    </xf>
    <xf numFmtId="49" fontId="3" fillId="0" borderId="0" xfId="39" applyNumberFormat="1" applyFont="1" applyFill="1" applyBorder="1" applyAlignment="1" applyProtection="1">
      <alignment horizontal="right" vertical="center"/>
      <protection hidden="1"/>
    </xf>
    <xf numFmtId="167" fontId="5" fillId="0" borderId="0" xfId="39" applyNumberFormat="1" applyFont="1" applyFill="1" applyBorder="1" applyAlignment="1" applyProtection="1">
      <alignment vertical="top" wrapText="1"/>
      <protection hidden="1"/>
    </xf>
    <xf numFmtId="2" fontId="3" fillId="0" borderId="0" xfId="39" applyNumberFormat="1" applyFont="1" applyFill="1" applyBorder="1" applyAlignment="1" applyProtection="1">
      <alignment horizontal="center" vertical="top"/>
      <protection hidden="1"/>
    </xf>
    <xf numFmtId="0" fontId="3" fillId="0" borderId="0" xfId="39" applyFont="1" applyFill="1" applyBorder="1" applyAlignment="1" applyProtection="1">
      <alignment horizontal="left" vertical="top"/>
      <protection hidden="1"/>
    </xf>
    <xf numFmtId="49" fontId="5" fillId="0" borderId="0" xfId="39" applyNumberFormat="1" applyFont="1" applyFill="1" applyBorder="1" applyAlignment="1" applyProtection="1">
      <alignment vertical="top" wrapText="1"/>
      <protection hidden="1"/>
    </xf>
    <xf numFmtId="0" fontId="3" fillId="0" borderId="0" xfId="39" applyFont="1" applyFill="1" applyBorder="1" applyAlignment="1" applyProtection="1">
      <alignment horizontal="center" vertical="top"/>
      <protection hidden="1"/>
    </xf>
    <xf numFmtId="49" fontId="5" fillId="20" borderId="10" xfId="39" applyNumberFormat="1" applyFont="1" applyFill="1" applyBorder="1" applyAlignment="1" applyProtection="1">
      <alignment horizontal="center" vertical="top"/>
      <protection hidden="1"/>
    </xf>
    <xf numFmtId="49" fontId="3" fillId="20" borderId="11" xfId="39" applyNumberFormat="1" applyFont="1" applyFill="1" applyBorder="1" applyAlignment="1" applyProtection="1">
      <alignment horizontal="center" vertical="top"/>
      <protection hidden="1"/>
    </xf>
    <xf numFmtId="49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9" applyNumberFormat="1" applyFont="1" applyFill="1" applyBorder="1" applyAlignment="1" applyProtection="1">
      <alignment horizontal="center" vertical="top"/>
      <protection hidden="1"/>
    </xf>
    <xf numFmtId="49" fontId="8" fillId="0" borderId="0" xfId="39" applyNumberFormat="1" applyFont="1" applyFill="1" applyBorder="1" applyAlignment="1" applyProtection="1">
      <alignment horizontal="center" vertical="top"/>
      <protection hidden="1"/>
    </xf>
    <xf numFmtId="167" fontId="5" fillId="0" borderId="0" xfId="39" applyNumberFormat="1" applyFont="1" applyFill="1" applyBorder="1" applyAlignment="1" applyProtection="1">
      <alignment horizontal="right" vertical="top" indent="1"/>
      <protection hidden="1"/>
    </xf>
    <xf numFmtId="49" fontId="5" fillId="0" borderId="0" xfId="39" applyNumberFormat="1" applyFont="1" applyFill="1" applyBorder="1" applyAlignment="1" applyProtection="1">
      <alignment horizontal="left" vertical="center"/>
      <protection hidden="1"/>
    </xf>
    <xf numFmtId="2" fontId="5" fillId="0" borderId="0" xfId="39" applyNumberFormat="1" applyFont="1" applyFill="1" applyBorder="1" applyAlignment="1" applyProtection="1">
      <alignment vertical="center"/>
      <protection hidden="1"/>
    </xf>
    <xf numFmtId="0" fontId="5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2" fontId="37" fillId="0" borderId="0" xfId="39" applyNumberFormat="1" applyFont="1" applyFill="1" applyBorder="1" applyAlignment="1" applyProtection="1">
      <alignment wrapText="1"/>
      <protection hidden="1"/>
    </xf>
    <xf numFmtId="2" fontId="37" fillId="20" borderId="10" xfId="39" applyNumberFormat="1" applyFont="1" applyFill="1" applyBorder="1" applyAlignment="1" applyProtection="1">
      <alignment wrapText="1"/>
      <protection hidden="1"/>
    </xf>
    <xf numFmtId="2" fontId="37" fillId="20" borderId="11" xfId="39" applyNumberFormat="1" applyFont="1" applyFill="1" applyBorder="1" applyAlignment="1" applyProtection="1">
      <alignment wrapText="1"/>
      <protection hidden="1"/>
    </xf>
    <xf numFmtId="2" fontId="49" fillId="0" borderId="0" xfId="39" applyNumberFormat="1" applyFont="1" applyFill="1" applyBorder="1" applyAlignment="1" applyProtection="1">
      <alignment vertical="center"/>
      <protection hidden="1"/>
    </xf>
    <xf numFmtId="0" fontId="5" fillId="20" borderId="11" xfId="46" applyFont="1" applyFill="1" applyBorder="1" applyAlignment="1" applyProtection="1">
      <alignment horizontal="left" vertical="center" indent="1"/>
      <protection hidden="1"/>
    </xf>
    <xf numFmtId="0" fontId="5" fillId="20" borderId="11" xfId="46" applyFont="1" applyFill="1" applyBorder="1" applyAlignment="1" applyProtection="1">
      <alignment horizontal="right" vertical="center" indent="1"/>
      <protection hidden="1"/>
    </xf>
    <xf numFmtId="0" fontId="3" fillId="20" borderId="11" xfId="46" applyFont="1" applyFill="1" applyBorder="1" applyAlignment="1" applyProtection="1">
      <alignment vertical="center"/>
      <protection hidden="1"/>
    </xf>
    <xf numFmtId="0" fontId="3" fillId="20" borderId="11" xfId="46" applyFont="1" applyFill="1" applyBorder="1" applyAlignment="1" applyProtection="1">
      <alignment horizontal="center" vertical="top" wrapText="1"/>
      <protection hidden="1"/>
    </xf>
    <xf numFmtId="167" fontId="5" fillId="0" borderId="0" xfId="39" applyNumberFormat="1" applyFont="1" applyFill="1" applyAlignment="1" applyProtection="1">
      <alignment vertical="center"/>
      <protection hidden="1"/>
    </xf>
    <xf numFmtId="49" fontId="3" fillId="0" borderId="0" xfId="39" applyNumberFormat="1" applyFont="1" applyFill="1" applyAlignment="1" applyProtection="1">
      <alignment vertical="center"/>
      <protection hidden="1"/>
    </xf>
    <xf numFmtId="167" fontId="3" fillId="0" borderId="0" xfId="39" applyNumberFormat="1" applyFont="1" applyFill="1" applyAlignment="1" applyProtection="1">
      <alignment vertical="center"/>
      <protection hidden="1"/>
    </xf>
    <xf numFmtId="167" fontId="3" fillId="0" borderId="0" xfId="39" applyNumberFormat="1" applyFont="1" applyFill="1" applyAlignment="1" applyProtection="1">
      <alignment horizontal="center" vertical="center"/>
      <protection hidden="1"/>
    </xf>
    <xf numFmtId="49" fontId="3" fillId="0" borderId="0" xfId="39" applyNumberFormat="1" applyFont="1" applyFill="1" applyBorder="1" applyAlignment="1" applyProtection="1">
      <alignment horizontal="left" vertical="center"/>
      <protection hidden="1"/>
    </xf>
    <xf numFmtId="167" fontId="3" fillId="0" borderId="0" xfId="39" applyNumberFormat="1" applyFont="1" applyFill="1" applyBorder="1" applyAlignment="1" applyProtection="1">
      <alignment vertical="center"/>
      <protection hidden="1"/>
    </xf>
    <xf numFmtId="167" fontId="3" fillId="0" borderId="0" xfId="39" applyNumberFormat="1" applyFont="1" applyFill="1" applyBorder="1" applyAlignment="1" applyProtection="1">
      <alignment horizontal="center" vertical="center"/>
      <protection hidden="1"/>
    </xf>
    <xf numFmtId="14" fontId="5" fillId="0" borderId="0" xfId="39" applyNumberFormat="1" applyFont="1" applyFill="1" applyBorder="1" applyAlignment="1" applyProtection="1">
      <alignment horizontal="center" vertical="center"/>
      <protection hidden="1"/>
    </xf>
    <xf numFmtId="0" fontId="3" fillId="0" borderId="0" xfId="39" applyFont="1" applyFill="1" applyBorder="1" applyAlignment="1" applyProtection="1">
      <alignment horizontal="center" vertical="center" wrapText="1"/>
      <protection hidden="1"/>
    </xf>
    <xf numFmtId="167" fontId="5" fillId="20" borderId="10" xfId="39" applyNumberFormat="1" applyFont="1" applyFill="1" applyBorder="1" applyAlignment="1" applyProtection="1">
      <alignment horizontal="right" vertical="center"/>
      <protection hidden="1"/>
    </xf>
    <xf numFmtId="167" fontId="5" fillId="20" borderId="11" xfId="39" applyNumberFormat="1" applyFont="1" applyFill="1" applyBorder="1" applyAlignment="1" applyProtection="1">
      <alignment horizontal="right" vertical="center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19" xfId="0" applyFont="1" applyFill="1" applyBorder="1" applyAlignment="1" applyProtection="1">
      <alignment horizontal="left" vertical="top"/>
      <protection hidden="1"/>
    </xf>
    <xf numFmtId="0" fontId="3" fillId="23" borderId="11" xfId="0" applyNumberFormat="1" applyFont="1" applyFill="1" applyBorder="1" applyAlignment="1" applyProtection="1">
      <alignment horizontal="left" vertical="center"/>
      <protection hidden="1"/>
    </xf>
    <xf numFmtId="0" fontId="3" fillId="23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8" xfId="0" applyFont="1" applyFill="1" applyBorder="1" applyAlignment="1" applyProtection="1">
      <alignment vertical="top"/>
      <protection hidden="1"/>
    </xf>
    <xf numFmtId="0" fontId="6" fillId="0" borderId="0" xfId="50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2" fillId="0" borderId="22" xfId="39" applyNumberFormat="1" applyFont="1" applyFill="1" applyBorder="1" applyAlignment="1" applyProtection="1">
      <alignment horizontal="left" vertical="center" indent="1"/>
      <protection hidden="1"/>
    </xf>
    <xf numFmtId="0" fontId="12" fillId="0" borderId="23" xfId="39" applyNumberFormat="1" applyFont="1" applyFill="1" applyBorder="1" applyAlignment="1" applyProtection="1">
      <alignment horizontal="left" vertical="center" indent="1"/>
      <protection hidden="1"/>
    </xf>
    <xf numFmtId="0" fontId="12" fillId="0" borderId="0" xfId="39" applyFont="1" applyFill="1" applyAlignment="1" applyProtection="1">
      <alignment vertical="center" wrapText="1"/>
      <protection hidden="1"/>
    </xf>
    <xf numFmtId="2" fontId="49" fillId="0" borderId="0" xfId="0" applyNumberFormat="1" applyFont="1" applyFill="1" applyBorder="1" applyAlignment="1" applyProtection="1">
      <alignment vertical="center"/>
      <protection hidden="1"/>
    </xf>
    <xf numFmtId="4" fontId="5" fillId="20" borderId="12" xfId="46" applyNumberFormat="1" applyFont="1" applyFill="1" applyBorder="1" applyAlignment="1" applyProtection="1">
      <alignment horizontal="right" vertical="center" indent="1"/>
      <protection hidden="1"/>
    </xf>
    <xf numFmtId="0" fontId="3" fillId="0" borderId="0" xfId="46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left" vertical="center" indent="1"/>
      <protection hidden="1"/>
    </xf>
    <xf numFmtId="49" fontId="4" fillId="0" borderId="25" xfId="0" applyNumberFormat="1" applyFont="1" applyFill="1" applyBorder="1" applyAlignment="1" applyProtection="1">
      <alignment horizontal="left" vertical="center" indent="1"/>
      <protection hidden="1"/>
    </xf>
    <xf numFmtId="0" fontId="4" fillId="0" borderId="24" xfId="46" applyFont="1" applyFill="1" applyBorder="1" applyAlignment="1" applyProtection="1">
      <alignment horizontal="left" vertical="center" indent="3"/>
      <protection hidden="1"/>
    </xf>
    <xf numFmtId="0" fontId="4" fillId="0" borderId="25" xfId="46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left" vertical="center" indent="3"/>
      <protection hidden="1"/>
    </xf>
    <xf numFmtId="49" fontId="8" fillId="0" borderId="24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46" applyFont="1" applyFill="1" applyBorder="1" applyAlignment="1" applyProtection="1">
      <alignment vertical="center"/>
      <protection hidden="1"/>
    </xf>
    <xf numFmtId="0" fontId="3" fillId="0" borderId="19" xfId="46" applyFont="1" applyFill="1" applyBorder="1" applyAlignment="1" applyProtection="1">
      <alignment vertical="center"/>
      <protection hidden="1"/>
    </xf>
    <xf numFmtId="0" fontId="3" fillId="0" borderId="26" xfId="46" applyFont="1" applyFill="1" applyBorder="1" applyAlignment="1" applyProtection="1">
      <alignment vertical="center"/>
      <protection hidden="1"/>
    </xf>
    <xf numFmtId="49" fontId="4" fillId="0" borderId="26" xfId="0" applyNumberFormat="1" applyFont="1" applyFill="1" applyBorder="1" applyAlignment="1" applyProtection="1">
      <alignment horizontal="left" vertical="center" indent="1"/>
      <protection hidden="1"/>
    </xf>
    <xf numFmtId="4" fontId="3" fillId="0" borderId="26" xfId="46" applyNumberFormat="1" applyFont="1" applyFill="1" applyBorder="1" applyAlignment="1" applyProtection="1">
      <alignment horizontal="right" vertical="center" indent="1"/>
      <protection hidden="1"/>
    </xf>
    <xf numFmtId="0" fontId="4" fillId="0" borderId="27" xfId="46" applyFont="1" applyFill="1" applyBorder="1" applyAlignment="1" applyProtection="1">
      <alignment vertical="center"/>
      <protection hidden="1"/>
    </xf>
    <xf numFmtId="4" fontId="4" fillId="0" borderId="27" xfId="46" applyNumberFormat="1" applyFont="1" applyFill="1" applyBorder="1" applyAlignment="1" applyProtection="1">
      <alignment horizontal="left" vertical="center" indent="2"/>
      <protection hidden="1"/>
    </xf>
    <xf numFmtId="4" fontId="8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8" fillId="0" borderId="19" xfId="46" applyFont="1" applyFill="1" applyBorder="1" applyAlignment="1" applyProtection="1">
      <alignment horizontal="left" vertical="center" indent="1"/>
      <protection hidden="1"/>
    </xf>
    <xf numFmtId="4" fontId="4" fillId="0" borderId="27" xfId="46" applyNumberFormat="1" applyFont="1" applyFill="1" applyBorder="1" applyAlignment="1" applyProtection="1">
      <alignment horizontal="right" vertical="center" indent="1"/>
      <protection hidden="1"/>
    </xf>
    <xf numFmtId="49" fontId="4" fillId="0" borderId="23" xfId="0" applyNumberFormat="1" applyFont="1" applyFill="1" applyBorder="1" applyAlignment="1" applyProtection="1">
      <alignment horizontal="left" vertical="center" indent="1"/>
      <protection hidden="1"/>
    </xf>
    <xf numFmtId="49" fontId="8" fillId="0" borderId="23" xfId="0" applyNumberFormat="1" applyFont="1" applyFill="1" applyBorder="1" applyAlignment="1" applyProtection="1">
      <alignment horizontal="left" vertical="center" indent="1"/>
      <protection hidden="1"/>
    </xf>
    <xf numFmtId="0" fontId="4" fillId="0" borderId="23" xfId="46" applyFont="1" applyFill="1" applyBorder="1" applyAlignment="1" applyProtection="1">
      <alignment horizontal="left" vertical="center" indent="3"/>
      <protection hidden="1"/>
    </xf>
    <xf numFmtId="49" fontId="4" fillId="0" borderId="23" xfId="0" applyNumberFormat="1" applyFont="1" applyFill="1" applyBorder="1" applyAlignment="1" applyProtection="1">
      <alignment horizontal="left" vertical="center" indent="3"/>
      <protection hidden="1"/>
    </xf>
    <xf numFmtId="0" fontId="4" fillId="0" borderId="23" xfId="46" applyFont="1" applyFill="1" applyBorder="1" applyAlignment="1" applyProtection="1">
      <alignment vertical="center"/>
      <protection hidden="1"/>
    </xf>
    <xf numFmtId="49" fontId="4" fillId="0" borderId="23" xfId="0" applyNumberFormat="1" applyFont="1" applyFill="1" applyBorder="1" applyAlignment="1" applyProtection="1">
      <alignment vertical="center"/>
      <protection hidden="1"/>
    </xf>
    <xf numFmtId="49" fontId="50" fillId="0" borderId="23" xfId="0" applyNumberFormat="1" applyFont="1" applyFill="1" applyBorder="1" applyAlignment="1" applyProtection="1">
      <alignment horizontal="left" vertical="center" indent="3"/>
      <protection hidden="1"/>
    </xf>
    <xf numFmtId="49" fontId="50" fillId="0" borderId="23" xfId="0" applyNumberFormat="1" applyFont="1" applyFill="1" applyBorder="1" applyAlignment="1" applyProtection="1">
      <alignment vertical="center"/>
      <protection hidden="1"/>
    </xf>
    <xf numFmtId="4" fontId="50" fillId="0" borderId="27" xfId="46" applyNumberFormat="1" applyFont="1" applyFill="1" applyBorder="1" applyAlignment="1" applyProtection="1">
      <alignment horizontal="right" vertical="center" indent="1"/>
      <protection hidden="1"/>
    </xf>
    <xf numFmtId="49" fontId="4" fillId="0" borderId="28" xfId="0" applyNumberFormat="1" applyFont="1" applyFill="1" applyBorder="1" applyAlignment="1" applyProtection="1">
      <alignment horizontal="left" vertical="center" indent="1"/>
      <protection hidden="1"/>
    </xf>
    <xf numFmtId="49" fontId="4" fillId="0" borderId="29" xfId="0" applyNumberFormat="1" applyFont="1" applyFill="1" applyBorder="1" applyAlignment="1" applyProtection="1">
      <alignment horizontal="left" vertical="center" indent="1"/>
      <protection hidden="1"/>
    </xf>
    <xf numFmtId="49" fontId="4" fillId="0" borderId="30" xfId="0" applyNumberFormat="1" applyFont="1" applyFill="1" applyBorder="1" applyAlignment="1" applyProtection="1">
      <alignment horizontal="left" vertical="center" indent="1"/>
      <protection hidden="1"/>
    </xf>
    <xf numFmtId="49" fontId="4" fillId="23" borderId="31" xfId="0" applyNumberFormat="1" applyFont="1" applyFill="1" applyBorder="1" applyAlignment="1" applyProtection="1">
      <alignment horizontal="left" vertical="center" indent="1"/>
      <protection locked="0"/>
    </xf>
    <xf numFmtId="0" fontId="4" fillId="0" borderId="31" xfId="46" applyFont="1" applyFill="1" applyBorder="1" applyAlignment="1" applyProtection="1">
      <alignment vertical="center"/>
      <protection hidden="1"/>
    </xf>
    <xf numFmtId="171" fontId="3" fillId="20" borderId="32" xfId="27" applyNumberFormat="1" applyFont="1" applyFill="1" applyBorder="1" applyAlignment="1" applyProtection="1">
      <alignment horizontal="center" vertical="center"/>
      <protection hidden="1"/>
    </xf>
    <xf numFmtId="175" fontId="5" fillId="20" borderId="32" xfId="27" applyNumberFormat="1" applyFont="1" applyFill="1" applyBorder="1" applyAlignment="1" applyProtection="1">
      <alignment horizontal="center" vertical="center"/>
      <protection hidden="1"/>
    </xf>
    <xf numFmtId="4" fontId="51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12" fillId="0" borderId="25" xfId="46" applyFont="1" applyFill="1" applyBorder="1" applyAlignment="1" applyProtection="1">
      <alignment horizontal="center" vertical="center"/>
      <protection hidden="1"/>
    </xf>
    <xf numFmtId="0" fontId="12" fillId="0" borderId="25" xfId="46" applyFont="1" applyFill="1" applyBorder="1" applyAlignment="1" applyProtection="1">
      <alignment horizontal="center" vertical="center" wrapText="1"/>
      <protection hidden="1"/>
    </xf>
    <xf numFmtId="0" fontId="52" fillId="0" borderId="25" xfId="46" applyFont="1" applyFill="1" applyBorder="1" applyAlignment="1" applyProtection="1">
      <alignment horizontal="center" vertical="center"/>
      <protection hidden="1"/>
    </xf>
    <xf numFmtId="49" fontId="12" fillId="0" borderId="25" xfId="0" applyNumberFormat="1" applyFont="1" applyFill="1" applyBorder="1" applyAlignment="1" applyProtection="1">
      <alignment horizontal="center" vertical="center"/>
      <protection hidden="1"/>
    </xf>
    <xf numFmtId="10" fontId="53" fillId="0" borderId="0" xfId="46" applyNumberFormat="1" applyFont="1" applyFill="1" applyBorder="1" applyAlignment="1" applyProtection="1">
      <alignment horizontal="right" vertical="center" indent="1"/>
      <protection locked="0"/>
    </xf>
    <xf numFmtId="0" fontId="8" fillId="0" borderId="23" xfId="0" applyNumberFormat="1" applyFont="1" applyFill="1" applyBorder="1" applyAlignment="1" applyProtection="1">
      <alignment horizontal="left" vertical="center" indent="1"/>
      <protection hidden="1"/>
    </xf>
    <xf numFmtId="4" fontId="4" fillId="21" borderId="27" xfId="46" applyNumberFormat="1" applyFont="1" applyFill="1" applyBorder="1" applyAlignment="1" applyProtection="1">
      <alignment horizontal="right" vertical="center" indent="1"/>
      <protection locked="0"/>
    </xf>
    <xf numFmtId="4" fontId="4" fillId="21" borderId="31" xfId="46" applyNumberFormat="1" applyFont="1" applyFill="1" applyBorder="1" applyAlignment="1" applyProtection="1">
      <alignment horizontal="right" vertical="center" indent="1"/>
      <protection locked="0"/>
    </xf>
    <xf numFmtId="0" fontId="3" fillId="0" borderId="33" xfId="46" applyFont="1" applyFill="1" applyBorder="1" applyAlignment="1" applyProtection="1">
      <alignment vertical="center"/>
      <protection hidden="1"/>
    </xf>
    <xf numFmtId="0" fontId="3" fillId="0" borderId="34" xfId="46" applyFont="1" applyFill="1" applyBorder="1" applyAlignment="1" applyProtection="1">
      <alignment vertical="center"/>
      <protection hidden="1"/>
    </xf>
    <xf numFmtId="0" fontId="3" fillId="0" borderId="35" xfId="46" applyFont="1" applyFill="1" applyBorder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3" fillId="24" borderId="36" xfId="46" applyFont="1" applyFill="1" applyBorder="1" applyAlignment="1" applyProtection="1">
      <alignment vertical="center"/>
      <protection hidden="1"/>
    </xf>
    <xf numFmtId="49" fontId="8" fillId="24" borderId="36" xfId="0" applyNumberFormat="1" applyFont="1" applyFill="1" applyBorder="1" applyAlignment="1" applyProtection="1">
      <alignment horizontal="center" vertical="top"/>
      <protection hidden="1"/>
    </xf>
    <xf numFmtId="4" fontId="3" fillId="24" borderId="36" xfId="0" applyNumberFormat="1" applyFont="1" applyFill="1" applyBorder="1" applyAlignment="1" applyProtection="1">
      <alignment horizontal="right" vertical="top" indent="1"/>
      <protection hidden="1"/>
    </xf>
    <xf numFmtId="0" fontId="3" fillId="24" borderId="37" xfId="46" applyFont="1" applyFill="1" applyBorder="1" applyAlignment="1" applyProtection="1">
      <alignment vertical="center"/>
      <protection hidden="1"/>
    </xf>
    <xf numFmtId="167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174" fontId="3" fillId="24" borderId="36" xfId="27" applyNumberFormat="1" applyFont="1" applyFill="1" applyBorder="1" applyAlignment="1" applyProtection="1">
      <alignment horizontal="center" vertical="center"/>
      <protection hidden="1"/>
    </xf>
    <xf numFmtId="49" fontId="5" fillId="24" borderId="36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Alignment="1" applyProtection="1">
      <alignment horizontal="left" vertical="top" indent="1"/>
      <protection hidden="1"/>
    </xf>
    <xf numFmtId="49" fontId="3" fillId="0" borderId="0" xfId="0" applyNumberFormat="1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top" indent="1"/>
      <protection hidden="1"/>
    </xf>
    <xf numFmtId="49" fontId="3" fillId="23" borderId="21" xfId="0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36" xfId="0" applyNumberFormat="1" applyFont="1" applyFill="1" applyBorder="1" applyAlignment="1" applyProtection="1">
      <alignment horizontal="left" vertical="top" wrapText="1" indent="1"/>
      <protection locked="0"/>
    </xf>
    <xf numFmtId="49" fontId="5" fillId="20" borderId="11" xfId="0" applyNumberFormat="1" applyFont="1" applyFill="1" applyBorder="1" applyAlignment="1" applyProtection="1">
      <alignment horizontal="left" vertical="center" indent="2"/>
      <protection hidden="1"/>
    </xf>
    <xf numFmtId="0" fontId="3" fillId="20" borderId="10" xfId="46" applyFont="1" applyFill="1" applyBorder="1" applyAlignment="1" applyProtection="1">
      <alignment vertical="center"/>
      <protection hidden="1"/>
    </xf>
    <xf numFmtId="14" fontId="4" fillId="20" borderId="38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39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40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40" xfId="39" applyFont="1" applyFill="1" applyBorder="1" applyAlignment="1" applyProtection="1">
      <alignment horizontal="center" vertical="center" wrapText="1"/>
      <protection hidden="1"/>
    </xf>
    <xf numFmtId="14" fontId="3" fillId="24" borderId="36" xfId="46" applyNumberFormat="1" applyFont="1" applyFill="1" applyBorder="1" applyAlignment="1" applyProtection="1">
      <alignment horizontal="center" vertical="center"/>
      <protection hidden="1"/>
    </xf>
    <xf numFmtId="14" fontId="3" fillId="24" borderId="36" xfId="46" applyNumberFormat="1" applyFont="1" applyFill="1" applyBorder="1" applyAlignment="1" applyProtection="1">
      <alignment horizontal="left" vertical="center" indent="1"/>
      <protection hidden="1"/>
    </xf>
    <xf numFmtId="14" fontId="3" fillId="24" borderId="36" xfId="0" applyNumberFormat="1" applyFont="1" applyFill="1" applyBorder="1" applyAlignment="1" applyProtection="1">
      <alignment horizontal="center" vertical="center"/>
      <protection hidden="1"/>
    </xf>
    <xf numFmtId="14" fontId="3" fillId="24" borderId="36" xfId="0" applyNumberFormat="1" applyFont="1" applyFill="1" applyBorder="1" applyAlignment="1" applyProtection="1">
      <alignment horizontal="left" vertical="center" indent="1"/>
      <protection hidden="1"/>
    </xf>
    <xf numFmtId="0" fontId="5" fillId="24" borderId="41" xfId="0" applyFont="1" applyFill="1" applyBorder="1" applyAlignment="1" applyProtection="1">
      <alignment horizontal="left" vertical="center" indent="2"/>
      <protection hidden="1"/>
    </xf>
    <xf numFmtId="14" fontId="3" fillId="23" borderId="21" xfId="0" applyNumberFormat="1" applyFont="1" applyFill="1" applyBorder="1" applyAlignment="1" applyProtection="1">
      <alignment horizontal="center" vertical="top"/>
      <protection locked="0"/>
    </xf>
    <xf numFmtId="14" fontId="3" fillId="24" borderId="36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vertical="center"/>
      <protection hidden="1"/>
    </xf>
    <xf numFmtId="14" fontId="37" fillId="20" borderId="11" xfId="0" applyNumberFormat="1" applyFont="1" applyFill="1" applyBorder="1" applyAlignment="1" applyProtection="1">
      <alignment wrapText="1"/>
      <protection hidden="1"/>
    </xf>
    <xf numFmtId="14" fontId="3" fillId="0" borderId="0" xfId="0" applyNumberFormat="1" applyFont="1" applyFill="1" applyBorder="1" applyAlignment="1" applyProtection="1">
      <alignment horizontal="center" vertical="top"/>
      <protection hidden="1"/>
    </xf>
    <xf numFmtId="14" fontId="5" fillId="24" borderId="36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horizontal="center" vertical="top"/>
      <protection hidden="1"/>
    </xf>
    <xf numFmtId="14" fontId="3" fillId="24" borderId="36" xfId="46" applyNumberFormat="1" applyFont="1" applyFill="1" applyBorder="1" applyAlignment="1" applyProtection="1">
      <alignment vertical="center"/>
      <protection hidden="1"/>
    </xf>
    <xf numFmtId="14" fontId="37" fillId="20" borderId="11" xfId="39" applyNumberFormat="1" applyFont="1" applyFill="1" applyBorder="1" applyAlignment="1" applyProtection="1">
      <alignment wrapText="1"/>
      <protection hidden="1"/>
    </xf>
    <xf numFmtId="14" fontId="5" fillId="0" borderId="0" xfId="39" applyNumberFormat="1" applyFont="1" applyFill="1" applyBorder="1" applyAlignment="1" applyProtection="1">
      <alignment horizontal="left" vertical="center"/>
      <protection hidden="1"/>
    </xf>
    <xf numFmtId="14" fontId="5" fillId="0" borderId="0" xfId="39" applyNumberFormat="1" applyFont="1" applyFill="1" applyBorder="1" applyAlignment="1" applyProtection="1">
      <alignment vertical="top" wrapText="1"/>
      <protection hidden="1"/>
    </xf>
    <xf numFmtId="14" fontId="3" fillId="20" borderId="11" xfId="39" applyNumberFormat="1" applyFont="1" applyFill="1" applyBorder="1" applyAlignment="1" applyProtection="1">
      <alignment horizontal="center" vertical="top"/>
      <protection hidden="1"/>
    </xf>
    <xf numFmtId="14" fontId="3" fillId="0" borderId="0" xfId="39" applyNumberFormat="1" applyFont="1" applyFill="1" applyBorder="1" applyAlignment="1" applyProtection="1">
      <alignment horizontal="center" vertical="top"/>
      <protection hidden="1"/>
    </xf>
    <xf numFmtId="1" fontId="5" fillId="0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43" xfId="46" applyFont="1" applyFill="1" applyBorder="1" applyAlignment="1" applyProtection="1">
      <alignment horizontal="left" vertical="center" indent="3"/>
      <protection hidden="1"/>
    </xf>
    <xf numFmtId="4" fontId="4" fillId="0" borderId="44" xfId="46" applyNumberFormat="1" applyFont="1" applyFill="1" applyBorder="1" applyAlignment="1" applyProtection="1">
      <alignment horizontal="right" vertical="center" indent="1"/>
      <protection hidden="1"/>
    </xf>
    <xf numFmtId="4" fontId="8" fillId="0" borderId="44" xfId="46" applyNumberFormat="1" applyFont="1" applyFill="1" applyBorder="1" applyAlignment="1" applyProtection="1">
      <alignment horizontal="right" vertical="center" indent="1"/>
      <protection hidden="1"/>
    </xf>
    <xf numFmtId="169" fontId="5" fillId="20" borderId="11" xfId="46" applyNumberFormat="1" applyFont="1" applyFill="1" applyBorder="1" applyAlignment="1" applyProtection="1">
      <alignment horizontal="left" vertical="center" wrapText="1" indent="1"/>
      <protection hidden="1"/>
    </xf>
    <xf numFmtId="2" fontId="5" fillId="20" borderId="11" xfId="46" applyNumberFormat="1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center" vertical="top"/>
      <protection hidden="1"/>
    </xf>
    <xf numFmtId="4" fontId="5" fillId="20" borderId="12" xfId="0" applyNumberFormat="1" applyFont="1" applyFill="1" applyBorder="1" applyAlignment="1" applyProtection="1">
      <alignment horizontal="right" vertical="center" indent="1"/>
      <protection hidden="1"/>
    </xf>
    <xf numFmtId="4" fontId="4" fillId="23" borderId="36" xfId="46" applyNumberFormat="1" applyFont="1" applyFill="1" applyBorder="1" applyAlignment="1" applyProtection="1">
      <alignment horizontal="right" vertical="center" indent="1"/>
      <protection locked="0"/>
    </xf>
    <xf numFmtId="0" fontId="3" fillId="24" borderId="0" xfId="46" applyFont="1" applyFill="1" applyAlignment="1" applyProtection="1">
      <alignment vertical="center"/>
      <protection hidden="1"/>
    </xf>
    <xf numFmtId="0" fontId="3" fillId="24" borderId="0" xfId="46" applyFont="1" applyFill="1" applyBorder="1" applyAlignment="1" applyProtection="1">
      <alignment vertical="center"/>
      <protection hidden="1"/>
    </xf>
    <xf numFmtId="0" fontId="3" fillId="24" borderId="0" xfId="46" applyFont="1" applyFill="1" applyAlignment="1" applyProtection="1">
      <alignment horizontal="left" vertical="center" indent="1"/>
      <protection hidden="1"/>
    </xf>
    <xf numFmtId="0" fontId="12" fillId="0" borderId="45" xfId="0" applyNumberFormat="1" applyFont="1" applyFill="1" applyBorder="1" applyAlignment="1" applyProtection="1">
      <alignment horizontal="center" vertical="center"/>
      <protection hidden="1"/>
    </xf>
    <xf numFmtId="4" fontId="54" fillId="0" borderId="0" xfId="0" applyNumberFormat="1" applyFont="1" applyFill="1" applyAlignment="1" applyProtection="1">
      <alignment horizontal="right" vertical="center" indent="1"/>
      <protection hidden="1"/>
    </xf>
    <xf numFmtId="49" fontId="3" fillId="23" borderId="21" xfId="39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36" xfId="39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39" applyNumberFormat="1" applyFont="1" applyFill="1" applyBorder="1" applyAlignment="1" applyProtection="1">
      <alignment horizontal="left" vertical="center"/>
      <protection hidden="1"/>
    </xf>
    <xf numFmtId="1" fontId="5" fillId="24" borderId="36" xfId="0" applyNumberFormat="1" applyFont="1" applyFill="1" applyBorder="1" applyAlignment="1" applyProtection="1">
      <alignment horizontal="left" vertical="center"/>
      <protection hidden="1"/>
    </xf>
    <xf numFmtId="170" fontId="53" fillId="0" borderId="0" xfId="46" applyNumberFormat="1" applyFont="1" applyFill="1" applyBorder="1" applyAlignment="1" applyProtection="1">
      <alignment horizontal="right" vertical="center" indent="1"/>
      <protection locked="0"/>
    </xf>
    <xf numFmtId="3" fontId="53" fillId="0" borderId="0" xfId="46" applyNumberFormat="1" applyFont="1" applyFill="1" applyBorder="1" applyAlignment="1" applyProtection="1">
      <alignment horizontal="right" vertical="center" indent="1"/>
      <protection locked="0"/>
    </xf>
    <xf numFmtId="2" fontId="4" fillId="0" borderId="24" xfId="46" applyNumberFormat="1" applyFont="1" applyFill="1" applyBorder="1" applyAlignment="1" applyProtection="1">
      <alignment horizontal="left" vertical="center" indent="3"/>
      <protection hidden="1"/>
    </xf>
    <xf numFmtId="0" fontId="3" fillId="0" borderId="0" xfId="41" applyNumberFormat="1" applyAlignment="1" applyProtection="1">
      <alignment vertical="center"/>
      <protection hidden="1"/>
    </xf>
    <xf numFmtId="0" fontId="3" fillId="0" borderId="0" xfId="41" applyNumberFormat="1" applyAlignment="1" applyProtection="1">
      <alignment horizontal="center" vertical="center"/>
      <protection hidden="1"/>
    </xf>
    <xf numFmtId="0" fontId="3" fillId="0" borderId="0" xfId="41" applyNumberFormat="1" applyBorder="1" applyAlignment="1" applyProtection="1">
      <alignment vertical="center"/>
      <protection hidden="1"/>
    </xf>
    <xf numFmtId="0" fontId="5" fillId="20" borderId="36" xfId="41" applyNumberFormat="1" applyFont="1" applyFill="1" applyBorder="1" applyAlignment="1" applyProtection="1">
      <alignment horizontal="center" vertical="center"/>
      <protection hidden="1"/>
    </xf>
    <xf numFmtId="0" fontId="5" fillId="20" borderId="36" xfId="41" applyNumberFormat="1" applyFont="1" applyFill="1" applyBorder="1" applyAlignment="1" applyProtection="1">
      <alignment horizontal="left" vertical="center" indent="1"/>
      <protection hidden="1"/>
    </xf>
    <xf numFmtId="167" fontId="3" fillId="0" borderId="36" xfId="41" applyNumberFormat="1" applyBorder="1" applyAlignment="1" applyProtection="1">
      <alignment horizontal="left" vertical="center" indent="1"/>
      <protection hidden="1"/>
    </xf>
    <xf numFmtId="167" fontId="3" fillId="0" borderId="36" xfId="41" applyNumberFormat="1" applyFont="1" applyBorder="1" applyAlignment="1" applyProtection="1">
      <alignment horizontal="center" vertical="center"/>
      <protection hidden="1"/>
    </xf>
    <xf numFmtId="0" fontId="3" fillId="0" borderId="36" xfId="41" applyNumberFormat="1" applyFont="1" applyBorder="1" applyAlignment="1" applyProtection="1">
      <alignment horizontal="left" vertical="center" wrapText="1" indent="1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50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</xf>
    <xf numFmtId="0" fontId="3" fillId="24" borderId="0" xfId="50" applyFont="1" applyFill="1" applyProtection="1">
      <protection hidden="1"/>
    </xf>
    <xf numFmtId="0" fontId="3" fillId="24" borderId="0" xfId="0" applyFont="1" applyFill="1" applyAlignment="1" applyProtection="1">
      <alignment horizontal="left" vertical="center" indent="1"/>
      <protection hidden="1"/>
    </xf>
    <xf numFmtId="0" fontId="3" fillId="24" borderId="0" xfId="50" applyFont="1" applyFill="1" applyAlignment="1" applyProtection="1">
      <alignment horizontal="left" vertical="center" indent="1"/>
      <protection hidden="1"/>
    </xf>
    <xf numFmtId="0" fontId="54" fillId="24" borderId="0" xfId="0" applyFont="1" applyFill="1" applyAlignment="1" applyProtection="1">
      <alignment horizontal="left" vertical="center" indent="1"/>
      <protection hidden="1"/>
    </xf>
    <xf numFmtId="0" fontId="3" fillId="24" borderId="0" xfId="47" applyFont="1" applyFill="1" applyAlignment="1" applyProtection="1">
      <alignment horizontal="left" vertical="center" indent="1"/>
      <protection hidden="1"/>
    </xf>
    <xf numFmtId="0" fontId="3" fillId="24" borderId="0" xfId="5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11" fillId="0" borderId="46" xfId="0" applyFont="1" applyFill="1" applyBorder="1" applyAlignment="1" applyProtection="1">
      <alignment horizontal="left" vertical="center" indent="1"/>
      <protection hidden="1"/>
    </xf>
    <xf numFmtId="0" fontId="11" fillId="0" borderId="47" xfId="0" applyFont="1" applyFill="1" applyBorder="1" applyAlignment="1" applyProtection="1">
      <alignment vertical="center"/>
      <protection hidden="1"/>
    </xf>
    <xf numFmtId="0" fontId="5" fillId="0" borderId="47" xfId="0" applyFont="1" applyFill="1" applyBorder="1" applyAlignment="1" applyProtection="1">
      <alignment vertical="center"/>
      <protection hidden="1"/>
    </xf>
    <xf numFmtId="0" fontId="3" fillId="0" borderId="47" xfId="0" applyFont="1" applyFill="1" applyBorder="1" applyAlignment="1" applyProtection="1">
      <alignment vertical="center"/>
      <protection hidden="1"/>
    </xf>
    <xf numFmtId="0" fontId="3" fillId="0" borderId="48" xfId="0" applyFont="1" applyFill="1" applyBorder="1" applyAlignment="1" applyProtection="1">
      <alignment vertical="center"/>
      <protection hidden="1"/>
    </xf>
    <xf numFmtId="0" fontId="3" fillId="0" borderId="49" xfId="0" applyFont="1" applyFill="1" applyBorder="1" applyAlignment="1" applyProtection="1">
      <alignment horizontal="left" vertical="center" indent="1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left"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46" xfId="0" applyFont="1" applyFill="1" applyBorder="1" applyAlignment="1" applyProtection="1">
      <alignment horizontal="left" vertical="center" indent="1"/>
      <protection hidden="1"/>
    </xf>
    <xf numFmtId="0" fontId="3" fillId="0" borderId="47" xfId="0" applyFont="1" applyFill="1" applyBorder="1" applyAlignment="1" applyProtection="1">
      <alignment horizontal="left" vertical="center"/>
      <protection hidden="1"/>
    </xf>
    <xf numFmtId="0" fontId="3" fillId="25" borderId="13" xfId="0" applyFont="1" applyFill="1" applyBorder="1" applyAlignment="1" applyProtection="1">
      <alignment vertical="center"/>
      <protection hidden="1"/>
    </xf>
    <xf numFmtId="0" fontId="3" fillId="25" borderId="14" xfId="0" applyFont="1" applyFill="1" applyBorder="1" applyAlignment="1" applyProtection="1">
      <alignment vertical="center"/>
      <protection hidden="1"/>
    </xf>
    <xf numFmtId="1" fontId="3" fillId="25" borderId="14" xfId="0" applyNumberFormat="1" applyFont="1" applyFill="1" applyBorder="1" applyAlignment="1" applyProtection="1">
      <alignment vertical="center"/>
      <protection hidden="1"/>
    </xf>
    <xf numFmtId="0" fontId="3" fillId="25" borderId="15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horizontal="left" vertical="top" indent="1"/>
      <protection hidden="1"/>
    </xf>
    <xf numFmtId="0" fontId="3" fillId="25" borderId="0" xfId="0" applyFont="1" applyFill="1" applyBorder="1" applyAlignment="1" applyProtection="1">
      <alignment vertical="top"/>
      <protection hidden="1"/>
    </xf>
    <xf numFmtId="0" fontId="3" fillId="25" borderId="18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29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25" borderId="13" xfId="0" applyFont="1" applyFill="1" applyBorder="1" applyAlignment="1" applyProtection="1">
      <alignment horizontal="left" vertical="center" indent="1"/>
      <protection hidden="1"/>
    </xf>
    <xf numFmtId="0" fontId="36" fillId="25" borderId="14" xfId="0" applyFont="1" applyFill="1" applyBorder="1" applyAlignment="1" applyProtection="1">
      <alignment horizontal="left" vertical="center"/>
      <protection hidden="1"/>
    </xf>
    <xf numFmtId="0" fontId="3" fillId="25" borderId="14" xfId="0" applyFont="1" applyFill="1" applyBorder="1" applyAlignment="1" applyProtection="1">
      <alignment horizontal="left" vertical="center"/>
      <protection hidden="1"/>
    </xf>
    <xf numFmtId="0" fontId="3" fillId="25" borderId="19" xfId="0" applyFont="1" applyFill="1" applyBorder="1" applyAlignment="1" applyProtection="1">
      <alignment horizontal="left" vertical="center" indent="1"/>
      <protection hidden="1"/>
    </xf>
    <xf numFmtId="0" fontId="36" fillId="25" borderId="0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/>
      <protection hidden="1"/>
    </xf>
    <xf numFmtId="0" fontId="3" fillId="25" borderId="2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vertical="center"/>
      <protection hidden="1"/>
    </xf>
    <xf numFmtId="0" fontId="36" fillId="25" borderId="16" xfId="0" applyFont="1" applyFill="1" applyBorder="1" applyAlignment="1" applyProtection="1">
      <alignment horizontal="left" vertical="center"/>
      <protection hidden="1"/>
    </xf>
    <xf numFmtId="0" fontId="3" fillId="25" borderId="16" xfId="0" applyFont="1" applyFill="1" applyBorder="1" applyAlignment="1" applyProtection="1">
      <alignment horizontal="left" vertical="center"/>
      <protection hidden="1"/>
    </xf>
    <xf numFmtId="0" fontId="3" fillId="25" borderId="17" xfId="0" applyFont="1" applyFill="1" applyBorder="1" applyAlignment="1" applyProtection="1">
      <alignment vertical="center"/>
      <protection hidden="1"/>
    </xf>
    <xf numFmtId="171" fontId="4" fillId="23" borderId="36" xfId="46" applyNumberFormat="1" applyFont="1" applyFill="1" applyBorder="1" applyAlignment="1" applyProtection="1">
      <alignment horizontal="left" vertical="center" indent="1"/>
      <protection locked="0"/>
    </xf>
    <xf numFmtId="49" fontId="8" fillId="0" borderId="50" xfId="0" applyNumberFormat="1" applyFont="1" applyFill="1" applyBorder="1" applyAlignment="1" applyProtection="1">
      <alignment horizontal="left" vertical="center" indent="1"/>
      <protection hidden="1"/>
    </xf>
    <xf numFmtId="0" fontId="3" fillId="0" borderId="23" xfId="46" applyFont="1" applyFill="1" applyBorder="1" applyAlignment="1" applyProtection="1">
      <alignment vertical="center"/>
      <protection hidden="1"/>
    </xf>
    <xf numFmtId="0" fontId="3" fillId="0" borderId="51" xfId="46" applyFont="1" applyFill="1" applyBorder="1" applyAlignment="1" applyProtection="1">
      <alignment vertical="center"/>
      <protection hidden="1"/>
    </xf>
    <xf numFmtId="4" fontId="53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3" fillId="0" borderId="52" xfId="46" applyFont="1" applyFill="1" applyBorder="1" applyAlignment="1" applyProtection="1">
      <alignment vertical="center"/>
      <protection hidden="1"/>
    </xf>
    <xf numFmtId="0" fontId="3" fillId="0" borderId="53" xfId="46" applyFont="1" applyFill="1" applyBorder="1" applyAlignment="1" applyProtection="1">
      <alignment vertical="center"/>
      <protection hidden="1"/>
    </xf>
    <xf numFmtId="4" fontId="3" fillId="0" borderId="35" xfId="46" applyNumberFormat="1" applyFont="1" applyFill="1" applyBorder="1" applyAlignment="1" applyProtection="1">
      <alignment horizontal="right" vertical="center" indent="1"/>
      <protection hidden="1"/>
    </xf>
    <xf numFmtId="171" fontId="4" fillId="23" borderId="21" xfId="46" applyNumberFormat="1" applyFont="1" applyFill="1" applyBorder="1" applyAlignment="1" applyProtection="1">
      <alignment horizontal="left" vertical="center" indent="1"/>
      <protection locked="0"/>
    </xf>
    <xf numFmtId="0" fontId="4" fillId="25" borderId="36" xfId="46" applyFont="1" applyFill="1" applyBorder="1" applyAlignment="1" applyProtection="1">
      <alignment horizontal="center" vertical="center"/>
      <protection hidden="1"/>
    </xf>
    <xf numFmtId="0" fontId="3" fillId="0" borderId="54" xfId="46" applyFont="1" applyFill="1" applyBorder="1" applyAlignment="1" applyProtection="1">
      <alignment vertical="center"/>
      <protection hidden="1"/>
    </xf>
    <xf numFmtId="0" fontId="6" fillId="0" borderId="36" xfId="46" applyFont="1" applyFill="1" applyBorder="1" applyAlignment="1" applyProtection="1">
      <alignment horizontal="left" vertical="center" indent="1"/>
      <protection hidden="1"/>
    </xf>
    <xf numFmtId="0" fontId="4" fillId="20" borderId="36" xfId="46" applyFont="1" applyFill="1" applyBorder="1" applyAlignment="1" applyProtection="1">
      <alignment vertical="center"/>
      <protection hidden="1"/>
    </xf>
    <xf numFmtId="4" fontId="4" fillId="0" borderId="31" xfId="46" applyNumberFormat="1" applyFont="1" applyFill="1" applyBorder="1" applyAlignment="1" applyProtection="1">
      <alignment vertical="center"/>
      <protection hidden="1"/>
    </xf>
    <xf numFmtId="4" fontId="4" fillId="0" borderId="27" xfId="46" applyNumberFormat="1" applyFont="1" applyFill="1" applyBorder="1" applyAlignment="1" applyProtection="1">
      <alignment vertical="center"/>
      <protection hidden="1"/>
    </xf>
    <xf numFmtId="4" fontId="8" fillId="0" borderId="27" xfId="46" applyNumberFormat="1" applyFont="1" applyFill="1" applyBorder="1" applyAlignment="1" applyProtection="1">
      <alignment vertical="center"/>
      <protection hidden="1"/>
    </xf>
    <xf numFmtId="1" fontId="4" fillId="0" borderId="36" xfId="46" applyNumberFormat="1" applyFont="1" applyFill="1" applyBorder="1" applyAlignment="1" applyProtection="1">
      <alignment horizontal="right" vertical="center" indent="1"/>
      <protection hidden="1"/>
    </xf>
    <xf numFmtId="0" fontId="3" fillId="0" borderId="55" xfId="46" applyFont="1" applyFill="1" applyBorder="1" applyAlignment="1" applyProtection="1">
      <alignment horizontal="left" vertical="center" indent="1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49" fontId="55" fillId="0" borderId="23" xfId="0" applyNumberFormat="1" applyFont="1" applyFill="1" applyBorder="1" applyAlignment="1" applyProtection="1">
      <alignment horizontal="left" vertical="center" indent="1"/>
      <protection hidden="1"/>
    </xf>
    <xf numFmtId="49" fontId="56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22" borderId="56" xfId="39" applyFont="1" applyFill="1" applyBorder="1" applyAlignment="1" applyProtection="1">
      <alignment horizontal="center" wrapText="1"/>
      <protection hidden="1"/>
    </xf>
    <xf numFmtId="0" fontId="4" fillId="22" borderId="57" xfId="39" applyFont="1" applyFill="1" applyBorder="1" applyAlignment="1" applyProtection="1">
      <alignment horizontal="center" vertical="top"/>
      <protection hidden="1"/>
    </xf>
    <xf numFmtId="0" fontId="4" fillId="22" borderId="57" xfId="39" applyFont="1" applyFill="1" applyBorder="1" applyAlignment="1" applyProtection="1">
      <alignment horizontal="center" vertical="top" wrapText="1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0" fontId="3" fillId="0" borderId="0" xfId="39" applyFont="1" applyFill="1" applyBorder="1" applyAlignment="1" applyProtection="1">
      <alignment horizontal="center" vertical="top" wrapText="1"/>
      <protection hidden="1"/>
    </xf>
    <xf numFmtId="14" fontId="3" fillId="0" borderId="0" xfId="39" applyNumberFormat="1" applyFont="1" applyFill="1" applyBorder="1" applyAlignment="1" applyProtection="1">
      <alignment horizontal="center" vertical="center"/>
      <protection hidden="1"/>
    </xf>
    <xf numFmtId="49" fontId="11" fillId="0" borderId="20" xfId="39" applyNumberFormat="1" applyFont="1" applyFill="1" applyBorder="1" applyAlignment="1" applyProtection="1">
      <alignment horizontal="left" vertical="center" indent="1"/>
      <protection hidden="1"/>
    </xf>
    <xf numFmtId="0" fontId="11" fillId="0" borderId="16" xfId="39" applyFont="1" applyFill="1" applyBorder="1" applyAlignment="1" applyProtection="1">
      <alignment vertical="center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9" applyNumberFormat="1" applyFont="1" applyFill="1" applyAlignment="1" applyProtection="1">
      <alignment vertical="center"/>
      <protection hidden="1"/>
    </xf>
    <xf numFmtId="0" fontId="11" fillId="0" borderId="19" xfId="39" applyFont="1" applyFill="1" applyBorder="1" applyAlignment="1" applyProtection="1">
      <alignment horizontal="left" vertical="center" indent="1"/>
      <protection hidden="1"/>
    </xf>
    <xf numFmtId="0" fontId="11" fillId="0" borderId="18" xfId="39" applyFont="1" applyFill="1" applyBorder="1" applyAlignment="1" applyProtection="1">
      <alignment vertical="center"/>
      <protection hidden="1"/>
    </xf>
    <xf numFmtId="49" fontId="3" fillId="0" borderId="20" xfId="39" applyNumberFormat="1" applyFont="1" applyFill="1" applyBorder="1" applyAlignment="1" applyProtection="1">
      <alignment horizontal="left" vertical="center"/>
      <protection hidden="1"/>
    </xf>
    <xf numFmtId="0" fontId="5" fillId="0" borderId="16" xfId="39" applyFont="1" applyFill="1" applyBorder="1" applyAlignment="1" applyProtection="1">
      <alignment horizontal="right" vertical="center"/>
      <protection hidden="1"/>
    </xf>
    <xf numFmtId="0" fontId="3" fillId="0" borderId="14" xfId="50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11" fillId="0" borderId="58" xfId="39" applyFont="1" applyFill="1" applyBorder="1" applyAlignment="1" applyProtection="1">
      <alignment vertical="center"/>
      <protection hidden="1"/>
    </xf>
    <xf numFmtId="0" fontId="3" fillId="0" borderId="15" xfId="0" applyFont="1" applyBorder="1"/>
    <xf numFmtId="0" fontId="8" fillId="22" borderId="56" xfId="39" applyFont="1" applyFill="1" applyBorder="1" applyAlignment="1" applyProtection="1">
      <alignment horizontal="center" wrapText="1"/>
      <protection hidden="1"/>
    </xf>
    <xf numFmtId="0" fontId="3" fillId="0" borderId="13" xfId="0" applyFont="1" applyBorder="1"/>
    <xf numFmtId="0" fontId="54" fillId="0" borderId="0" xfId="0" applyFont="1" applyAlignment="1">
      <alignment horizontal="right"/>
    </xf>
    <xf numFmtId="0" fontId="8" fillId="22" borderId="57" xfId="39" applyFont="1" applyFill="1" applyBorder="1" applyAlignment="1" applyProtection="1">
      <alignment horizontal="center" vertical="top" wrapText="1"/>
      <protection hidden="1"/>
    </xf>
    <xf numFmtId="0" fontId="3" fillId="24" borderId="0" xfId="0" applyFont="1" applyFill="1"/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Alignment="1">
      <alignment horizontal="left" vertical="center" indent="1"/>
    </xf>
    <xf numFmtId="0" fontId="3" fillId="24" borderId="0" xfId="44" applyFont="1" applyFill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0" xfId="39" applyFont="1" applyFill="1" applyAlignment="1" applyProtection="1">
      <alignment vertical="center"/>
      <protection hidden="1"/>
    </xf>
    <xf numFmtId="9" fontId="3" fillId="24" borderId="0" xfId="0" applyNumberFormat="1" applyFont="1" applyFill="1" applyBorder="1" applyAlignment="1">
      <alignment horizontal="left" vertical="center" indent="1"/>
    </xf>
    <xf numFmtId="2" fontId="3" fillId="24" borderId="36" xfId="39" applyNumberFormat="1" applyFont="1" applyFill="1" applyBorder="1" applyAlignment="1" applyProtection="1">
      <alignment vertical="center"/>
      <protection hidden="1"/>
    </xf>
    <xf numFmtId="14" fontId="3" fillId="24" borderId="36" xfId="39" applyNumberFormat="1" applyFont="1" applyFill="1" applyBorder="1" applyAlignment="1" applyProtection="1">
      <alignment horizontal="center" vertical="top"/>
      <protection hidden="1"/>
    </xf>
    <xf numFmtId="49" fontId="8" fillId="24" borderId="36" xfId="39" applyNumberFormat="1" applyFont="1" applyFill="1" applyBorder="1" applyAlignment="1" applyProtection="1">
      <alignment horizontal="center" vertical="top"/>
      <protection hidden="1"/>
    </xf>
    <xf numFmtId="4" fontId="3" fillId="24" borderId="36" xfId="39" applyNumberFormat="1" applyFont="1" applyFill="1" applyBorder="1" applyAlignment="1" applyProtection="1">
      <alignment horizontal="right" vertical="top" indent="1"/>
      <protection hidden="1"/>
    </xf>
    <xf numFmtId="0" fontId="2" fillId="0" borderId="0" xfId="39"/>
    <xf numFmtId="1" fontId="5" fillId="24" borderId="36" xfId="39" applyNumberFormat="1" applyFont="1" applyFill="1" applyBorder="1" applyAlignment="1" applyProtection="1">
      <alignment horizontal="left" vertical="center"/>
      <protection hidden="1"/>
    </xf>
    <xf numFmtId="14" fontId="5" fillId="0" borderId="42" xfId="39" applyNumberFormat="1" applyFont="1" applyFill="1" applyBorder="1" applyAlignment="1" applyProtection="1">
      <alignment horizontal="center" vertical="center"/>
      <protection hidden="1"/>
    </xf>
    <xf numFmtId="1" fontId="5" fillId="0" borderId="0" xfId="39" applyNumberFormat="1" applyFont="1" applyFill="1" applyBorder="1" applyAlignment="1" applyProtection="1">
      <alignment horizontal="right" vertical="center" indent="1"/>
      <protection hidden="1"/>
    </xf>
    <xf numFmtId="14" fontId="12" fillId="0" borderId="0" xfId="39" applyNumberFormat="1" applyFont="1" applyFill="1" applyBorder="1" applyAlignment="1" applyProtection="1">
      <alignment horizontal="right"/>
      <protection hidden="1"/>
    </xf>
    <xf numFmtId="4" fontId="3" fillId="0" borderId="0" xfId="39" applyNumberFormat="1" applyFont="1" applyFill="1" applyBorder="1" applyAlignment="1" applyProtection="1">
      <alignment horizontal="right" vertical="top" indent="1"/>
      <protection hidden="1"/>
    </xf>
    <xf numFmtId="0" fontId="3" fillId="0" borderId="0" xfId="39" applyFont="1" applyAlignment="1" applyProtection="1">
      <alignment vertical="top"/>
    </xf>
    <xf numFmtId="0" fontId="3" fillId="0" borderId="21" xfId="0" applyFont="1" applyBorder="1" applyAlignment="1" applyProtection="1">
      <alignment horizontal="center" vertical="top"/>
      <protection hidden="1"/>
    </xf>
    <xf numFmtId="0" fontId="3" fillId="0" borderId="21" xfId="0" applyFont="1" applyFill="1" applyBorder="1" applyAlignment="1" applyProtection="1">
      <alignment horizontal="center" vertical="top"/>
      <protection hidden="1"/>
    </xf>
    <xf numFmtId="0" fontId="3" fillId="0" borderId="36" xfId="0" applyFont="1" applyFill="1" applyBorder="1" applyAlignment="1" applyProtection="1">
      <alignment horizontal="center" vertical="top"/>
      <protection hidden="1"/>
    </xf>
    <xf numFmtId="49" fontId="3" fillId="0" borderId="13" xfId="39" applyNumberFormat="1" applyFont="1" applyFill="1" applyBorder="1" applyAlignment="1" applyProtection="1">
      <alignment horizontal="left" vertical="center"/>
      <protection hidden="1"/>
    </xf>
    <xf numFmtId="0" fontId="5" fillId="0" borderId="14" xfId="39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9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3" fillId="24" borderId="36" xfId="46" applyFont="1" applyFill="1" applyBorder="1" applyAlignment="1" applyProtection="1">
      <alignment horizontal="right" vertical="center" indent="1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5" fillId="24" borderId="36" xfId="46" applyNumberFormat="1" applyFont="1" applyFill="1" applyBorder="1" applyAlignment="1" applyProtection="1">
      <alignment horizontal="center" vertical="center"/>
      <protection hidden="1"/>
    </xf>
    <xf numFmtId="0" fontId="5" fillId="24" borderId="37" xfId="46" applyNumberFormat="1" applyFont="1" applyFill="1" applyBorder="1" applyAlignment="1" applyProtection="1">
      <alignment horizontal="center" vertical="center"/>
      <protection hidden="1"/>
    </xf>
    <xf numFmtId="0" fontId="5" fillId="24" borderId="36" xfId="0" applyNumberFormat="1" applyFont="1" applyFill="1" applyBorder="1" applyAlignment="1" applyProtection="1">
      <alignment horizontal="left" vertical="center"/>
      <protection hidden="1"/>
    </xf>
    <xf numFmtId="0" fontId="5" fillId="24" borderId="36" xfId="46" applyFont="1" applyFill="1" applyBorder="1" applyAlignment="1" applyProtection="1">
      <alignment vertical="center"/>
      <protection hidden="1"/>
    </xf>
    <xf numFmtId="0" fontId="5" fillId="24" borderId="36" xfId="46" applyNumberFormat="1" applyFont="1" applyFill="1" applyBorder="1" applyAlignment="1" applyProtection="1">
      <alignment horizontal="left" vertical="center"/>
      <protection hidden="1"/>
    </xf>
    <xf numFmtId="2" fontId="5" fillId="24" borderId="36" xfId="46" applyNumberFormat="1" applyFont="1" applyFill="1" applyBorder="1" applyAlignment="1" applyProtection="1">
      <alignment horizontal="left" vertical="center"/>
      <protection hidden="1"/>
    </xf>
    <xf numFmtId="0" fontId="0" fillId="24" borderId="36" xfId="0" applyFill="1" applyBorder="1"/>
    <xf numFmtId="0" fontId="3" fillId="24" borderId="36" xfId="39" applyFont="1" applyFill="1" applyBorder="1" applyAlignment="1" applyProtection="1">
      <alignment vertical="center"/>
      <protection hidden="1"/>
    </xf>
    <xf numFmtId="0" fontId="2" fillId="24" borderId="36" xfId="39" applyFill="1" applyBorder="1"/>
    <xf numFmtId="0" fontId="3" fillId="24" borderId="0" xfId="46" applyFont="1" applyFill="1" applyAlignment="1" applyProtection="1">
      <alignment horizontal="center" vertical="center"/>
      <protection hidden="1"/>
    </xf>
    <xf numFmtId="0" fontId="3" fillId="0" borderId="0" xfId="46" applyFont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3" fillId="24" borderId="36" xfId="0" applyFont="1" applyFill="1" applyBorder="1" applyAlignment="1" applyProtection="1">
      <alignment horizontal="left" vertical="center" indent="1"/>
      <protection hidden="1"/>
    </xf>
    <xf numFmtId="0" fontId="3" fillId="24" borderId="36" xfId="0" applyFont="1" applyFill="1" applyBorder="1" applyAlignment="1" applyProtection="1">
      <alignment horizontal="left" vertical="center"/>
      <protection hidden="1"/>
    </xf>
    <xf numFmtId="0" fontId="3" fillId="24" borderId="36" xfId="0" applyFont="1" applyFill="1" applyBorder="1" applyAlignment="1" applyProtection="1">
      <alignment vertical="center"/>
      <protection hidden="1"/>
    </xf>
    <xf numFmtId="0" fontId="3" fillId="24" borderId="36" xfId="0" applyFont="1" applyFill="1" applyBorder="1" applyAlignment="1" applyProtection="1">
      <alignment horizontal="left" vertical="center" indent="1"/>
      <protection locked="0" hidden="1"/>
    </xf>
    <xf numFmtId="0" fontId="44" fillId="0" borderId="0" xfId="50" applyFont="1" applyFill="1" applyBorder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45" fillId="0" borderId="0" xfId="39" applyFont="1" applyBorder="1" applyAlignment="1" applyProtection="1">
      <alignment vertical="top"/>
      <protection hidden="1"/>
    </xf>
    <xf numFmtId="0" fontId="34" fillId="0" borderId="0" xfId="39" applyFont="1" applyBorder="1" applyAlignment="1" applyProtection="1">
      <alignment vertical="top"/>
      <protection hidden="1"/>
    </xf>
    <xf numFmtId="0" fontId="2" fillId="0" borderId="0" xfId="39" applyAlignment="1" applyProtection="1">
      <alignment vertical="center"/>
      <protection hidden="1"/>
    </xf>
    <xf numFmtId="0" fontId="3" fillId="0" borderId="0" xfId="39" applyFont="1" applyBorder="1" applyAlignment="1" applyProtection="1">
      <alignment vertical="top"/>
      <protection hidden="1"/>
    </xf>
    <xf numFmtId="0" fontId="36" fillId="0" borderId="41" xfId="39" applyFont="1" applyBorder="1" applyAlignment="1" applyProtection="1">
      <alignment horizontal="left" vertical="center" indent="1"/>
      <protection hidden="1"/>
    </xf>
    <xf numFmtId="0" fontId="5" fillId="0" borderId="23" xfId="39" applyFont="1" applyBorder="1" applyAlignment="1" applyProtection="1">
      <alignment vertical="center"/>
      <protection hidden="1"/>
    </xf>
    <xf numFmtId="0" fontId="5" fillId="0" borderId="23" xfId="39" applyFont="1" applyBorder="1" applyAlignment="1" applyProtection="1">
      <alignment vertical="top"/>
      <protection hidden="1"/>
    </xf>
    <xf numFmtId="0" fontId="5" fillId="0" borderId="59" xfId="39" applyFont="1" applyBorder="1" applyAlignment="1" applyProtection="1">
      <alignment vertical="top"/>
      <protection hidden="1"/>
    </xf>
    <xf numFmtId="0" fontId="5" fillId="0" borderId="59" xfId="39" applyFont="1" applyBorder="1" applyAlignment="1" applyProtection="1">
      <alignment vertical="center"/>
      <protection hidden="1"/>
    </xf>
    <xf numFmtId="0" fontId="3" fillId="0" borderId="23" xfId="39" applyFont="1" applyFill="1" applyBorder="1" applyAlignment="1" applyProtection="1">
      <alignment vertical="center"/>
      <protection hidden="1"/>
    </xf>
    <xf numFmtId="0" fontId="3" fillId="0" borderId="59" xfId="39" applyFont="1" applyFill="1" applyBorder="1" applyAlignment="1" applyProtection="1">
      <alignment vertical="center"/>
      <protection hidden="1"/>
    </xf>
    <xf numFmtId="0" fontId="3" fillId="0" borderId="23" xfId="39" applyFont="1" applyBorder="1" applyAlignment="1" applyProtection="1">
      <alignment vertical="center"/>
      <protection hidden="1"/>
    </xf>
    <xf numFmtId="0" fontId="5" fillId="0" borderId="23" xfId="39" applyFont="1" applyFill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vertical="top"/>
      <protection hidden="1"/>
    </xf>
    <xf numFmtId="0" fontId="3" fillId="0" borderId="0" xfId="39" applyFont="1" applyBorder="1" applyAlignment="1" applyProtection="1">
      <alignment horizontal="left" vertical="top" indent="1"/>
      <protection hidden="1"/>
    </xf>
    <xf numFmtId="0" fontId="3" fillId="24" borderId="36" xfId="0" applyNumberFormat="1" applyFont="1" applyFill="1" applyBorder="1" applyAlignment="1" applyProtection="1">
      <alignment horizontal="left" vertical="center"/>
      <protection hidden="1"/>
    </xf>
    <xf numFmtId="49" fontId="3" fillId="24" borderId="36" xfId="46" applyNumberFormat="1" applyFont="1" applyFill="1" applyBorder="1" applyAlignment="1" applyProtection="1">
      <alignment vertical="center"/>
      <protection hidden="1"/>
    </xf>
    <xf numFmtId="49" fontId="4" fillId="23" borderId="60" xfId="0" applyNumberFormat="1" applyFont="1" applyFill="1" applyBorder="1" applyAlignment="1" applyProtection="1">
      <alignment horizontal="left" vertical="center" indent="1"/>
      <protection locked="0"/>
    </xf>
    <xf numFmtId="49" fontId="3" fillId="23" borderId="21" xfId="0" applyNumberFormat="1" applyFont="1" applyFill="1" applyBorder="1" applyAlignment="1" applyProtection="1">
      <alignment horizontal="left" vertical="top" indent="1"/>
      <protection locked="0"/>
    </xf>
    <xf numFmtId="4" fontId="3" fillId="24" borderId="0" xfId="0" applyNumberFormat="1" applyFont="1" applyFill="1" applyAlignment="1">
      <alignment horizontal="right" vertical="center" indent="3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23" borderId="36" xfId="0" applyNumberFormat="1" applyFont="1" applyFill="1" applyBorder="1" applyAlignment="1" applyProtection="1">
      <alignment horizontal="left" vertical="top" indent="1"/>
      <protection locked="0"/>
    </xf>
    <xf numFmtId="0" fontId="57" fillId="0" borderId="0" xfId="46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5" fillId="20" borderId="11" xfId="46" applyNumberFormat="1" applyFont="1" applyFill="1" applyBorder="1" applyAlignment="1" applyProtection="1">
      <alignment horizontal="left" vertical="center" indent="1"/>
      <protection hidden="1"/>
    </xf>
    <xf numFmtId="49" fontId="3" fillId="23" borderId="21" xfId="39" applyNumberFormat="1" applyFont="1" applyFill="1" applyBorder="1" applyAlignment="1" applyProtection="1">
      <alignment horizontal="left" vertical="top" indent="1"/>
      <protection locked="0"/>
    </xf>
    <xf numFmtId="49" fontId="3" fillId="23" borderId="36" xfId="39" applyNumberFormat="1" applyFont="1" applyFill="1" applyBorder="1" applyAlignment="1" applyProtection="1">
      <alignment horizontal="left" vertical="top" indent="1"/>
      <protection locked="0"/>
    </xf>
    <xf numFmtId="174" fontId="3" fillId="26" borderId="36" xfId="27" applyNumberFormat="1" applyFont="1" applyFill="1" applyBorder="1" applyAlignment="1" applyProtection="1">
      <alignment horizontal="center" vertical="center"/>
      <protection hidden="1"/>
    </xf>
    <xf numFmtId="2" fontId="5" fillId="20" borderId="11" xfId="39" applyNumberFormat="1" applyFont="1" applyFill="1" applyBorder="1" applyAlignment="1" applyProtection="1">
      <alignment horizontal="left" vertical="center" indent="1"/>
      <protection hidden="1"/>
    </xf>
    <xf numFmtId="0" fontId="3" fillId="0" borderId="0" xfId="39" applyFont="1" applyFill="1" applyBorder="1" applyAlignment="1" applyProtection="1">
      <alignment horizontal="left" vertical="center" indent="1"/>
      <protection hidden="1"/>
    </xf>
    <xf numFmtId="172" fontId="3" fillId="27" borderId="62" xfId="39" applyNumberFormat="1" applyFont="1" applyFill="1" applyBorder="1" applyAlignment="1" applyProtection="1">
      <alignment horizontal="right" vertical="center" indent="1"/>
      <protection hidden="1"/>
    </xf>
    <xf numFmtId="172" fontId="5" fillId="17" borderId="4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27" xfId="0" applyNumberFormat="1" applyFont="1" applyFill="1" applyBorder="1" applyAlignment="1" applyProtection="1">
      <alignment horizontal="right" vertical="center" indent="1"/>
      <protection hidden="1"/>
    </xf>
    <xf numFmtId="172" fontId="3" fillId="0" borderId="63" xfId="0" applyNumberFormat="1" applyFont="1" applyFill="1" applyBorder="1" applyAlignment="1" applyProtection="1">
      <alignment horizontal="right" vertical="center" indent="1"/>
      <protection hidden="1"/>
    </xf>
    <xf numFmtId="172" fontId="3" fillId="0" borderId="62" xfId="0" applyNumberFormat="1" applyFont="1" applyFill="1" applyBorder="1" applyAlignment="1" applyProtection="1">
      <alignment horizontal="right" vertical="center" indent="1"/>
      <protection hidden="1"/>
    </xf>
    <xf numFmtId="172" fontId="3" fillId="27" borderId="27" xfId="39" applyNumberFormat="1" applyFont="1" applyFill="1" applyBorder="1" applyAlignment="1" applyProtection="1">
      <alignment horizontal="right" vertical="center" indent="1"/>
      <protection hidden="1"/>
    </xf>
    <xf numFmtId="172" fontId="3" fillId="27" borderId="62" xfId="0" applyNumberFormat="1" applyFont="1" applyFill="1" applyBorder="1" applyAlignment="1" applyProtection="1">
      <alignment horizontal="right" vertical="center" indent="1"/>
      <protection hidden="1"/>
    </xf>
    <xf numFmtId="172" fontId="5" fillId="17" borderId="42" xfId="0" applyNumberFormat="1" applyFont="1" applyFill="1" applyBorder="1" applyAlignment="1" applyProtection="1">
      <alignment horizontal="right" vertical="center" indent="1"/>
      <protection hidden="1"/>
    </xf>
    <xf numFmtId="172" fontId="5" fillId="0" borderId="42" xfId="0" applyNumberFormat="1" applyFont="1" applyFill="1" applyBorder="1" applyAlignment="1" applyProtection="1">
      <alignment horizontal="right" vertical="center" indent="1"/>
      <protection hidden="1"/>
    </xf>
    <xf numFmtId="172" fontId="3" fillId="27" borderId="42" xfId="0" applyNumberFormat="1" applyFont="1" applyFill="1" applyBorder="1" applyAlignment="1" applyProtection="1">
      <alignment horizontal="right" vertical="center" indent="1"/>
      <protection hidden="1"/>
    </xf>
    <xf numFmtId="2" fontId="4" fillId="0" borderId="43" xfId="46" applyNumberFormat="1" applyFont="1" applyFill="1" applyBorder="1" applyAlignment="1" applyProtection="1">
      <alignment horizontal="left" vertical="center" indent="3"/>
      <protection hidden="1"/>
    </xf>
    <xf numFmtId="0" fontId="4" fillId="0" borderId="54" xfId="46" applyFont="1" applyFill="1" applyBorder="1" applyAlignment="1" applyProtection="1">
      <alignment horizontal="left" vertical="center" indent="3"/>
      <protection hidden="1"/>
    </xf>
    <xf numFmtId="49" fontId="12" fillId="0" borderId="45" xfId="0" applyNumberFormat="1" applyFont="1" applyFill="1" applyBorder="1" applyAlignment="1" applyProtection="1">
      <alignment horizontal="center" vertical="center"/>
      <protection hidden="1"/>
    </xf>
    <xf numFmtId="0" fontId="3" fillId="24" borderId="36" xfId="0" applyFont="1" applyFill="1" applyBorder="1" applyAlignment="1" applyProtection="1">
      <alignment horizontal="center" vertical="center"/>
      <protection hidden="1"/>
    </xf>
    <xf numFmtId="14" fontId="8" fillId="22" borderId="57" xfId="39" applyNumberFormat="1" applyFont="1" applyFill="1" applyBorder="1" applyAlignment="1" applyProtection="1">
      <alignment horizontal="center" vertical="top"/>
      <protection hidden="1"/>
    </xf>
    <xf numFmtId="172" fontId="3" fillId="0" borderId="0" xfId="0" applyNumberFormat="1" applyFont="1" applyBorder="1"/>
    <xf numFmtId="172" fontId="5" fillId="0" borderId="62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27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63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4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0" xfId="0" applyNumberFormat="1" applyFont="1" applyFill="1" applyBorder="1" applyProtection="1">
      <protection hidden="1"/>
    </xf>
    <xf numFmtId="172" fontId="5" fillId="0" borderId="64" xfId="39" applyNumberFormat="1" applyFont="1" applyFill="1" applyBorder="1" applyAlignment="1" applyProtection="1">
      <alignment horizontal="right" vertical="center" indent="1"/>
      <protection hidden="1"/>
    </xf>
    <xf numFmtId="172" fontId="3" fillId="27" borderId="4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16" xfId="0" applyNumberFormat="1" applyFont="1" applyBorder="1"/>
    <xf numFmtId="172" fontId="3" fillId="0" borderId="16" xfId="0" applyNumberFormat="1" applyFont="1" applyFill="1" applyBorder="1" applyProtection="1">
      <protection hidden="1"/>
    </xf>
    <xf numFmtId="172" fontId="3" fillId="0" borderId="0" xfId="0" applyNumberFormat="1" applyFont="1" applyFill="1" applyBorder="1" applyAlignment="1" applyProtection="1">
      <alignment vertical="center"/>
      <protection hidden="1"/>
    </xf>
    <xf numFmtId="172" fontId="5" fillId="0" borderId="0" xfId="0" applyNumberFormat="1" applyFont="1" applyFill="1" applyBorder="1" applyAlignment="1" applyProtection="1">
      <alignment horizontal="left" vertical="center"/>
      <protection hidden="1"/>
    </xf>
    <xf numFmtId="172" fontId="3" fillId="0" borderId="0" xfId="0" applyNumberFormat="1" applyFont="1" applyFill="1" applyBorder="1" applyAlignment="1" applyProtection="1">
      <alignment horizontal="right" indent="1"/>
      <protection hidden="1"/>
    </xf>
    <xf numFmtId="172" fontId="3" fillId="0" borderId="58" xfId="0" applyNumberFormat="1" applyFont="1" applyBorder="1"/>
    <xf numFmtId="172" fontId="12" fillId="0" borderId="23" xfId="39" applyNumberFormat="1" applyFont="1" applyFill="1" applyBorder="1" applyAlignment="1" applyProtection="1">
      <alignment horizontal="right" vertical="center" indent="1"/>
      <protection hidden="1"/>
    </xf>
    <xf numFmtId="172" fontId="12" fillId="0" borderId="2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21" xfId="39" applyNumberFormat="1" applyFont="1" applyFill="1" applyBorder="1" applyAlignment="1" applyProtection="1">
      <alignment horizontal="right" vertical="top" indent="1"/>
      <protection hidden="1"/>
    </xf>
    <xf numFmtId="177" fontId="3" fillId="23" borderId="21" xfId="0" applyNumberFormat="1" applyFont="1" applyFill="1" applyBorder="1" applyAlignment="1" applyProtection="1">
      <alignment horizontal="right" vertical="top" indent="1"/>
      <protection locked="0"/>
    </xf>
    <xf numFmtId="178" fontId="3" fillId="23" borderId="21" xfId="39" applyNumberFormat="1" applyFont="1" applyFill="1" applyBorder="1" applyAlignment="1" applyProtection="1">
      <alignment horizontal="right" vertical="top" indent="1"/>
      <protection locked="0"/>
    </xf>
    <xf numFmtId="172" fontId="4" fillId="0" borderId="27" xfId="46" applyNumberFormat="1" applyFont="1" applyFill="1" applyBorder="1" applyAlignment="1" applyProtection="1">
      <alignment horizontal="right" vertical="center" indent="1"/>
      <protection hidden="1"/>
    </xf>
    <xf numFmtId="172" fontId="4" fillId="0" borderId="44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27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44" xfId="46" applyNumberFormat="1" applyFont="1" applyFill="1" applyBorder="1" applyAlignment="1" applyProtection="1">
      <alignment horizontal="right" vertical="center" indent="1"/>
      <protection hidden="1"/>
    </xf>
    <xf numFmtId="172" fontId="58" fillId="0" borderId="27" xfId="46" applyNumberFormat="1" applyFont="1" applyFill="1" applyBorder="1" applyAlignment="1" applyProtection="1">
      <alignment horizontal="right" vertical="center" indent="1"/>
      <protection hidden="1"/>
    </xf>
    <xf numFmtId="172" fontId="55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6" fillId="20" borderId="65" xfId="39" applyFont="1" applyFill="1" applyBorder="1" applyAlignment="1" applyProtection="1">
      <alignment horizontal="center" vertical="center"/>
      <protection hidden="1"/>
    </xf>
    <xf numFmtId="0" fontId="6" fillId="20" borderId="62" xfId="39" applyFont="1" applyFill="1" applyBorder="1" applyAlignment="1" applyProtection="1">
      <alignment horizontal="center" vertical="center"/>
      <protection hidden="1"/>
    </xf>
    <xf numFmtId="0" fontId="6" fillId="20" borderId="66" xfId="39" applyFont="1" applyFill="1" applyBorder="1" applyAlignment="1" applyProtection="1">
      <alignment horizontal="center" vertical="center"/>
      <protection hidden="1"/>
    </xf>
    <xf numFmtId="165" fontId="59" fillId="0" borderId="67" xfId="39" applyNumberFormat="1" applyFont="1" applyFill="1" applyBorder="1" applyAlignment="1" applyProtection="1">
      <alignment horizontal="center" vertical="center" wrapText="1"/>
      <protection locked="0"/>
    </xf>
    <xf numFmtId="14" fontId="8" fillId="22" borderId="58" xfId="39" applyNumberFormat="1" applyFont="1" applyFill="1" applyBorder="1" applyAlignment="1" applyProtection="1">
      <alignment horizontal="center" vertical="center"/>
      <protection hidden="1"/>
    </xf>
    <xf numFmtId="0" fontId="4" fillId="22" borderId="58" xfId="39" applyFont="1" applyFill="1" applyBorder="1" applyAlignment="1" applyProtection="1">
      <alignment horizontal="center" vertical="center" wrapText="1"/>
      <protection hidden="1"/>
    </xf>
    <xf numFmtId="0" fontId="8" fillId="22" borderId="58" xfId="39" applyFont="1" applyFill="1" applyBorder="1" applyAlignment="1" applyProtection="1">
      <alignment horizontal="center" vertical="center" wrapText="1"/>
      <protection hidden="1"/>
    </xf>
    <xf numFmtId="0" fontId="3" fillId="22" borderId="57" xfId="0" applyFont="1" applyFill="1" applyBorder="1"/>
    <xf numFmtId="4" fontId="3" fillId="18" borderId="27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63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62" xfId="39" applyNumberFormat="1" applyFont="1" applyFill="1" applyBorder="1" applyAlignment="1" applyProtection="1">
      <alignment horizontal="right" vertical="center" indent="1"/>
      <protection locked="0"/>
    </xf>
    <xf numFmtId="4" fontId="3" fillId="23" borderId="42" xfId="0" applyNumberFormat="1" applyFont="1" applyFill="1" applyBorder="1" applyAlignment="1" applyProtection="1">
      <alignment horizontal="right" vertical="center" indent="1"/>
      <protection locked="0"/>
    </xf>
    <xf numFmtId="4" fontId="5" fillId="18" borderId="42" xfId="39" applyNumberFormat="1" applyFont="1" applyFill="1" applyBorder="1" applyAlignment="1" applyProtection="1">
      <alignment horizontal="right" vertical="center" indent="1"/>
      <protection locked="0"/>
    </xf>
    <xf numFmtId="179" fontId="3" fillId="26" borderId="36" xfId="46" applyNumberFormat="1" applyFont="1" applyFill="1" applyBorder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3" fillId="24" borderId="37" xfId="46" applyFont="1" applyFill="1" applyBorder="1" applyAlignment="1" applyProtection="1">
      <alignment horizontal="right" vertical="center" indent="1"/>
      <protection hidden="1"/>
    </xf>
    <xf numFmtId="4" fontId="3" fillId="0" borderId="42" xfId="0" applyNumberFormat="1" applyFont="1" applyBorder="1" applyAlignment="1">
      <alignment horizontal="right" vertical="center" indent="1"/>
    </xf>
    <xf numFmtId="4" fontId="5" fillId="20" borderId="12" xfId="48" applyNumberFormat="1" applyFont="1" applyFill="1" applyBorder="1" applyAlignment="1" applyProtection="1">
      <alignment horizontal="right" vertical="center" wrapText="1" indent="1"/>
      <protection hidden="1"/>
    </xf>
    <xf numFmtId="4" fontId="5" fillId="20" borderId="12" xfId="39" applyNumberFormat="1" applyFont="1" applyFill="1" applyBorder="1" applyAlignment="1" applyProtection="1">
      <alignment horizontal="right" vertical="center" indent="1"/>
      <protection hidden="1"/>
    </xf>
    <xf numFmtId="4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1" fontId="3" fillId="0" borderId="21" xfId="39" applyNumberFormat="1" applyFont="1" applyFill="1" applyBorder="1" applyAlignment="1" applyProtection="1">
      <alignment horizontal="center" vertical="top"/>
      <protection hidden="1"/>
    </xf>
    <xf numFmtId="49" fontId="3" fillId="19" borderId="21" xfId="39" applyNumberFormat="1" applyFont="1" applyFill="1" applyBorder="1" applyAlignment="1" applyProtection="1">
      <alignment horizontal="left" vertical="top" wrapText="1" indent="1"/>
      <protection locked="0"/>
    </xf>
    <xf numFmtId="0" fontId="46" fillId="0" borderId="0" xfId="46" applyFont="1" applyAlignment="1" applyProtection="1">
      <alignment vertical="center"/>
      <protection hidden="1"/>
    </xf>
    <xf numFmtId="0" fontId="46" fillId="0" borderId="0" xfId="0" applyFont="1" applyAlignment="1" applyProtection="1">
      <alignment vertical="top"/>
    </xf>
    <xf numFmtId="174" fontId="3" fillId="19" borderId="21" xfId="39" applyNumberFormat="1" applyFont="1" applyFill="1" applyBorder="1" applyAlignment="1" applyProtection="1">
      <alignment horizontal="center" vertical="top"/>
      <protection locked="0"/>
    </xf>
    <xf numFmtId="49" fontId="3" fillId="21" borderId="21" xfId="39" applyNumberFormat="1" applyFont="1" applyFill="1" applyBorder="1" applyAlignment="1" applyProtection="1">
      <alignment horizontal="left" vertical="top" wrapText="1" indent="1"/>
      <protection locked="0"/>
    </xf>
    <xf numFmtId="0" fontId="3" fillId="0" borderId="21" xfId="45" applyFont="1" applyFill="1" applyBorder="1" applyAlignment="1" applyProtection="1">
      <alignment horizontal="center" vertical="top"/>
      <protection hidden="1"/>
    </xf>
    <xf numFmtId="49" fontId="3" fillId="21" borderId="21" xfId="39" applyNumberFormat="1" applyFont="1" applyFill="1" applyBorder="1" applyAlignment="1" applyProtection="1">
      <alignment horizontal="left" vertical="top" indent="1"/>
      <protection locked="0"/>
    </xf>
    <xf numFmtId="14" fontId="3" fillId="21" borderId="21" xfId="39" applyNumberFormat="1" applyFont="1" applyFill="1" applyBorder="1" applyAlignment="1" applyProtection="1">
      <alignment horizontal="center" vertical="top"/>
      <protection locked="0"/>
    </xf>
    <xf numFmtId="176" fontId="3" fillId="0" borderId="21" xfId="39" applyNumberFormat="1" applyFont="1" applyFill="1" applyBorder="1" applyAlignment="1" applyProtection="1">
      <alignment horizontal="center" vertical="top"/>
      <protection hidden="1"/>
    </xf>
    <xf numFmtId="174" fontId="3" fillId="23" borderId="21" xfId="39" applyNumberFormat="1" applyFont="1" applyFill="1" applyBorder="1" applyAlignment="1" applyProtection="1">
      <alignment horizontal="center" vertical="top"/>
      <protection locked="0"/>
    </xf>
    <xf numFmtId="172" fontId="3" fillId="0" borderId="21" xfId="48" applyNumberFormat="1" applyFont="1" applyFill="1" applyBorder="1" applyAlignment="1" applyProtection="1">
      <alignment horizontal="right" vertical="top" indent="1"/>
      <protection hidden="1"/>
    </xf>
    <xf numFmtId="0" fontId="3" fillId="0" borderId="36" xfId="45" applyFont="1" applyFill="1" applyBorder="1" applyAlignment="1" applyProtection="1">
      <alignment horizontal="center" vertical="top"/>
      <protection hidden="1"/>
    </xf>
    <xf numFmtId="0" fontId="46" fillId="0" borderId="0" xfId="0" applyFont="1"/>
    <xf numFmtId="0" fontId="3" fillId="0" borderId="0" xfId="39" applyFont="1"/>
    <xf numFmtId="0" fontId="46" fillId="0" borderId="0" xfId="39" applyFont="1" applyAlignment="1" applyProtection="1">
      <alignment vertical="top"/>
    </xf>
    <xf numFmtId="0" fontId="46" fillId="0" borderId="0" xfId="39" applyFont="1"/>
    <xf numFmtId="0" fontId="16" fillId="0" borderId="0" xfId="46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</xf>
    <xf numFmtId="0" fontId="16" fillId="0" borderId="0" xfId="39" applyFont="1" applyAlignment="1" applyProtection="1">
      <alignment vertical="top"/>
    </xf>
    <xf numFmtId="0" fontId="16" fillId="0" borderId="0" xfId="0" applyFont="1"/>
    <xf numFmtId="0" fontId="3" fillId="24" borderId="36" xfId="50" applyFont="1" applyFill="1" applyBorder="1" applyAlignment="1" applyProtection="1">
      <alignment vertical="center"/>
      <protection hidden="1"/>
    </xf>
    <xf numFmtId="0" fontId="3" fillId="24" borderId="59" xfId="50" applyFont="1" applyFill="1" applyBorder="1" applyAlignment="1" applyProtection="1">
      <alignment horizontal="left" vertical="center" indent="1"/>
      <protection hidden="1"/>
    </xf>
    <xf numFmtId="14" fontId="3" fillId="24" borderId="0" xfId="50" applyNumberFormat="1" applyFont="1" applyFill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172" fontId="3" fillId="27" borderId="31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58" xfId="39" applyNumberFormat="1" applyFont="1" applyFill="1" applyBorder="1" applyAlignment="1" applyProtection="1">
      <alignment horizontal="right" vertical="center" indent="1"/>
      <protection hidden="1"/>
    </xf>
    <xf numFmtId="172" fontId="5" fillId="27" borderId="42" xfId="39" applyNumberFormat="1" applyFont="1" applyFill="1" applyBorder="1" applyAlignment="1" applyProtection="1">
      <alignment horizontal="right" vertical="center" indent="1"/>
      <protection hidden="1"/>
    </xf>
    <xf numFmtId="0" fontId="3" fillId="24" borderId="36" xfId="0" applyFont="1" applyFill="1" applyBorder="1" applyAlignment="1" applyProtection="1">
      <alignment horizontal="center" vertical="center"/>
      <protection hidden="1"/>
    </xf>
    <xf numFmtId="4" fontId="3" fillId="18" borderId="58" xfId="39" applyNumberFormat="1" applyFont="1" applyFill="1" applyBorder="1" applyAlignment="1" applyProtection="1">
      <alignment horizontal="right" vertical="center" indent="1"/>
      <protection locked="0"/>
    </xf>
    <xf numFmtId="0" fontId="3" fillId="24" borderId="36" xfId="46" applyFont="1" applyFill="1" applyBorder="1" applyAlignment="1" applyProtection="1">
      <alignment horizontal="center" vertical="center"/>
      <protection hidden="1"/>
    </xf>
    <xf numFmtId="0" fontId="3" fillId="24" borderId="36" xfId="46" applyFont="1" applyFill="1" applyBorder="1" applyAlignment="1" applyProtection="1">
      <alignment horizontal="left" vertical="center" indent="1"/>
      <protection hidden="1"/>
    </xf>
    <xf numFmtId="1" fontId="3" fillId="26" borderId="36" xfId="46" applyNumberFormat="1" applyFont="1" applyFill="1" applyBorder="1" applyAlignment="1" applyProtection="1">
      <alignment vertical="center"/>
      <protection hidden="1"/>
    </xf>
    <xf numFmtId="1" fontId="3" fillId="24" borderId="36" xfId="46" applyNumberFormat="1" applyFont="1" applyFill="1" applyBorder="1" applyAlignment="1" applyProtection="1">
      <alignment horizontal="left" vertical="center" indent="1"/>
      <protection hidden="1"/>
    </xf>
    <xf numFmtId="14" fontId="4" fillId="23" borderId="31" xfId="0" applyNumberFormat="1" applyFont="1" applyFill="1" applyBorder="1" applyAlignment="1" applyProtection="1">
      <alignment horizontal="center" vertical="center"/>
      <protection locked="0"/>
    </xf>
    <xf numFmtId="180" fontId="4" fillId="0" borderId="27" xfId="46" quotePrefix="1" applyNumberFormat="1" applyFont="1" applyFill="1" applyBorder="1" applyAlignment="1" applyProtection="1">
      <alignment horizontal="right" vertical="center" indent="1"/>
      <protection hidden="1"/>
    </xf>
    <xf numFmtId="180" fontId="8" fillId="0" borderId="27" xfId="46" applyNumberFormat="1" applyFont="1" applyFill="1" applyBorder="1" applyAlignment="1" applyProtection="1">
      <alignment horizontal="right" vertical="center" indent="1"/>
      <protection hidden="1"/>
    </xf>
    <xf numFmtId="181" fontId="4" fillId="23" borderId="27" xfId="46" quotePrefix="1" applyNumberFormat="1" applyFont="1" applyFill="1" applyBorder="1" applyAlignment="1" applyProtection="1">
      <alignment horizontal="right" vertical="center" indent="1"/>
      <protection locked="0"/>
    </xf>
    <xf numFmtId="0" fontId="6" fillId="25" borderId="36" xfId="46" applyFont="1" applyFill="1" applyBorder="1" applyAlignment="1" applyProtection="1">
      <alignment horizontal="left" vertical="center" indent="1"/>
      <protection hidden="1"/>
    </xf>
    <xf numFmtId="2" fontId="4" fillId="0" borderId="68" xfId="46" applyNumberFormat="1" applyFont="1" applyFill="1" applyBorder="1" applyAlignment="1" applyProtection="1">
      <alignment horizontal="left" vertical="center" indent="3"/>
      <protection hidden="1"/>
    </xf>
    <xf numFmtId="0" fontId="3" fillId="0" borderId="47" xfId="46" applyFont="1" applyFill="1" applyBorder="1" applyAlignment="1" applyProtection="1">
      <alignment vertical="center"/>
      <protection hidden="1"/>
    </xf>
    <xf numFmtId="49" fontId="12" fillId="0" borderId="48" xfId="0" applyNumberFormat="1" applyFont="1" applyFill="1" applyBorder="1" applyAlignment="1" applyProtection="1">
      <alignment horizontal="center" vertical="center"/>
      <protection hidden="1"/>
    </xf>
    <xf numFmtId="172" fontId="4" fillId="0" borderId="64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64" xfId="46" applyNumberFormat="1" applyFont="1" applyFill="1" applyBorder="1" applyAlignment="1" applyProtection="1">
      <alignment horizontal="right" vertical="center" indent="1"/>
      <protection hidden="1"/>
    </xf>
    <xf numFmtId="0" fontId="6" fillId="25" borderId="36" xfId="46" applyFont="1" applyFill="1" applyBorder="1" applyAlignment="1" applyProtection="1">
      <alignment horizontal="left" vertical="center" indent="3"/>
      <protection hidden="1"/>
    </xf>
    <xf numFmtId="3" fontId="3" fillId="21" borderId="21" xfId="39" applyNumberFormat="1" applyFont="1" applyFill="1" applyBorder="1" applyAlignment="1" applyProtection="1">
      <alignment horizontal="left" vertical="top" indent="1"/>
      <protection locked="0"/>
    </xf>
    <xf numFmtId="0" fontId="4" fillId="20" borderId="33" xfId="48" applyFont="1" applyFill="1" applyBorder="1" applyAlignment="1" applyProtection="1">
      <alignment horizontal="center" vertical="center" wrapText="1"/>
      <protection hidden="1"/>
    </xf>
    <xf numFmtId="0" fontId="4" fillId="20" borderId="40" xfId="48" applyFont="1" applyFill="1" applyBorder="1" applyAlignment="1" applyProtection="1">
      <alignment horizontal="center" vertical="center" wrapText="1"/>
      <protection hidden="1"/>
    </xf>
    <xf numFmtId="14" fontId="4" fillId="20" borderId="40" xfId="39" applyNumberFormat="1" applyFont="1" applyFill="1" applyBorder="1" applyAlignment="1" applyProtection="1">
      <alignment horizontal="center" vertical="center" wrapText="1"/>
      <protection hidden="1"/>
    </xf>
    <xf numFmtId="167" fontId="3" fillId="0" borderId="36" xfId="0" applyNumberFormat="1" applyFont="1" applyBorder="1" applyAlignment="1" applyProtection="1">
      <alignment horizontal="center" vertical="center"/>
      <protection hidden="1"/>
    </xf>
    <xf numFmtId="0" fontId="3" fillId="0" borderId="36" xfId="0" applyNumberFormat="1" applyFont="1" applyBorder="1" applyAlignment="1" applyProtection="1">
      <alignment horizontal="left" vertical="center" wrapText="1" indent="1"/>
      <protection hidden="1"/>
    </xf>
    <xf numFmtId="0" fontId="3" fillId="0" borderId="19" xfId="50" applyFont="1" applyBorder="1" applyAlignment="1" applyProtection="1">
      <alignment vertical="center"/>
      <protection hidden="1"/>
    </xf>
    <xf numFmtId="3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4" fontId="3" fillId="0" borderId="16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 indent="1"/>
    </xf>
    <xf numFmtId="14" fontId="3" fillId="23" borderId="16" xfId="50" applyNumberFormat="1" applyFont="1" applyFill="1" applyBorder="1" applyAlignment="1" applyProtection="1">
      <alignment vertical="center"/>
      <protection locked="0" hidden="1"/>
    </xf>
    <xf numFmtId="0" fontId="5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NumberFormat="1" applyFont="1" applyFill="1" applyBorder="1" applyAlignment="1" applyProtection="1">
      <alignment horizontal="right" vertical="center"/>
      <protection hidden="1"/>
    </xf>
    <xf numFmtId="4" fontId="3" fillId="0" borderId="0" xfId="59" applyNumberFormat="1" applyFont="1" applyFill="1" applyBorder="1" applyAlignment="1" applyProtection="1">
      <alignment horizontal="right" vertical="center"/>
      <protection hidden="1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5" fillId="20" borderId="10" xfId="59" applyFont="1" applyFill="1" applyBorder="1" applyAlignment="1" applyProtection="1">
      <alignment horizontal="left" vertical="center" indent="1"/>
      <protection hidden="1"/>
    </xf>
    <xf numFmtId="0" fontId="5" fillId="20" borderId="11" xfId="59" applyFont="1" applyFill="1" applyBorder="1" applyAlignment="1" applyProtection="1">
      <alignment horizontal="left" vertical="center" indent="1"/>
      <protection hidden="1"/>
    </xf>
    <xf numFmtId="0" fontId="5" fillId="20" borderId="12" xfId="59" applyFont="1" applyFill="1" applyBorder="1" applyAlignment="1" applyProtection="1">
      <alignment horizontal="left" vertical="center" indent="1"/>
      <protection hidden="1"/>
    </xf>
    <xf numFmtId="0" fontId="3" fillId="0" borderId="0" xfId="59" applyFont="1" applyAlignment="1" applyProtection="1">
      <alignment vertical="center"/>
      <protection hidden="1"/>
    </xf>
    <xf numFmtId="0" fontId="35" fillId="0" borderId="0" xfId="59" applyFont="1" applyFill="1" applyBorder="1" applyAlignment="1" applyProtection="1">
      <alignment vertical="center" wrapText="1"/>
      <protection hidden="1"/>
    </xf>
    <xf numFmtId="0" fontId="36" fillId="0" borderId="41" xfId="59" applyFont="1" applyBorder="1" applyAlignment="1" applyProtection="1">
      <alignment horizontal="left" vertical="center" indent="1"/>
      <protection hidden="1"/>
    </xf>
    <xf numFmtId="0" fontId="5" fillId="0" borderId="23" xfId="59" applyFont="1" applyBorder="1" applyAlignment="1" applyProtection="1">
      <alignment vertical="center"/>
      <protection hidden="1"/>
    </xf>
    <xf numFmtId="1" fontId="3" fillId="26" borderId="36" xfId="46" applyNumberFormat="1" applyFont="1" applyFill="1" applyBorder="1" applyAlignment="1" applyProtection="1">
      <alignment horizontal="left" vertical="center" indent="1"/>
      <protection hidden="1"/>
    </xf>
    <xf numFmtId="49" fontId="5" fillId="0" borderId="42" xfId="0" applyNumberFormat="1" applyFont="1" applyFill="1" applyBorder="1" applyAlignment="1" applyProtection="1">
      <alignment horizontal="center" vertical="center"/>
      <protection hidden="1"/>
    </xf>
    <xf numFmtId="14" fontId="3" fillId="26" borderId="36" xfId="46" applyNumberFormat="1" applyFont="1" applyFill="1" applyBorder="1" applyAlignment="1" applyProtection="1">
      <alignment horizontal="center" vertical="center"/>
      <protection hidden="1"/>
    </xf>
    <xf numFmtId="14" fontId="3" fillId="26" borderId="36" xfId="46" applyNumberFormat="1" applyFont="1" applyFill="1" applyBorder="1" applyAlignment="1" applyProtection="1">
      <alignment horizontal="left" vertical="center" indent="1"/>
      <protection hidden="1"/>
    </xf>
    <xf numFmtId="14" fontId="3" fillId="26" borderId="36" xfId="0" applyNumberFormat="1" applyFont="1" applyFill="1" applyBorder="1" applyAlignment="1" applyProtection="1">
      <alignment horizontal="center" vertical="center"/>
      <protection hidden="1"/>
    </xf>
    <xf numFmtId="14" fontId="3" fillId="26" borderId="36" xfId="0" applyNumberFormat="1" applyFont="1" applyFill="1" applyBorder="1" applyAlignment="1" applyProtection="1">
      <alignment horizontal="left" vertical="center" indent="1"/>
      <protection hidden="1"/>
    </xf>
    <xf numFmtId="0" fontId="3" fillId="24" borderId="36" xfId="0" applyFont="1" applyFill="1" applyBorder="1" applyAlignment="1" applyProtection="1">
      <alignment horizontal="center" vertical="center"/>
      <protection hidden="1"/>
    </xf>
    <xf numFmtId="0" fontId="41" fillId="0" borderId="0" xfId="41" applyNumberFormat="1" applyFont="1" applyBorder="1" applyAlignment="1" applyProtection="1">
      <alignment vertical="center"/>
      <protection hidden="1"/>
    </xf>
    <xf numFmtId="0" fontId="41" fillId="0" borderId="81" xfId="41" applyNumberFormat="1" applyFont="1" applyBorder="1" applyAlignment="1" applyProtection="1">
      <alignment vertical="center"/>
      <protection hidden="1"/>
    </xf>
    <xf numFmtId="0" fontId="42" fillId="0" borderId="82" xfId="41" applyNumberFormat="1" applyFont="1" applyBorder="1" applyAlignment="1" applyProtection="1">
      <alignment vertical="center"/>
      <protection hidden="1"/>
    </xf>
    <xf numFmtId="0" fontId="42" fillId="0" borderId="0" xfId="41" applyNumberFormat="1" applyFont="1" applyAlignment="1" applyProtection="1">
      <alignment vertical="center"/>
      <protection hidden="1"/>
    </xf>
    <xf numFmtId="0" fontId="5" fillId="0" borderId="41" xfId="39" applyFont="1" applyBorder="1" applyAlignment="1" applyProtection="1">
      <alignment horizontal="center" vertical="center"/>
      <protection hidden="1"/>
    </xf>
    <xf numFmtId="0" fontId="5" fillId="0" borderId="23" xfId="39" applyFont="1" applyBorder="1" applyAlignment="1" applyProtection="1">
      <alignment horizontal="center" vertical="center"/>
      <protection hidden="1"/>
    </xf>
    <xf numFmtId="0" fontId="5" fillId="0" borderId="59" xfId="39" applyFont="1" applyBorder="1" applyAlignment="1" applyProtection="1">
      <alignment horizontal="center" vertical="center"/>
      <protection hidden="1"/>
    </xf>
    <xf numFmtId="0" fontId="11" fillId="25" borderId="69" xfId="39" applyFont="1" applyFill="1" applyBorder="1" applyAlignment="1" applyProtection="1">
      <alignment horizontal="left" vertical="center" wrapText="1" indent="1"/>
      <protection hidden="1"/>
    </xf>
    <xf numFmtId="0" fontId="11" fillId="25" borderId="47" xfId="39" applyFont="1" applyFill="1" applyBorder="1" applyAlignment="1" applyProtection="1">
      <alignment horizontal="left" vertical="center" indent="1"/>
      <protection hidden="1"/>
    </xf>
    <xf numFmtId="0" fontId="11" fillId="25" borderId="70" xfId="39" applyFont="1" applyFill="1" applyBorder="1" applyAlignment="1" applyProtection="1">
      <alignment horizontal="left" vertical="center" indent="1"/>
      <protection hidden="1"/>
    </xf>
    <xf numFmtId="0" fontId="11" fillId="25" borderId="71" xfId="39" applyFont="1" applyFill="1" applyBorder="1" applyAlignment="1" applyProtection="1">
      <alignment horizontal="left" vertical="center" indent="1"/>
      <protection hidden="1"/>
    </xf>
    <xf numFmtId="0" fontId="11" fillId="25" borderId="0" xfId="39" applyFont="1" applyFill="1" applyBorder="1" applyAlignment="1" applyProtection="1">
      <alignment horizontal="left" vertical="center" indent="1"/>
      <protection hidden="1"/>
    </xf>
    <xf numFmtId="0" fontId="11" fillId="25" borderId="55" xfId="39" applyFont="1" applyFill="1" applyBorder="1" applyAlignment="1" applyProtection="1">
      <alignment horizontal="left" vertical="center" indent="1"/>
      <protection hidden="1"/>
    </xf>
    <xf numFmtId="0" fontId="11" fillId="25" borderId="61" xfId="39" applyFont="1" applyFill="1" applyBorder="1" applyAlignment="1" applyProtection="1">
      <alignment horizontal="left" vertical="center" indent="1"/>
      <protection hidden="1"/>
    </xf>
    <xf numFmtId="0" fontId="11" fillId="25" borderId="29" xfId="39" applyFont="1" applyFill="1" applyBorder="1" applyAlignment="1" applyProtection="1">
      <alignment horizontal="left" vertical="center" indent="1"/>
      <protection hidden="1"/>
    </xf>
    <xf numFmtId="0" fontId="11" fillId="25" borderId="72" xfId="39" applyFont="1" applyFill="1" applyBorder="1" applyAlignment="1" applyProtection="1">
      <alignment horizontal="left" vertical="center" indent="1"/>
      <protection hidden="1"/>
    </xf>
    <xf numFmtId="0" fontId="5" fillId="25" borderId="69" xfId="39" applyFont="1" applyFill="1" applyBorder="1" applyAlignment="1" applyProtection="1">
      <alignment horizontal="center" vertical="center" wrapText="1"/>
      <protection hidden="1"/>
    </xf>
    <xf numFmtId="0" fontId="5" fillId="25" borderId="47" xfId="39" applyFont="1" applyFill="1" applyBorder="1" applyAlignment="1" applyProtection="1">
      <alignment horizontal="center" vertical="center" wrapText="1"/>
      <protection hidden="1"/>
    </xf>
    <xf numFmtId="0" fontId="5" fillId="25" borderId="70" xfId="39" applyFont="1" applyFill="1" applyBorder="1" applyAlignment="1" applyProtection="1">
      <alignment horizontal="center" vertical="center" wrapText="1"/>
      <protection hidden="1"/>
    </xf>
    <xf numFmtId="0" fontId="5" fillId="25" borderId="71" xfId="39" applyFont="1" applyFill="1" applyBorder="1" applyAlignment="1" applyProtection="1">
      <alignment horizontal="center" vertical="center" wrapText="1"/>
      <protection hidden="1"/>
    </xf>
    <xf numFmtId="0" fontId="5" fillId="25" borderId="0" xfId="39" applyFont="1" applyFill="1" applyBorder="1" applyAlignment="1" applyProtection="1">
      <alignment horizontal="center" vertical="center" wrapText="1"/>
      <protection hidden="1"/>
    </xf>
    <xf numFmtId="0" fontId="5" fillId="25" borderId="55" xfId="39" applyFont="1" applyFill="1" applyBorder="1" applyAlignment="1" applyProtection="1">
      <alignment horizontal="center" vertical="center" wrapText="1"/>
      <protection hidden="1"/>
    </xf>
    <xf numFmtId="0" fontId="5" fillId="25" borderId="61" xfId="39" applyFont="1" applyFill="1" applyBorder="1" applyAlignment="1" applyProtection="1">
      <alignment horizontal="center" vertical="center" wrapText="1"/>
      <protection hidden="1"/>
    </xf>
    <xf numFmtId="0" fontId="5" fillId="25" borderId="29" xfId="39" applyFont="1" applyFill="1" applyBorder="1" applyAlignment="1" applyProtection="1">
      <alignment horizontal="center" vertical="center" wrapText="1"/>
      <protection hidden="1"/>
    </xf>
    <xf numFmtId="0" fontId="5" fillId="25" borderId="72" xfId="39" applyFont="1" applyFill="1" applyBorder="1" applyAlignment="1" applyProtection="1">
      <alignment horizontal="center" vertical="center" wrapText="1"/>
      <protection hidden="1"/>
    </xf>
    <xf numFmtId="0" fontId="12" fillId="25" borderId="47" xfId="39" applyFont="1" applyFill="1" applyBorder="1" applyAlignment="1" applyProtection="1">
      <alignment horizontal="center" vertical="center" wrapText="1"/>
      <protection hidden="1"/>
    </xf>
    <xf numFmtId="0" fontId="12" fillId="25" borderId="70" xfId="39" applyFont="1" applyFill="1" applyBorder="1" applyAlignment="1" applyProtection="1">
      <alignment horizontal="center" vertical="center" wrapText="1"/>
      <protection hidden="1"/>
    </xf>
    <xf numFmtId="0" fontId="12" fillId="25" borderId="0" xfId="39" applyFont="1" applyFill="1" applyBorder="1" applyAlignment="1" applyProtection="1">
      <alignment horizontal="center" vertical="center" wrapText="1"/>
      <protection hidden="1"/>
    </xf>
    <xf numFmtId="0" fontId="12" fillId="25" borderId="55" xfId="39" applyFont="1" applyFill="1" applyBorder="1" applyAlignment="1" applyProtection="1">
      <alignment horizontal="center" vertical="center" wrapText="1"/>
      <protection hidden="1"/>
    </xf>
    <xf numFmtId="0" fontId="12" fillId="25" borderId="29" xfId="39" applyFont="1" applyFill="1" applyBorder="1" applyAlignment="1" applyProtection="1">
      <alignment horizontal="center" vertical="center" wrapText="1"/>
      <protection hidden="1"/>
    </xf>
    <xf numFmtId="0" fontId="12" fillId="25" borderId="72" xfId="39" applyFont="1" applyFill="1" applyBorder="1" applyAlignment="1" applyProtection="1">
      <alignment horizontal="center" vertical="center" wrapText="1"/>
      <protection hidden="1"/>
    </xf>
    <xf numFmtId="0" fontId="46" fillId="0" borderId="0" xfId="39" applyFont="1" applyBorder="1" applyAlignment="1" applyProtection="1">
      <alignment vertical="top" wrapText="1"/>
      <protection hidden="1"/>
    </xf>
    <xf numFmtId="0" fontId="3" fillId="24" borderId="29" xfId="0" applyFont="1" applyFill="1" applyBorder="1" applyAlignment="1" applyProtection="1">
      <alignment horizontal="center" vertical="center"/>
      <protection hidden="1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Fill="1" applyBorder="1" applyAlignment="1" applyProtection="1">
      <alignment horizontal="left" vertical="center" wrapText="1" indent="1"/>
      <protection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 hidden="1"/>
    </xf>
    <xf numFmtId="0" fontId="2" fillId="21" borderId="13" xfId="34" applyFont="1" applyFill="1" applyBorder="1" applyAlignment="1" applyProtection="1">
      <alignment horizontal="left" vertical="center" wrapText="1" indent="1"/>
      <protection locked="0"/>
    </xf>
    <xf numFmtId="0" fontId="2" fillId="21" borderId="14" xfId="34" applyFont="1" applyFill="1" applyBorder="1" applyAlignment="1" applyProtection="1">
      <alignment horizontal="left" vertical="center" wrapText="1" indent="1"/>
      <protection locked="0"/>
    </xf>
    <xf numFmtId="0" fontId="2" fillId="21" borderId="15" xfId="34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49" fontId="3" fillId="21" borderId="10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50" applyNumberFormat="1" applyFont="1" applyFill="1" applyBorder="1" applyAlignment="1" applyProtection="1">
      <alignment horizontal="left" vertical="center" indent="1"/>
      <protection locked="0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2" xfId="5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3" fillId="24" borderId="36" xfId="0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horizontal="left" wrapText="1" indent="1"/>
      <protection hidden="1"/>
    </xf>
    <xf numFmtId="49" fontId="3" fillId="19" borderId="19" xfId="0" applyNumberFormat="1" applyFont="1" applyFill="1" applyBorder="1" applyAlignment="1" applyProtection="1">
      <alignment horizontal="left" vertical="center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3" fillId="0" borderId="18" xfId="0" applyFont="1" applyFill="1" applyBorder="1" applyAlignment="1" applyProtection="1">
      <alignment horizontal="left" vertical="top" indent="1"/>
      <protection hidden="1"/>
    </xf>
    <xf numFmtId="0" fontId="3" fillId="0" borderId="19" xfId="0" applyFont="1" applyFill="1" applyBorder="1" applyAlignment="1" applyProtection="1">
      <alignment horizontal="left" vertical="top" indent="1"/>
      <protection hidden="1"/>
    </xf>
    <xf numFmtId="0" fontId="3" fillId="23" borderId="13" xfId="0" applyFont="1" applyFill="1" applyBorder="1" applyAlignment="1" applyProtection="1">
      <alignment horizontal="left" vertical="top" wrapText="1" indent="1"/>
      <protection locked="0"/>
    </xf>
    <xf numFmtId="0" fontId="3" fillId="23" borderId="14" xfId="0" applyFont="1" applyFill="1" applyBorder="1" applyAlignment="1" applyProtection="1">
      <alignment horizontal="left" vertical="top" wrapText="1" indent="1"/>
      <protection locked="0"/>
    </xf>
    <xf numFmtId="0" fontId="3" fillId="23" borderId="15" xfId="0" applyFont="1" applyFill="1" applyBorder="1" applyAlignment="1" applyProtection="1">
      <alignment horizontal="left" vertical="top" wrapText="1" indent="1"/>
      <protection locked="0"/>
    </xf>
    <xf numFmtId="0" fontId="3" fillId="23" borderId="19" xfId="0" applyFont="1" applyFill="1" applyBorder="1" applyAlignment="1" applyProtection="1">
      <alignment horizontal="left" vertical="top" wrapText="1" indent="1"/>
      <protection locked="0"/>
    </xf>
    <xf numFmtId="0" fontId="3" fillId="23" borderId="0" xfId="0" applyFont="1" applyFill="1" applyBorder="1" applyAlignment="1" applyProtection="1">
      <alignment horizontal="left" vertical="top" wrapText="1" indent="1"/>
      <protection locked="0"/>
    </xf>
    <xf numFmtId="0" fontId="3" fillId="23" borderId="18" xfId="0" applyFont="1" applyFill="1" applyBorder="1" applyAlignment="1" applyProtection="1">
      <alignment horizontal="left" vertical="top" wrapText="1" indent="1"/>
      <protection locked="0"/>
    </xf>
    <xf numFmtId="0" fontId="3" fillId="23" borderId="20" xfId="0" applyFont="1" applyFill="1" applyBorder="1" applyAlignment="1" applyProtection="1">
      <alignment horizontal="left" vertical="top" wrapText="1" indent="1"/>
      <protection locked="0"/>
    </xf>
    <xf numFmtId="0" fontId="3" fillId="23" borderId="16" xfId="0" applyFont="1" applyFill="1" applyBorder="1" applyAlignment="1" applyProtection="1">
      <alignment horizontal="left" vertical="top" wrapText="1" indent="1"/>
      <protection locked="0"/>
    </xf>
    <xf numFmtId="0" fontId="3" fillId="23" borderId="17" xfId="0" applyFont="1" applyFill="1" applyBorder="1" applyAlignment="1" applyProtection="1">
      <alignment horizontal="left" vertical="top" wrapText="1" indent="1"/>
      <protection locked="0"/>
    </xf>
    <xf numFmtId="0" fontId="3" fillId="23" borderId="10" xfId="0" applyFont="1" applyFill="1" applyBorder="1" applyAlignment="1" applyProtection="1">
      <alignment horizontal="left" vertical="center" indent="1"/>
      <protection locked="0"/>
    </xf>
    <xf numFmtId="0" fontId="3" fillId="23" borderId="11" xfId="0" applyFont="1" applyFill="1" applyBorder="1" applyAlignment="1" applyProtection="1">
      <alignment horizontal="left" vertical="center" indent="1"/>
      <protection locked="0"/>
    </xf>
    <xf numFmtId="0" fontId="3" fillId="23" borderId="12" xfId="0" applyFont="1" applyFill="1" applyBorder="1" applyAlignment="1" applyProtection="1">
      <alignment horizontal="left" vertical="center" indent="1"/>
      <protection locked="0"/>
    </xf>
    <xf numFmtId="172" fontId="3" fillId="0" borderId="10" xfId="0" applyNumberFormat="1" applyFont="1" applyFill="1" applyBorder="1" applyAlignment="1" applyProtection="1">
      <alignment horizontal="right" vertical="center" indent="2"/>
      <protection hidden="1"/>
    </xf>
    <xf numFmtId="172" fontId="3" fillId="0" borderId="11" xfId="0" applyNumberFormat="1" applyFont="1" applyFill="1" applyBorder="1" applyAlignment="1" applyProtection="1">
      <alignment horizontal="right" vertical="center" indent="2"/>
      <protection hidden="1"/>
    </xf>
    <xf numFmtId="172" fontId="3" fillId="0" borderId="12" xfId="0" applyNumberFormat="1" applyFont="1" applyFill="1" applyBorder="1" applyAlignment="1" applyProtection="1">
      <alignment horizontal="right" vertical="center" indent="2"/>
      <protection hidden="1"/>
    </xf>
    <xf numFmtId="0" fontId="9" fillId="21" borderId="10" xfId="34" applyFill="1" applyBorder="1" applyAlignment="1" applyProtection="1">
      <alignment horizontal="left" vertical="center" wrapText="1" indent="1"/>
      <protection locked="0"/>
    </xf>
    <xf numFmtId="0" fontId="33" fillId="21" borderId="11" xfId="34" applyFont="1" applyFill="1" applyBorder="1" applyAlignment="1" applyProtection="1">
      <alignment horizontal="left" vertical="center" wrapText="1" indent="1"/>
      <protection locked="0"/>
    </xf>
    <xf numFmtId="0" fontId="33" fillId="21" borderId="12" xfId="34" applyFont="1" applyFill="1" applyBorder="1" applyAlignment="1" applyProtection="1">
      <alignment horizontal="left" vertical="center" wrapText="1" indent="1"/>
      <protection locked="0"/>
    </xf>
    <xf numFmtId="0" fontId="34" fillId="0" borderId="13" xfId="0" quotePrefix="1" applyFont="1" applyFill="1" applyBorder="1" applyAlignment="1" applyProtection="1">
      <alignment horizontal="center" vertical="center"/>
      <protection hidden="1"/>
    </xf>
    <xf numFmtId="0" fontId="34" fillId="0" borderId="14" xfId="0" applyFont="1" applyFill="1" applyBorder="1" applyAlignment="1" applyProtection="1">
      <alignment horizontal="center" vertical="center"/>
      <protection hidden="1"/>
    </xf>
    <xf numFmtId="0" fontId="34" fillId="0" borderId="15" xfId="0" applyFont="1" applyFill="1" applyBorder="1" applyAlignment="1" applyProtection="1">
      <alignment horizontal="center" vertical="center"/>
      <protection hidden="1"/>
    </xf>
    <xf numFmtId="166" fontId="3" fillId="19" borderId="16" xfId="0" applyNumberFormat="1" applyFont="1" applyFill="1" applyBorder="1" applyAlignment="1" applyProtection="1">
      <alignment horizontal="left" vertical="center"/>
      <protection locked="0"/>
    </xf>
    <xf numFmtId="166" fontId="3" fillId="19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top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14" fontId="3" fillId="28" borderId="10" xfId="50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1" xfId="50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2" xfId="50" applyNumberFormat="1" applyFont="1" applyFill="1" applyBorder="1" applyAlignment="1" applyProtection="1">
      <alignment horizontal="left" vertical="center" indent="1"/>
      <protection locked="0" hidden="1"/>
    </xf>
    <xf numFmtId="166" fontId="3" fillId="19" borderId="20" xfId="0" applyNumberFormat="1" applyFont="1" applyFill="1" applyBorder="1" applyAlignment="1" applyProtection="1">
      <alignment horizontal="left" vertical="center" indent="1"/>
      <protection locked="0"/>
    </xf>
    <xf numFmtId="166" fontId="3" fillId="19" borderId="16" xfId="0" applyNumberFormat="1" applyFont="1" applyFill="1" applyBorder="1" applyAlignment="1" applyProtection="1">
      <alignment horizontal="left" vertical="center" inden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9" applyNumberFormat="1" applyFont="1" applyFill="1" applyBorder="1" applyAlignment="1" applyProtection="1">
      <alignment horizontal="center" vertical="center"/>
      <protection hidden="1"/>
    </xf>
    <xf numFmtId="14" fontId="5" fillId="0" borderId="11" xfId="39" applyNumberFormat="1" applyFont="1" applyFill="1" applyBorder="1" applyAlignment="1" applyProtection="1">
      <alignment horizontal="center" vertical="center"/>
      <protection hidden="1"/>
    </xf>
    <xf numFmtId="14" fontId="5" fillId="0" borderId="12" xfId="39" applyNumberFormat="1" applyFont="1" applyFill="1" applyBorder="1" applyAlignment="1" applyProtection="1">
      <alignment horizontal="center" vertical="center"/>
      <protection hidden="1"/>
    </xf>
    <xf numFmtId="0" fontId="3" fillId="23" borderId="16" xfId="50" applyFont="1" applyFill="1" applyBorder="1" applyAlignment="1" applyProtection="1">
      <alignment vertical="center"/>
      <protection locked="0"/>
    </xf>
    <xf numFmtId="0" fontId="3" fillId="23" borderId="0" xfId="50" applyFont="1" applyFill="1" applyBorder="1" applyAlignment="1" applyProtection="1">
      <alignment vertical="center"/>
      <protection locked="0"/>
    </xf>
    <xf numFmtId="166" fontId="3" fillId="21" borderId="0" xfId="50" applyNumberFormat="1" applyFont="1" applyFill="1" applyBorder="1" applyAlignment="1" applyProtection="1">
      <alignment vertical="center"/>
      <protection locked="0"/>
    </xf>
    <xf numFmtId="166" fontId="3" fillId="21" borderId="16" xfId="50" applyNumberFormat="1" applyFont="1" applyFill="1" applyBorder="1" applyAlignment="1" applyProtection="1">
      <alignment vertical="center"/>
      <protection locked="0"/>
    </xf>
    <xf numFmtId="0" fontId="5" fillId="29" borderId="13" xfId="0" applyFont="1" applyFill="1" applyBorder="1" applyAlignment="1" applyProtection="1">
      <alignment horizontal="left" vertical="center" wrapText="1" indent="1"/>
      <protection hidden="1"/>
    </xf>
    <xf numFmtId="0" fontId="5" fillId="29" borderId="14" xfId="0" applyFont="1" applyFill="1" applyBorder="1" applyAlignment="1" applyProtection="1">
      <alignment horizontal="left" vertical="center" wrapText="1" indent="1"/>
      <protection hidden="1"/>
    </xf>
    <xf numFmtId="0" fontId="5" fillId="29" borderId="15" xfId="0" applyFont="1" applyFill="1" applyBorder="1" applyAlignment="1" applyProtection="1">
      <alignment horizontal="left" vertical="center" wrapText="1" indent="1"/>
      <protection hidden="1"/>
    </xf>
    <xf numFmtId="0" fontId="5" fillId="29" borderId="19" xfId="0" applyFont="1" applyFill="1" applyBorder="1" applyAlignment="1" applyProtection="1">
      <alignment horizontal="left" vertical="center" wrapText="1" indent="1"/>
      <protection hidden="1"/>
    </xf>
    <xf numFmtId="0" fontId="5" fillId="29" borderId="0" xfId="0" applyFont="1" applyFill="1" applyBorder="1" applyAlignment="1" applyProtection="1">
      <alignment horizontal="left" vertical="center" wrapText="1" indent="1"/>
      <protection hidden="1"/>
    </xf>
    <xf numFmtId="0" fontId="5" fillId="29" borderId="18" xfId="0" applyFont="1" applyFill="1" applyBorder="1" applyAlignment="1" applyProtection="1">
      <alignment horizontal="left" vertical="center" wrapText="1" indent="1"/>
      <protection hidden="1"/>
    </xf>
    <xf numFmtId="0" fontId="5" fillId="29" borderId="20" xfId="0" applyFont="1" applyFill="1" applyBorder="1" applyAlignment="1" applyProtection="1">
      <alignment horizontal="left" vertical="center" wrapText="1" indent="1"/>
      <protection hidden="1"/>
    </xf>
    <xf numFmtId="0" fontId="5" fillId="29" borderId="16" xfId="0" applyFont="1" applyFill="1" applyBorder="1" applyAlignment="1" applyProtection="1">
      <alignment horizontal="left" vertical="center" wrapText="1" indent="1"/>
      <protection hidden="1"/>
    </xf>
    <xf numFmtId="0" fontId="5" fillId="29" borderId="17" xfId="0" applyFont="1" applyFill="1" applyBorder="1" applyAlignment="1" applyProtection="1">
      <alignment horizontal="left" vertical="center" wrapText="1" inden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14" fontId="3" fillId="23" borderId="16" xfId="50" applyNumberFormat="1" applyFont="1" applyFill="1" applyBorder="1" applyAlignment="1" applyProtection="1">
      <alignment vertical="center"/>
      <protection locked="0"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49" fontId="3" fillId="21" borderId="65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2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3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50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3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5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4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5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6" xfId="34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" fontId="5" fillId="0" borderId="10" xfId="59" applyNumberFormat="1" applyFont="1" applyFill="1" applyBorder="1" applyAlignment="1" applyProtection="1">
      <alignment horizontal="center" vertical="center"/>
      <protection hidden="1"/>
    </xf>
    <xf numFmtId="1" fontId="5" fillId="0" borderId="11" xfId="59" applyNumberFormat="1" applyFont="1" applyFill="1" applyBorder="1" applyAlignment="1" applyProtection="1">
      <alignment horizontal="center" vertical="center"/>
      <protection hidden="1"/>
    </xf>
    <xf numFmtId="0" fontId="5" fillId="0" borderId="12" xfId="59" applyFont="1" applyFill="1" applyBorder="1" applyAlignment="1" applyProtection="1">
      <alignment horizontal="center" vertical="center"/>
      <protection hidden="1"/>
    </xf>
    <xf numFmtId="1" fontId="5" fillId="0" borderId="12" xfId="59" applyNumberFormat="1" applyFont="1" applyFill="1" applyBorder="1" applyAlignment="1" applyProtection="1">
      <alignment horizontal="center" vertical="center"/>
      <protection hidden="1"/>
    </xf>
    <xf numFmtId="0" fontId="5" fillId="0" borderId="10" xfId="59" applyNumberFormat="1" applyFont="1" applyFill="1" applyBorder="1" applyAlignment="1" applyProtection="1">
      <alignment horizontal="center" vertical="center"/>
      <protection hidden="1"/>
    </xf>
    <xf numFmtId="0" fontId="5" fillId="0" borderId="11" xfId="59" applyNumberFormat="1" applyFont="1" applyFill="1" applyBorder="1" applyAlignment="1" applyProtection="1">
      <alignment horizontal="center" vertical="center"/>
      <protection hidden="1"/>
    </xf>
    <xf numFmtId="0" fontId="5" fillId="0" borderId="12" xfId="59" applyNumberFormat="1" applyFont="1" applyFill="1" applyBorder="1" applyAlignment="1" applyProtection="1">
      <alignment horizontal="center" vertical="center"/>
      <protection hidden="1"/>
    </xf>
    <xf numFmtId="14" fontId="5" fillId="0" borderId="10" xfId="59" applyNumberFormat="1" applyFont="1" applyFill="1" applyBorder="1" applyAlignment="1" applyProtection="1">
      <alignment horizontal="center" vertical="center"/>
      <protection hidden="1"/>
    </xf>
    <xf numFmtId="0" fontId="1" fillId="0" borderId="11" xfId="59" applyBorder="1" applyAlignment="1">
      <alignment vertical="center"/>
    </xf>
    <xf numFmtId="0" fontId="1" fillId="0" borderId="12" xfId="59" applyBorder="1" applyAlignment="1">
      <alignment vertical="center"/>
    </xf>
    <xf numFmtId="0" fontId="3" fillId="0" borderId="13" xfId="59" applyFont="1" applyFill="1" applyBorder="1" applyAlignment="1" applyProtection="1">
      <alignment horizontal="left" vertical="center" wrapText="1" indent="1"/>
      <protection hidden="1"/>
    </xf>
    <xf numFmtId="0" fontId="3" fillId="0" borderId="14" xfId="59" applyFont="1" applyFill="1" applyBorder="1" applyAlignment="1" applyProtection="1">
      <alignment horizontal="left" vertical="center" wrapText="1" indent="1"/>
      <protection hidden="1"/>
    </xf>
    <xf numFmtId="0" fontId="3" fillId="0" borderId="15" xfId="59" applyFont="1" applyFill="1" applyBorder="1" applyAlignment="1" applyProtection="1">
      <alignment horizontal="left" vertical="center" wrapText="1" indent="1"/>
      <protection hidden="1"/>
    </xf>
    <xf numFmtId="0" fontId="3" fillId="0" borderId="19" xfId="59" applyFont="1" applyFill="1" applyBorder="1" applyAlignment="1" applyProtection="1">
      <alignment horizontal="left" vertical="center" wrapText="1" indent="1"/>
      <protection hidden="1"/>
    </xf>
    <xf numFmtId="0" fontId="3" fillId="0" borderId="0" xfId="59" applyFont="1" applyFill="1" applyBorder="1" applyAlignment="1" applyProtection="1">
      <alignment horizontal="left" vertical="center" wrapText="1" indent="1"/>
      <protection hidden="1"/>
    </xf>
    <xf numFmtId="0" fontId="3" fillId="0" borderId="18" xfId="59" applyFont="1" applyFill="1" applyBorder="1" applyAlignment="1" applyProtection="1">
      <alignment horizontal="left" vertical="center" wrapText="1" indent="1"/>
      <protection hidden="1"/>
    </xf>
    <xf numFmtId="0" fontId="3" fillId="0" borderId="20" xfId="59" applyFont="1" applyFill="1" applyBorder="1" applyAlignment="1" applyProtection="1">
      <alignment horizontal="left" vertical="center" wrapText="1" indent="1"/>
      <protection hidden="1"/>
    </xf>
    <xf numFmtId="0" fontId="3" fillId="0" borderId="16" xfId="59" applyFont="1" applyFill="1" applyBorder="1" applyAlignment="1" applyProtection="1">
      <alignment horizontal="left" vertical="center" wrapText="1" indent="1"/>
      <protection hidden="1"/>
    </xf>
    <xf numFmtId="0" fontId="3" fillId="0" borderId="17" xfId="59" applyFont="1" applyFill="1" applyBorder="1" applyAlignment="1" applyProtection="1">
      <alignment horizontal="left" vertical="center" wrapText="1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23" borderId="41" xfId="0" applyNumberFormat="1" applyFont="1" applyFill="1" applyBorder="1" applyAlignment="1" applyProtection="1">
      <alignment horizontal="left" vertical="center" indent="1"/>
      <protection locked="0"/>
    </xf>
    <xf numFmtId="49" fontId="4" fillId="23" borderId="59" xfId="0" applyNumberFormat="1" applyFont="1" applyFill="1" applyBorder="1" applyAlignment="1" applyProtection="1">
      <alignment horizontal="left" vertical="center" indent="1"/>
      <protection locked="0"/>
    </xf>
    <xf numFmtId="49" fontId="4" fillId="20" borderId="73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74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75" xfId="0" applyNumberFormat="1" applyFont="1" applyFill="1" applyBorder="1" applyAlignment="1" applyProtection="1">
      <alignment horizontal="left" vertical="center" wrapText="1" indent="1"/>
      <protection hidden="1"/>
    </xf>
    <xf numFmtId="0" fontId="4" fillId="20" borderId="76" xfId="46" applyFont="1" applyFill="1" applyBorder="1" applyAlignment="1" applyProtection="1">
      <alignment horizontal="left" vertical="center" wrapText="1" indent="1"/>
      <protection hidden="1"/>
    </xf>
    <xf numFmtId="0" fontId="4" fillId="20" borderId="74" xfId="46" applyFont="1" applyFill="1" applyBorder="1" applyAlignment="1" applyProtection="1">
      <alignment horizontal="left" vertical="center" wrapText="1" indent="1"/>
      <protection hidden="1"/>
    </xf>
    <xf numFmtId="0" fontId="4" fillId="20" borderId="77" xfId="46" applyFont="1" applyFill="1" applyBorder="1" applyAlignment="1" applyProtection="1">
      <alignment horizontal="left" vertical="center" wrapText="1" indent="1"/>
      <protection hidden="1"/>
    </xf>
    <xf numFmtId="0" fontId="3" fillId="24" borderId="37" xfId="0" applyNumberFormat="1" applyFont="1" applyFill="1" applyBorder="1" applyAlignment="1" applyProtection="1">
      <alignment horizontal="left" vertical="center"/>
      <protection hidden="1"/>
    </xf>
    <xf numFmtId="0" fontId="3" fillId="24" borderId="78" xfId="0" applyNumberFormat="1" applyFont="1" applyFill="1" applyBorder="1" applyAlignment="1" applyProtection="1">
      <alignment horizontal="left" vertical="center"/>
      <protection hidden="1"/>
    </xf>
    <xf numFmtId="0" fontId="3" fillId="24" borderId="21" xfId="0" applyNumberFormat="1" applyFont="1" applyFill="1" applyBorder="1" applyAlignment="1" applyProtection="1">
      <alignment horizontal="left" vertical="center"/>
      <protection hidden="1"/>
    </xf>
    <xf numFmtId="0" fontId="61" fillId="30" borderId="13" xfId="0" applyFont="1" applyFill="1" applyBorder="1" applyAlignment="1" applyProtection="1">
      <alignment horizontal="left" vertical="center" wrapText="1" indent="1"/>
      <protection hidden="1"/>
    </xf>
    <xf numFmtId="0" fontId="61" fillId="30" borderId="14" xfId="0" applyFont="1" applyFill="1" applyBorder="1" applyAlignment="1" applyProtection="1">
      <alignment horizontal="left" vertical="center" wrapText="1" indent="1"/>
      <protection hidden="1"/>
    </xf>
    <xf numFmtId="0" fontId="61" fillId="30" borderId="15" xfId="0" applyFont="1" applyFill="1" applyBorder="1" applyAlignment="1" applyProtection="1">
      <alignment horizontal="left" vertical="center" wrapText="1" indent="1"/>
      <protection hidden="1"/>
    </xf>
    <xf numFmtId="0" fontId="61" fillId="30" borderId="19" xfId="0" applyFont="1" applyFill="1" applyBorder="1" applyAlignment="1" applyProtection="1">
      <alignment horizontal="left" vertical="center" wrapText="1" indent="1"/>
      <protection hidden="1"/>
    </xf>
    <xf numFmtId="0" fontId="61" fillId="30" borderId="0" xfId="0" applyFont="1" applyFill="1" applyBorder="1" applyAlignment="1" applyProtection="1">
      <alignment horizontal="left" vertical="center" wrapText="1" indent="1"/>
      <protection hidden="1"/>
    </xf>
    <xf numFmtId="0" fontId="61" fillId="30" borderId="18" xfId="0" applyFont="1" applyFill="1" applyBorder="1" applyAlignment="1" applyProtection="1">
      <alignment horizontal="left" vertical="center" wrapText="1" indent="1"/>
      <protection hidden="1"/>
    </xf>
    <xf numFmtId="0" fontId="61" fillId="30" borderId="20" xfId="0" applyFont="1" applyFill="1" applyBorder="1" applyAlignment="1" applyProtection="1">
      <alignment horizontal="left" vertical="center" wrapText="1" indent="1"/>
      <protection hidden="1"/>
    </xf>
    <xf numFmtId="0" fontId="61" fillId="30" borderId="16" xfId="0" applyFont="1" applyFill="1" applyBorder="1" applyAlignment="1" applyProtection="1">
      <alignment horizontal="left" vertical="center" wrapText="1" indent="1"/>
      <protection hidden="1"/>
    </xf>
    <xf numFmtId="0" fontId="61" fillId="30" borderId="17" xfId="0" applyFont="1" applyFill="1" applyBorder="1" applyAlignment="1" applyProtection="1">
      <alignment horizontal="left" vertical="center" wrapText="1" indent="1"/>
      <protection hidden="1"/>
    </xf>
    <xf numFmtId="49" fontId="4" fillId="20" borderId="56" xfId="0" applyNumberFormat="1" applyFont="1" applyFill="1" applyBorder="1" applyAlignment="1" applyProtection="1">
      <alignment horizontal="center" vertical="center" wrapText="1"/>
      <protection hidden="1"/>
    </xf>
    <xf numFmtId="49" fontId="4" fillId="20" borderId="58" xfId="0" applyNumberFormat="1" applyFont="1" applyFill="1" applyBorder="1" applyAlignment="1" applyProtection="1">
      <alignment horizontal="center" vertical="center"/>
      <protection hidden="1"/>
    </xf>
    <xf numFmtId="49" fontId="4" fillId="20" borderId="40" xfId="0" applyNumberFormat="1" applyFont="1" applyFill="1" applyBorder="1" applyAlignment="1" applyProtection="1">
      <alignment horizontal="center" vertical="center"/>
      <protection hidden="1"/>
    </xf>
    <xf numFmtId="14" fontId="4" fillId="20" borderId="56" xfId="0" applyNumberFormat="1" applyFont="1" applyFill="1" applyBorder="1" applyAlignment="1" applyProtection="1">
      <alignment horizontal="center" vertical="center" wrapText="1"/>
      <protection hidden="1"/>
    </xf>
    <xf numFmtId="14" fontId="4" fillId="20" borderId="58" xfId="0" applyNumberFormat="1" applyFont="1" applyFill="1" applyBorder="1" applyAlignment="1" applyProtection="1">
      <alignment horizontal="center" vertical="center" wrapText="1"/>
      <protection hidden="1"/>
    </xf>
    <xf numFmtId="14" fontId="4" fillId="20" borderId="40" xfId="0" applyNumberFormat="1" applyFont="1" applyFill="1" applyBorder="1" applyAlignment="1" applyProtection="1">
      <alignment horizontal="center" vertical="center" wrapText="1"/>
      <protection hidden="1"/>
    </xf>
    <xf numFmtId="49" fontId="4" fillId="20" borderId="58" xfId="0" applyNumberFormat="1" applyFont="1" applyFill="1" applyBorder="1" applyAlignment="1" applyProtection="1">
      <alignment horizontal="center" vertical="center" wrapText="1"/>
      <protection hidden="1"/>
    </xf>
    <xf numFmtId="49" fontId="4" fillId="20" borderId="40" xfId="0" applyNumberFormat="1" applyFont="1" applyFill="1" applyBorder="1" applyAlignment="1" applyProtection="1">
      <alignment horizontal="center" vertical="center" wrapText="1"/>
      <protection hidden="1"/>
    </xf>
    <xf numFmtId="0" fontId="4" fillId="20" borderId="56" xfId="0" applyFont="1" applyFill="1" applyBorder="1" applyAlignment="1" applyProtection="1">
      <alignment horizontal="center" vertical="center" wrapText="1"/>
      <protection hidden="1"/>
    </xf>
    <xf numFmtId="0" fontId="4" fillId="20" borderId="58" xfId="0" applyFont="1" applyFill="1" applyBorder="1" applyAlignment="1" applyProtection="1">
      <alignment horizontal="center" vertical="center" wrapText="1"/>
      <protection hidden="1"/>
    </xf>
    <xf numFmtId="0" fontId="4" fillId="20" borderId="40" xfId="0" applyFont="1" applyFill="1" applyBorder="1" applyAlignment="1" applyProtection="1">
      <alignment horizontal="center" vertical="center" wrapText="1"/>
      <protection hidden="1"/>
    </xf>
    <xf numFmtId="0" fontId="4" fillId="20" borderId="56" xfId="48" applyFont="1" applyFill="1" applyBorder="1" applyAlignment="1" applyProtection="1">
      <alignment horizontal="center" vertical="center" wrapText="1"/>
      <protection hidden="1"/>
    </xf>
    <xf numFmtId="0" fontId="4" fillId="20" borderId="58" xfId="48" applyFont="1" applyFill="1" applyBorder="1" applyAlignment="1" applyProtection="1">
      <alignment horizontal="center" vertical="center" wrapText="1"/>
      <protection hidden="1"/>
    </xf>
    <xf numFmtId="2" fontId="3" fillId="24" borderId="37" xfId="0" applyNumberFormat="1" applyFont="1" applyFill="1" applyBorder="1" applyAlignment="1" applyProtection="1">
      <alignment vertical="center"/>
      <protection hidden="1"/>
    </xf>
    <xf numFmtId="2" fontId="3" fillId="24" borderId="78" xfId="0" applyNumberFormat="1" applyFont="1" applyFill="1" applyBorder="1" applyAlignment="1" applyProtection="1">
      <alignment vertical="center"/>
      <protection hidden="1"/>
    </xf>
    <xf numFmtId="0" fontId="4" fillId="20" borderId="13" xfId="48" applyFont="1" applyFill="1" applyBorder="1" applyAlignment="1" applyProtection="1">
      <alignment horizontal="center" vertical="center" wrapText="1"/>
      <protection hidden="1"/>
    </xf>
    <xf numFmtId="0" fontId="4" fillId="20" borderId="19" xfId="48" applyFont="1" applyFill="1" applyBorder="1" applyAlignment="1" applyProtection="1">
      <alignment horizontal="center" vertical="center" wrapText="1"/>
      <protection hidden="1"/>
    </xf>
    <xf numFmtId="0" fontId="4" fillId="20" borderId="33" xfId="48" applyFont="1" applyFill="1" applyBorder="1" applyAlignment="1" applyProtection="1">
      <alignment horizontal="center" vertical="center" wrapText="1"/>
      <protection hidden="1"/>
    </xf>
    <xf numFmtId="173" fontId="4" fillId="20" borderId="56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58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40" xfId="48" applyNumberFormat="1" applyFont="1" applyFill="1" applyBorder="1" applyAlignment="1" applyProtection="1">
      <alignment horizontal="center" vertical="center" wrapText="1"/>
      <protection hidden="1"/>
    </xf>
    <xf numFmtId="0" fontId="4" fillId="20" borderId="40" xfId="48" applyFont="1" applyFill="1" applyBorder="1" applyAlignment="1" applyProtection="1">
      <alignment horizontal="center" vertical="center" wrapText="1"/>
      <protection hidden="1"/>
    </xf>
    <xf numFmtId="173" fontId="4" fillId="20" borderId="13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15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19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18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79" xfId="48" applyNumberFormat="1" applyFont="1" applyFill="1" applyBorder="1" applyAlignment="1" applyProtection="1">
      <alignment horizontal="center" vertical="top" wrapText="1"/>
      <protection hidden="1"/>
    </xf>
    <xf numFmtId="173" fontId="4" fillId="20" borderId="80" xfId="48" applyNumberFormat="1" applyFont="1" applyFill="1" applyBorder="1" applyAlignment="1" applyProtection="1">
      <alignment horizontal="center" vertical="top" wrapText="1"/>
      <protection hidden="1"/>
    </xf>
    <xf numFmtId="49" fontId="4" fillId="20" borderId="56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58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58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4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9" applyFont="1" applyFill="1" applyAlignment="1" applyProtection="1">
      <alignment vertical="center" wrapText="1"/>
      <protection hidden="1"/>
    </xf>
    <xf numFmtId="0" fontId="12" fillId="0" borderId="16" xfId="39" applyFont="1" applyFill="1" applyBorder="1" applyAlignment="1" applyProtection="1">
      <alignment vertical="center" wrapText="1"/>
      <protection hidden="1"/>
    </xf>
    <xf numFmtId="2" fontId="3" fillId="24" borderId="21" xfId="0" applyNumberFormat="1" applyFont="1" applyFill="1" applyBorder="1" applyAlignment="1" applyProtection="1">
      <alignment vertical="center"/>
      <protection hidden="1"/>
    </xf>
    <xf numFmtId="49" fontId="4" fillId="20" borderId="58" xfId="39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40" xfId="39" applyNumberFormat="1" applyFont="1" applyFill="1" applyBorder="1" applyAlignment="1" applyProtection="1">
      <alignment horizontal="left" vertical="center" wrapText="1" indent="1"/>
      <protection hidden="1"/>
    </xf>
    <xf numFmtId="167" fontId="4" fillId="20" borderId="58" xfId="39" applyNumberFormat="1" applyFont="1" applyFill="1" applyBorder="1" applyAlignment="1" applyProtection="1">
      <alignment horizontal="center" vertical="center" wrapText="1"/>
      <protection hidden="1"/>
    </xf>
    <xf numFmtId="167" fontId="4" fillId="20" borderId="19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58" xfId="39" applyFont="1" applyFill="1" applyBorder="1" applyAlignment="1" applyProtection="1">
      <alignment horizontal="center" vertical="center" wrapText="1"/>
      <protection hidden="1"/>
    </xf>
    <xf numFmtId="0" fontId="6" fillId="20" borderId="58" xfId="39" applyFont="1" applyFill="1" applyBorder="1" applyAlignment="1" applyProtection="1">
      <alignment horizontal="center" vertical="center" wrapText="1"/>
      <protection hidden="1"/>
    </xf>
    <xf numFmtId="0" fontId="4" fillId="20" borderId="56" xfId="39" applyFont="1" applyFill="1" applyBorder="1" applyAlignment="1" applyProtection="1">
      <alignment horizontal="center" vertical="center" wrapText="1"/>
      <protection hidden="1"/>
    </xf>
    <xf numFmtId="0" fontId="4" fillId="20" borderId="40" xfId="39" applyFont="1" applyFill="1" applyBorder="1" applyAlignment="1" applyProtection="1">
      <alignment horizontal="center" vertical="center" wrapText="1"/>
      <protection hidden="1"/>
    </xf>
    <xf numFmtId="14" fontId="4" fillId="20" borderId="56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40" xfId="39" applyNumberFormat="1" applyFont="1" applyFill="1" applyBorder="1" applyAlignment="1" applyProtection="1">
      <alignment horizontal="center" vertical="center" wrapText="1"/>
      <protection hidden="1"/>
    </xf>
  </cellXfs>
  <cellStyles count="6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_VWN-Formular (INT)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uro 2" xfId="32"/>
    <cellStyle name="Gut" xfId="33" builtinId="26" customBuiltin="1"/>
    <cellStyle name="Link" xfId="34" builtinId="8"/>
    <cellStyle name="Neutral" xfId="35" builtinId="28" customBuiltin="1"/>
    <cellStyle name="Notiz" xfId="36" builtinId="10" customBuiltin="1"/>
    <cellStyle name="Notiz 2" xfId="37"/>
    <cellStyle name="Schlecht" xfId="38" builtinId="27" customBuiltin="1"/>
    <cellStyle name="Standard" xfId="0" builtinId="0"/>
    <cellStyle name="Standard 2" xfId="39"/>
    <cellStyle name="Standard 2 2" xfId="40"/>
    <cellStyle name="Standard 2 2 2" xfId="41"/>
    <cellStyle name="Standard 2 3" xfId="59"/>
    <cellStyle name="Standard 3" xfId="42"/>
    <cellStyle name="Standard 4" xfId="43"/>
    <cellStyle name="Standard_Antrag Thüringen Jahr" xfId="44"/>
    <cellStyle name="Standard_Antrag Weiterbildung" xfId="45"/>
    <cellStyle name="Standard_Antrag Weiterbildung 2" xfId="46"/>
    <cellStyle name="Standard_KMU-Bewertung 2" xfId="47"/>
    <cellStyle name="Standard_Tabelle1" xfId="48"/>
    <cellStyle name="Standard_Überarbeitete Abschnitte 03_09 2" xfId="49"/>
    <cellStyle name="Standard_Überarbeitete Abschnitte 11_10 2" xfId="50"/>
    <cellStyle name="Überschrift" xfId="51" builtinId="15" customBuiltin="1"/>
    <cellStyle name="Überschrift 1" xfId="52" builtinId="16" customBuiltin="1"/>
    <cellStyle name="Überschrift 2" xfId="53" builtinId="17" customBuiltin="1"/>
    <cellStyle name="Überschrift 3" xfId="54" builtinId="18" customBuiltin="1"/>
    <cellStyle name="Überschrift 4" xfId="55" builtinId="19" customBuiltin="1"/>
    <cellStyle name="Verknüpfte Zelle" xfId="56" builtinId="24" customBuiltin="1"/>
    <cellStyle name="Warnender Text" xfId="57" builtinId="11" customBuiltin="1"/>
    <cellStyle name="Zelle überprüfen" xfId="58" builtinId="23" customBuiltin="1"/>
  </cellStyles>
  <dxfs count="129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color theme="0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rgb="FFFF0000"/>
      </font>
    </dxf>
    <dxf>
      <font>
        <strike val="0"/>
        <color theme="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2.xml><?xml version="1.0" encoding="utf-8"?>
<formControlPr xmlns="http://schemas.microsoft.com/office/spreadsheetml/2009/9/main" objectType="CheckBox" fmlaLink="$T$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74618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0</xdr:row>
      <xdr:rowOff>0</xdr:rowOff>
    </xdr:from>
    <xdr:to>
      <xdr:col>19</xdr:col>
      <xdr:colOff>0</xdr:colOff>
      <xdr:row>3</xdr:row>
      <xdr:rowOff>114300</xdr:rowOff>
    </xdr:to>
    <xdr:pic>
      <xdr:nvPicPr>
        <xdr:cNvPr id="209012" name="Grafik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2385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0</xdr:rowOff>
    </xdr:from>
    <xdr:to>
      <xdr:col>19</xdr:col>
      <xdr:colOff>0</xdr:colOff>
      <xdr:row>3</xdr:row>
      <xdr:rowOff>0</xdr:rowOff>
    </xdr:to>
    <xdr:pic>
      <xdr:nvPicPr>
        <xdr:cNvPr id="20418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35" r="3107" b="12196"/>
        <a:stretch>
          <a:fillRect/>
        </a:stretch>
      </xdr:blipFill>
      <xdr:spPr bwMode="auto">
        <a:xfrm>
          <a:off x="2962275" y="0"/>
          <a:ext cx="3267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9525</xdr:colOff>
      <xdr:row>3</xdr:row>
      <xdr:rowOff>180975</xdr:rowOff>
    </xdr:from>
    <xdr:ext cx="2790825" cy="1266824"/>
    <xdr:sp macro="" textlink="">
      <xdr:nvSpPr>
        <xdr:cNvPr id="2" name="Textfeld 1"/>
        <xdr:cNvSpPr txBox="1"/>
      </xdr:nvSpPr>
      <xdr:spPr>
        <a:xfrm>
          <a:off x="3438525" y="752475"/>
          <a:ext cx="2790825" cy="1266824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57150</xdr:rowOff>
        </xdr:from>
        <xdr:to>
          <xdr:col>16</xdr:col>
          <xdr:colOff>323850</xdr:colOff>
          <xdr:row>8</xdr:row>
          <xdr:rowOff>95250</xdr:rowOff>
        </xdr:to>
        <xdr:sp macro="" textlink="">
          <xdr:nvSpPr>
            <xdr:cNvPr id="107325" name="Check Box 829" hidden="1">
              <a:extLst>
                <a:ext uri="{63B3BB69-23CF-44E3-9099-C40C66FF867C}">
                  <a14:compatExt spid="_x0000_s10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152400</xdr:rowOff>
        </xdr:from>
        <xdr:to>
          <xdr:col>16</xdr:col>
          <xdr:colOff>323850</xdr:colOff>
          <xdr:row>10</xdr:row>
          <xdr:rowOff>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257175</xdr:colOff>
      <xdr:row>62</xdr:row>
      <xdr:rowOff>28575</xdr:rowOff>
    </xdr:from>
    <xdr:to>
      <xdr:col>19</xdr:col>
      <xdr:colOff>0</xdr:colOff>
      <xdr:row>67</xdr:row>
      <xdr:rowOff>0</xdr:rowOff>
    </xdr:to>
    <xdr:pic>
      <xdr:nvPicPr>
        <xdr:cNvPr id="204189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43275" y="969645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1</xdr:col>
          <xdr:colOff>304800</xdr:colOff>
          <xdr:row>42</xdr:row>
          <xdr:rowOff>9525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9525</xdr:rowOff>
        </xdr:from>
        <xdr:to>
          <xdr:col>7</xdr:col>
          <xdr:colOff>304800</xdr:colOff>
          <xdr:row>42</xdr:row>
          <xdr:rowOff>9525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1</xdr:col>
          <xdr:colOff>323850</xdr:colOff>
          <xdr:row>34</xdr:row>
          <xdr:rowOff>0</xdr:rowOff>
        </xdr:to>
        <xdr:sp macro="" textlink="">
          <xdr:nvSpPr>
            <xdr:cNvPr id="109577" name="Check Box 9" hidden="1">
              <a:extLst>
                <a:ext uri="{63B3BB69-23CF-44E3-9099-C40C66FF867C}">
                  <a14:compatExt spid="_x0000_s10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9525</xdr:rowOff>
        </xdr:from>
        <xdr:to>
          <xdr:col>1</xdr:col>
          <xdr:colOff>323850</xdr:colOff>
          <xdr:row>36</xdr:row>
          <xdr:rowOff>0</xdr:rowOff>
        </xdr:to>
        <xdr:sp macro="" textlink="">
          <xdr:nvSpPr>
            <xdr:cNvPr id="109578" name="Check Box 10" hidden="1">
              <a:extLst>
                <a:ext uri="{63B3BB69-23CF-44E3-9099-C40C66FF867C}">
                  <a14:compatExt spid="_x0000_s10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9525</xdr:rowOff>
        </xdr:from>
        <xdr:to>
          <xdr:col>1</xdr:col>
          <xdr:colOff>323850</xdr:colOff>
          <xdr:row>15</xdr:row>
          <xdr:rowOff>0</xdr:rowOff>
        </xdr:to>
        <xdr:sp macro="" textlink="">
          <xdr:nvSpPr>
            <xdr:cNvPr id="109581" name="Check Box 13" hidden="1">
              <a:extLst>
                <a:ext uri="{63B3BB69-23CF-44E3-9099-C40C66FF867C}">
                  <a14:compatExt spid="_x0000_s10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9525</xdr:rowOff>
        </xdr:from>
        <xdr:to>
          <xdr:col>1</xdr:col>
          <xdr:colOff>323850</xdr:colOff>
          <xdr:row>17</xdr:row>
          <xdr:rowOff>0</xdr:rowOff>
        </xdr:to>
        <xdr:sp macro="" textlink="">
          <xdr:nvSpPr>
            <xdr:cNvPr id="109582" name="Check Box 14" hidden="1">
              <a:extLst>
                <a:ext uri="{63B3BB69-23CF-44E3-9099-C40C66FF867C}">
                  <a14:compatExt spid="_x0000_s10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1</xdr:col>
          <xdr:colOff>323850</xdr:colOff>
          <xdr:row>19</xdr:row>
          <xdr:rowOff>0</xdr:rowOff>
        </xdr:to>
        <xdr:sp macro="" textlink="">
          <xdr:nvSpPr>
            <xdr:cNvPr id="109583" name="Check Box 15" hidden="1">
              <a:extLst>
                <a:ext uri="{63B3BB69-23CF-44E3-9099-C40C66FF867C}">
                  <a14:compatExt spid="_x0000_s10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</xdr:rowOff>
    </xdr:from>
    <xdr:to>
      <xdr:col>19</xdr:col>
      <xdr:colOff>0</xdr:colOff>
      <xdr:row>70</xdr:row>
      <xdr:rowOff>9524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4476751"/>
          <a:ext cx="6229350" cy="53435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88783</xdr:rowOff>
    </xdr:from>
    <xdr:to>
      <xdr:col>14</xdr:col>
      <xdr:colOff>354300</xdr:colOff>
      <xdr:row>43</xdr:row>
      <xdr:rowOff>228133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495425" y="1041283"/>
          <a:ext cx="9079200" cy="6156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108000" tIns="108000" rIns="108000" bIns="108000" anchor="ctr" upright="1">
          <a:noAutofit/>
        </a:bodyPr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Bearbeitungshinweis!</a:t>
          </a:r>
          <a:endParaRPr lang="de-DE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übertragen Sie hierfür den (errechneten) Stellenanteil aus der Belegliste "Personalausgaben"</a:t>
          </a:r>
          <a:r>
            <a:rPr lang="de-DE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dieses Nachweises in das Feld »Stellenanteil« des jeweiligen Monats.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Für die Berechnung der Sonderzahlung sind alle berechneten Stellenanteile, d. h. für </a:t>
          </a:r>
          <a:r>
            <a:rPr lang="de-DE" sz="900" b="0" i="0" u="sng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alle</a:t>
          </a: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Monate einzutragen.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18"/>
  <sheetViews>
    <sheetView showGridLines="0" zoomScaleNormal="100" workbookViewId="0">
      <selection activeCell="A15" sqref="A15"/>
    </sheetView>
  </sheetViews>
  <sheetFormatPr baseColWidth="10" defaultRowHeight="12" x14ac:dyDescent="0.2"/>
  <cols>
    <col min="1" max="1" width="10.7109375" style="343" customWidth="1"/>
    <col min="2" max="2" width="15.7109375" style="344" customWidth="1"/>
    <col min="3" max="3" width="78.7109375" style="343" customWidth="1"/>
    <col min="4" max="16384" width="11.42578125" style="343"/>
  </cols>
  <sheetData>
    <row r="1" spans="1:3" ht="15" customHeight="1" x14ac:dyDescent="0.2">
      <c r="B1" s="343"/>
    </row>
    <row r="2" spans="1:3" ht="15" customHeight="1" x14ac:dyDescent="0.2">
      <c r="A2" s="664" t="s">
        <v>144</v>
      </c>
      <c r="B2" s="664"/>
      <c r="C2" s="664"/>
    </row>
    <row r="3" spans="1:3" ht="15" customHeight="1" x14ac:dyDescent="0.2">
      <c r="A3" s="664"/>
      <c r="B3" s="664"/>
      <c r="C3" s="664"/>
    </row>
    <row r="4" spans="1:3" ht="15" customHeight="1" thickBot="1" x14ac:dyDescent="0.25">
      <c r="A4" s="665"/>
      <c r="B4" s="665"/>
      <c r="C4" s="665"/>
    </row>
    <row r="5" spans="1:3" ht="15" customHeight="1" thickTop="1" x14ac:dyDescent="0.2">
      <c r="A5" s="666" t="s">
        <v>256</v>
      </c>
      <c r="B5" s="666"/>
      <c r="C5" s="666"/>
    </row>
    <row r="6" spans="1:3" ht="15" customHeight="1" x14ac:dyDescent="0.2">
      <c r="A6" s="667"/>
      <c r="B6" s="667"/>
      <c r="C6" s="667"/>
    </row>
    <row r="7" spans="1:3" ht="15" customHeight="1" x14ac:dyDescent="0.2"/>
    <row r="8" spans="1:3" s="345" customFormat="1" ht="18" customHeight="1" x14ac:dyDescent="0.2">
      <c r="A8" s="346" t="s">
        <v>145</v>
      </c>
      <c r="B8" s="346" t="s">
        <v>146</v>
      </c>
      <c r="C8" s="347" t="s">
        <v>147</v>
      </c>
    </row>
    <row r="9" spans="1:3" s="345" customFormat="1" ht="24" customHeight="1" x14ac:dyDescent="0.2">
      <c r="A9" s="348" t="s">
        <v>148</v>
      </c>
      <c r="B9" s="349">
        <v>42473</v>
      </c>
      <c r="C9" s="350" t="s">
        <v>149</v>
      </c>
    </row>
    <row r="10" spans="1:3" ht="24" customHeight="1" x14ac:dyDescent="0.2">
      <c r="A10" s="348" t="s">
        <v>277</v>
      </c>
      <c r="B10" s="349">
        <v>42488</v>
      </c>
      <c r="C10" s="350" t="s">
        <v>278</v>
      </c>
    </row>
    <row r="11" spans="1:3" ht="48" customHeight="1" x14ac:dyDescent="0.2">
      <c r="A11" s="348" t="s">
        <v>281</v>
      </c>
      <c r="B11" s="349">
        <v>42846</v>
      </c>
      <c r="C11" s="350" t="s">
        <v>283</v>
      </c>
    </row>
    <row r="12" spans="1:3" ht="60" customHeight="1" x14ac:dyDescent="0.2">
      <c r="A12" s="348" t="s">
        <v>284</v>
      </c>
      <c r="B12" s="638">
        <v>43108</v>
      </c>
      <c r="C12" s="639" t="s">
        <v>292</v>
      </c>
    </row>
    <row r="13" spans="1:3" ht="36" customHeight="1" x14ac:dyDescent="0.2">
      <c r="A13" s="348" t="s">
        <v>295</v>
      </c>
      <c r="B13" s="349">
        <v>43787</v>
      </c>
      <c r="C13" s="350" t="s">
        <v>296</v>
      </c>
    </row>
    <row r="14" spans="1:3" ht="24" customHeight="1" x14ac:dyDescent="0.2">
      <c r="A14" s="348" t="s">
        <v>301</v>
      </c>
      <c r="B14" s="349">
        <v>44578</v>
      </c>
      <c r="C14" s="350" t="s">
        <v>302</v>
      </c>
    </row>
    <row r="15" spans="1:3" ht="24" customHeight="1" x14ac:dyDescent="0.2">
      <c r="A15" s="348"/>
      <c r="B15" s="349"/>
      <c r="C15" s="350"/>
    </row>
    <row r="16" spans="1:3" ht="24" customHeight="1" x14ac:dyDescent="0.2">
      <c r="A16" s="348"/>
      <c r="B16" s="349"/>
      <c r="C16" s="350"/>
    </row>
    <row r="17" spans="1:3" ht="24" customHeight="1" x14ac:dyDescent="0.2">
      <c r="A17" s="348"/>
      <c r="B17" s="349"/>
      <c r="C17" s="350"/>
    </row>
    <row r="18" spans="1:3" ht="24" customHeight="1" x14ac:dyDescent="0.2">
      <c r="A18" s="348"/>
      <c r="B18" s="349"/>
      <c r="C18" s="350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3" tint="0.59999389629810485"/>
    <pageSetUpPr fitToPage="1"/>
  </sheetPr>
  <dimension ref="A1:X439"/>
  <sheetViews>
    <sheetView showGridLines="0" topLeftCell="B36" zoomScaleNormal="100" zoomScaleSheetLayoutView="100" workbookViewId="0">
      <selection activeCell="U38" sqref="U38:V38"/>
    </sheetView>
  </sheetViews>
  <sheetFormatPr baseColWidth="10" defaultRowHeight="12" x14ac:dyDescent="0.2"/>
  <cols>
    <col min="1" max="1" width="5.7109375" style="199" hidden="1" customWidth="1"/>
    <col min="2" max="2" width="5.7109375" style="199" customWidth="1"/>
    <col min="3" max="3" width="16.7109375" style="199" customWidth="1"/>
    <col min="4" max="5" width="10.7109375" style="199" customWidth="1"/>
    <col min="6" max="6" width="1.7109375" style="199" customWidth="1"/>
    <col min="7" max="7" width="12.7109375" style="199" customWidth="1"/>
    <col min="8" max="8" width="35.7109375" style="199" customWidth="1"/>
    <col min="9" max="9" width="5.7109375" style="199" customWidth="1"/>
    <col min="10" max="21" width="10.7109375" style="199" customWidth="1"/>
    <col min="22" max="22" width="12.7109375" style="199" customWidth="1"/>
    <col min="23" max="23" width="5.7109375" style="490" hidden="1" customWidth="1"/>
    <col min="24" max="24" width="11.42578125" style="54"/>
    <col min="25" max="16384" width="11.42578125" style="199"/>
  </cols>
  <sheetData>
    <row r="1" spans="1:23" ht="12" hidden="1" customHeight="1" x14ac:dyDescent="0.2">
      <c r="A1" s="327"/>
      <c r="B1" s="479" t="s">
        <v>97</v>
      </c>
      <c r="C1" s="479"/>
      <c r="D1" s="479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489"/>
    </row>
    <row r="2" spans="1:23" ht="12" hidden="1" customHeight="1" x14ac:dyDescent="0.2">
      <c r="A2" s="327"/>
      <c r="B2" s="479" t="s">
        <v>98</v>
      </c>
      <c r="C2" s="479"/>
      <c r="D2" s="479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489"/>
    </row>
    <row r="3" spans="1:23" ht="12" hidden="1" customHeight="1" x14ac:dyDescent="0.2">
      <c r="A3" s="327"/>
      <c r="B3" s="479" t="s">
        <v>99</v>
      </c>
      <c r="C3" s="479"/>
      <c r="D3" s="479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489"/>
    </row>
    <row r="4" spans="1:23" ht="12" hidden="1" customHeight="1" x14ac:dyDescent="0.2">
      <c r="A4" s="327"/>
      <c r="B4" s="482" t="s">
        <v>190</v>
      </c>
      <c r="C4" s="479"/>
      <c r="D4" s="479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489"/>
    </row>
    <row r="5" spans="1:23" ht="12" hidden="1" customHeight="1" x14ac:dyDescent="0.2">
      <c r="A5" s="327"/>
      <c r="B5" s="485" t="str">
        <f>"$B$36:$V$"&amp;LOOKUP(2,1/(W1:W438&lt;&gt;0),ROW(W:W))</f>
        <v>$B$36:$V$48</v>
      </c>
      <c r="C5" s="497"/>
      <c r="D5" s="497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5"/>
      <c r="V5" s="285"/>
      <c r="W5" s="489"/>
    </row>
    <row r="6" spans="1:23" ht="12" hidden="1" customHeight="1" x14ac:dyDescent="0.2">
      <c r="A6" s="327"/>
      <c r="B6" s="840"/>
      <c r="C6" s="513">
        <v>1</v>
      </c>
      <c r="D6" s="582">
        <f>'Belegliste 1.'!D32</f>
        <v>0</v>
      </c>
      <c r="E6" s="282">
        <v>32</v>
      </c>
      <c r="F6" s="282"/>
      <c r="G6" s="282" t="str">
        <f>CONCATENATE("='Belegliste 1.'!D",E6)</f>
        <v>='Belegliste 1.'!D32</v>
      </c>
      <c r="H6" s="514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5"/>
      <c r="V6" s="285"/>
      <c r="W6" s="489"/>
    </row>
    <row r="7" spans="1:23" ht="12" hidden="1" customHeight="1" x14ac:dyDescent="0.2">
      <c r="A7" s="327"/>
      <c r="B7" s="841"/>
      <c r="C7" s="513">
        <v>2</v>
      </c>
      <c r="D7" s="582">
        <f>'Belegliste 1.'!D50</f>
        <v>0</v>
      </c>
      <c r="E7" s="282">
        <v>50</v>
      </c>
      <c r="F7" s="282"/>
      <c r="G7" s="282" t="str">
        <f t="shared" ref="G7:G35" si="0">CONCATENATE("='Belegliste 1.'!D",E7)</f>
        <v>='Belegliste 1.'!D50</v>
      </c>
      <c r="H7" s="514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5"/>
      <c r="V7" s="285"/>
      <c r="W7" s="489"/>
    </row>
    <row r="8" spans="1:23" ht="12" hidden="1" customHeight="1" x14ac:dyDescent="0.2">
      <c r="A8" s="327"/>
      <c r="B8" s="841"/>
      <c r="C8" s="513">
        <v>3</v>
      </c>
      <c r="D8" s="582">
        <f>'Belegliste 1.'!D68</f>
        <v>0</v>
      </c>
      <c r="E8" s="282">
        <v>68</v>
      </c>
      <c r="F8" s="282"/>
      <c r="G8" s="282" t="str">
        <f t="shared" si="0"/>
        <v>='Belegliste 1.'!D68</v>
      </c>
      <c r="H8" s="514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5"/>
      <c r="V8" s="285"/>
      <c r="W8" s="489"/>
    </row>
    <row r="9" spans="1:23" ht="12" hidden="1" customHeight="1" x14ac:dyDescent="0.2">
      <c r="A9" s="327"/>
      <c r="B9" s="841"/>
      <c r="C9" s="513">
        <v>4</v>
      </c>
      <c r="D9" s="582">
        <f>'Belegliste 1.'!D86</f>
        <v>0</v>
      </c>
      <c r="E9" s="282">
        <v>86</v>
      </c>
      <c r="F9" s="282"/>
      <c r="G9" s="282" t="str">
        <f t="shared" si="0"/>
        <v>='Belegliste 1.'!D86</v>
      </c>
      <c r="H9" s="514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5"/>
      <c r="V9" s="285"/>
      <c r="W9" s="489"/>
    </row>
    <row r="10" spans="1:23" ht="12" hidden="1" customHeight="1" x14ac:dyDescent="0.2">
      <c r="A10" s="327"/>
      <c r="B10" s="841"/>
      <c r="C10" s="513">
        <v>5</v>
      </c>
      <c r="D10" s="582">
        <f>'Belegliste 1.'!D104</f>
        <v>0</v>
      </c>
      <c r="E10" s="282">
        <v>104</v>
      </c>
      <c r="F10" s="282"/>
      <c r="G10" s="282" t="str">
        <f t="shared" si="0"/>
        <v>='Belegliste 1.'!D104</v>
      </c>
      <c r="H10" s="514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5"/>
      <c r="V10" s="285"/>
      <c r="W10" s="489"/>
    </row>
    <row r="11" spans="1:23" ht="12" hidden="1" customHeight="1" x14ac:dyDescent="0.2">
      <c r="A11" s="327"/>
      <c r="B11" s="841"/>
      <c r="C11" s="513">
        <v>6</v>
      </c>
      <c r="D11" s="582">
        <f>'Belegliste 1.'!D122</f>
        <v>0</v>
      </c>
      <c r="E11" s="282">
        <v>122</v>
      </c>
      <c r="F11" s="282"/>
      <c r="G11" s="282" t="str">
        <f t="shared" si="0"/>
        <v>='Belegliste 1.'!D122</v>
      </c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5"/>
      <c r="V11" s="285"/>
      <c r="W11" s="489"/>
    </row>
    <row r="12" spans="1:23" ht="12" hidden="1" customHeight="1" x14ac:dyDescent="0.2">
      <c r="A12" s="327"/>
      <c r="B12" s="841"/>
      <c r="C12" s="513">
        <v>7</v>
      </c>
      <c r="D12" s="582">
        <f>'Belegliste 1.'!D140</f>
        <v>0</v>
      </c>
      <c r="E12" s="282">
        <v>140</v>
      </c>
      <c r="F12" s="282"/>
      <c r="G12" s="282" t="str">
        <f t="shared" si="0"/>
        <v>='Belegliste 1.'!D140</v>
      </c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5"/>
      <c r="V12" s="285"/>
      <c r="W12" s="489"/>
    </row>
    <row r="13" spans="1:23" ht="12" hidden="1" customHeight="1" x14ac:dyDescent="0.2">
      <c r="A13" s="327"/>
      <c r="B13" s="841"/>
      <c r="C13" s="513">
        <v>8</v>
      </c>
      <c r="D13" s="582">
        <f>'Belegliste 1.'!D158</f>
        <v>0</v>
      </c>
      <c r="E13" s="282">
        <v>158</v>
      </c>
      <c r="F13" s="282"/>
      <c r="G13" s="282" t="str">
        <f t="shared" si="0"/>
        <v>='Belegliste 1.'!D158</v>
      </c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5"/>
      <c r="V13" s="285"/>
      <c r="W13" s="489"/>
    </row>
    <row r="14" spans="1:23" ht="12" hidden="1" customHeight="1" x14ac:dyDescent="0.2">
      <c r="A14" s="327"/>
      <c r="B14" s="841"/>
      <c r="C14" s="513">
        <v>9</v>
      </c>
      <c r="D14" s="582">
        <f>'Belegliste 1.'!D176</f>
        <v>0</v>
      </c>
      <c r="E14" s="282">
        <v>176</v>
      </c>
      <c r="F14" s="282"/>
      <c r="G14" s="282" t="str">
        <f t="shared" si="0"/>
        <v>='Belegliste 1.'!D176</v>
      </c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5"/>
      <c r="V14" s="285"/>
      <c r="W14" s="489"/>
    </row>
    <row r="15" spans="1:23" ht="12" hidden="1" customHeight="1" x14ac:dyDescent="0.2">
      <c r="A15" s="327"/>
      <c r="B15" s="841"/>
      <c r="C15" s="513">
        <v>10</v>
      </c>
      <c r="D15" s="582">
        <f>'Belegliste 1.'!D194</f>
        <v>0</v>
      </c>
      <c r="E15" s="282">
        <v>194</v>
      </c>
      <c r="F15" s="282"/>
      <c r="G15" s="282" t="str">
        <f t="shared" si="0"/>
        <v>='Belegliste 1.'!D194</v>
      </c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5"/>
      <c r="V15" s="285"/>
      <c r="W15" s="489"/>
    </row>
    <row r="16" spans="1:23" ht="12" hidden="1" customHeight="1" x14ac:dyDescent="0.2">
      <c r="A16" s="327"/>
      <c r="B16" s="841"/>
      <c r="C16" s="513">
        <v>11</v>
      </c>
      <c r="D16" s="582">
        <f>'Belegliste 1.'!D212</f>
        <v>0</v>
      </c>
      <c r="E16" s="282">
        <v>212</v>
      </c>
      <c r="F16" s="282"/>
      <c r="G16" s="282" t="str">
        <f t="shared" si="0"/>
        <v>='Belegliste 1.'!D212</v>
      </c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5"/>
      <c r="V16" s="285"/>
      <c r="W16" s="489"/>
    </row>
    <row r="17" spans="1:23" ht="12" hidden="1" customHeight="1" x14ac:dyDescent="0.2">
      <c r="A17" s="327"/>
      <c r="B17" s="841"/>
      <c r="C17" s="513">
        <v>12</v>
      </c>
      <c r="D17" s="582">
        <f>'Belegliste 1.'!D230</f>
        <v>0</v>
      </c>
      <c r="E17" s="282">
        <v>230</v>
      </c>
      <c r="F17" s="282"/>
      <c r="G17" s="282" t="str">
        <f t="shared" si="0"/>
        <v>='Belegliste 1.'!D230</v>
      </c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5"/>
      <c r="V17" s="285"/>
      <c r="W17" s="489"/>
    </row>
    <row r="18" spans="1:23" ht="12" hidden="1" customHeight="1" x14ac:dyDescent="0.2">
      <c r="A18" s="327"/>
      <c r="B18" s="841"/>
      <c r="C18" s="513">
        <v>13</v>
      </c>
      <c r="D18" s="582">
        <f>'Belegliste 1.'!D248</f>
        <v>0</v>
      </c>
      <c r="E18" s="282">
        <v>248</v>
      </c>
      <c r="F18" s="282"/>
      <c r="G18" s="282" t="str">
        <f t="shared" si="0"/>
        <v>='Belegliste 1.'!D248</v>
      </c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5"/>
      <c r="V18" s="285"/>
      <c r="W18" s="489"/>
    </row>
    <row r="19" spans="1:23" ht="12" hidden="1" customHeight="1" x14ac:dyDescent="0.2">
      <c r="A19" s="327"/>
      <c r="B19" s="841"/>
      <c r="C19" s="513">
        <v>14</v>
      </c>
      <c r="D19" s="582">
        <f>'Belegliste 1.'!D266</f>
        <v>0</v>
      </c>
      <c r="E19" s="282">
        <v>266</v>
      </c>
      <c r="F19" s="282"/>
      <c r="G19" s="282" t="str">
        <f t="shared" si="0"/>
        <v>='Belegliste 1.'!D266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5"/>
      <c r="V19" s="285"/>
      <c r="W19" s="489"/>
    </row>
    <row r="20" spans="1:23" ht="12" hidden="1" customHeight="1" x14ac:dyDescent="0.2">
      <c r="A20" s="327"/>
      <c r="B20" s="841"/>
      <c r="C20" s="513">
        <v>15</v>
      </c>
      <c r="D20" s="582">
        <f>'Belegliste 1.'!D284</f>
        <v>0</v>
      </c>
      <c r="E20" s="282">
        <v>284</v>
      </c>
      <c r="F20" s="282"/>
      <c r="G20" s="282" t="str">
        <f t="shared" si="0"/>
        <v>='Belegliste 1.'!D284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5"/>
      <c r="V20" s="285"/>
      <c r="W20" s="489"/>
    </row>
    <row r="21" spans="1:23" ht="12" hidden="1" customHeight="1" x14ac:dyDescent="0.2">
      <c r="A21" s="327"/>
      <c r="B21" s="841"/>
      <c r="C21" s="513">
        <v>16</v>
      </c>
      <c r="D21" s="582">
        <f>'Belegliste 1.'!D302</f>
        <v>0</v>
      </c>
      <c r="E21" s="282">
        <v>302</v>
      </c>
      <c r="F21" s="282"/>
      <c r="G21" s="282" t="str">
        <f t="shared" si="0"/>
        <v>='Belegliste 1.'!D302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5"/>
      <c r="V21" s="285"/>
      <c r="W21" s="489"/>
    </row>
    <row r="22" spans="1:23" ht="12" hidden="1" customHeight="1" x14ac:dyDescent="0.2">
      <c r="A22" s="327"/>
      <c r="B22" s="841"/>
      <c r="C22" s="513">
        <v>17</v>
      </c>
      <c r="D22" s="582">
        <f>'Belegliste 1.'!D320</f>
        <v>0</v>
      </c>
      <c r="E22" s="282">
        <v>320</v>
      </c>
      <c r="F22" s="282"/>
      <c r="G22" s="282" t="str">
        <f t="shared" si="0"/>
        <v>='Belegliste 1.'!D320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5"/>
      <c r="V22" s="285"/>
      <c r="W22" s="489"/>
    </row>
    <row r="23" spans="1:23" ht="12" hidden="1" customHeight="1" x14ac:dyDescent="0.2">
      <c r="A23" s="327"/>
      <c r="B23" s="841"/>
      <c r="C23" s="513">
        <v>18</v>
      </c>
      <c r="D23" s="582">
        <f>'Belegliste 1.'!D338</f>
        <v>0</v>
      </c>
      <c r="E23" s="282">
        <v>338</v>
      </c>
      <c r="F23" s="282"/>
      <c r="G23" s="282" t="str">
        <f t="shared" si="0"/>
        <v>='Belegliste 1.'!D338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5"/>
      <c r="V23" s="285"/>
      <c r="W23" s="489"/>
    </row>
    <row r="24" spans="1:23" ht="12" hidden="1" customHeight="1" x14ac:dyDescent="0.2">
      <c r="A24" s="327"/>
      <c r="B24" s="841"/>
      <c r="C24" s="513">
        <v>19</v>
      </c>
      <c r="D24" s="582">
        <f>'Belegliste 1.'!D356</f>
        <v>0</v>
      </c>
      <c r="E24" s="282">
        <v>356</v>
      </c>
      <c r="F24" s="282"/>
      <c r="G24" s="282" t="str">
        <f t="shared" si="0"/>
        <v>='Belegliste 1.'!D356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5"/>
      <c r="V24" s="285"/>
      <c r="W24" s="489"/>
    </row>
    <row r="25" spans="1:23" ht="12" hidden="1" customHeight="1" x14ac:dyDescent="0.2">
      <c r="A25" s="327"/>
      <c r="B25" s="841"/>
      <c r="C25" s="513">
        <v>20</v>
      </c>
      <c r="D25" s="582">
        <f>'Belegliste 1.'!D374</f>
        <v>0</v>
      </c>
      <c r="E25" s="282">
        <v>374</v>
      </c>
      <c r="F25" s="282"/>
      <c r="G25" s="282" t="str">
        <f t="shared" si="0"/>
        <v>='Belegliste 1.'!D374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5"/>
      <c r="V25" s="285"/>
      <c r="W25" s="489"/>
    </row>
    <row r="26" spans="1:23" ht="12" hidden="1" customHeight="1" x14ac:dyDescent="0.2">
      <c r="A26" s="327"/>
      <c r="B26" s="841"/>
      <c r="C26" s="513">
        <v>21</v>
      </c>
      <c r="D26" s="582">
        <f>'Belegliste 1.'!D392</f>
        <v>0</v>
      </c>
      <c r="E26" s="282">
        <v>392</v>
      </c>
      <c r="F26" s="282"/>
      <c r="G26" s="282" t="str">
        <f t="shared" si="0"/>
        <v>='Belegliste 1.'!D392</v>
      </c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5"/>
      <c r="V26" s="285"/>
      <c r="W26" s="489"/>
    </row>
    <row r="27" spans="1:23" ht="12" hidden="1" customHeight="1" x14ac:dyDescent="0.2">
      <c r="A27" s="327"/>
      <c r="B27" s="841"/>
      <c r="C27" s="513">
        <v>22</v>
      </c>
      <c r="D27" s="582">
        <f>'Belegliste 1.'!D410</f>
        <v>0</v>
      </c>
      <c r="E27" s="282">
        <v>410</v>
      </c>
      <c r="F27" s="282"/>
      <c r="G27" s="282" t="str">
        <f t="shared" si="0"/>
        <v>='Belegliste 1.'!D410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5"/>
      <c r="V27" s="285"/>
      <c r="W27" s="489"/>
    </row>
    <row r="28" spans="1:23" ht="12" hidden="1" customHeight="1" x14ac:dyDescent="0.2">
      <c r="A28" s="327"/>
      <c r="B28" s="841"/>
      <c r="C28" s="513">
        <v>23</v>
      </c>
      <c r="D28" s="582">
        <f>'Belegliste 1.'!D428</f>
        <v>0</v>
      </c>
      <c r="E28" s="282">
        <v>428</v>
      </c>
      <c r="F28" s="282"/>
      <c r="G28" s="282" t="str">
        <f t="shared" si="0"/>
        <v>='Belegliste 1.'!D428</v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5"/>
      <c r="V28" s="285"/>
      <c r="W28" s="489"/>
    </row>
    <row r="29" spans="1:23" ht="12" hidden="1" customHeight="1" x14ac:dyDescent="0.2">
      <c r="A29" s="327"/>
      <c r="B29" s="841"/>
      <c r="C29" s="513">
        <v>24</v>
      </c>
      <c r="D29" s="582">
        <f>'Belegliste 1.'!D446</f>
        <v>0</v>
      </c>
      <c r="E29" s="282">
        <v>446</v>
      </c>
      <c r="F29" s="282"/>
      <c r="G29" s="282" t="str">
        <f t="shared" si="0"/>
        <v>='Belegliste 1.'!D446</v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5"/>
      <c r="V29" s="285"/>
      <c r="W29" s="489"/>
    </row>
    <row r="30" spans="1:23" ht="12" hidden="1" customHeight="1" x14ac:dyDescent="0.2">
      <c r="A30" s="327"/>
      <c r="B30" s="841"/>
      <c r="C30" s="513">
        <v>25</v>
      </c>
      <c r="D30" s="582">
        <f>'Belegliste 1.'!D464</f>
        <v>0</v>
      </c>
      <c r="E30" s="282">
        <v>464</v>
      </c>
      <c r="F30" s="282"/>
      <c r="G30" s="282" t="str">
        <f t="shared" si="0"/>
        <v>='Belegliste 1.'!D464</v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5"/>
      <c r="V30" s="285"/>
      <c r="W30" s="489"/>
    </row>
    <row r="31" spans="1:23" ht="12" hidden="1" customHeight="1" x14ac:dyDescent="0.2">
      <c r="A31" s="327"/>
      <c r="B31" s="841"/>
      <c r="C31" s="513">
        <v>26</v>
      </c>
      <c r="D31" s="582">
        <f>'Belegliste 1.'!D482</f>
        <v>0</v>
      </c>
      <c r="E31" s="282">
        <v>482</v>
      </c>
      <c r="F31" s="282"/>
      <c r="G31" s="282" t="str">
        <f t="shared" si="0"/>
        <v>='Belegliste 1.'!D482</v>
      </c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5"/>
      <c r="V31" s="285"/>
      <c r="W31" s="489"/>
    </row>
    <row r="32" spans="1:23" ht="12" hidden="1" customHeight="1" x14ac:dyDescent="0.2">
      <c r="A32" s="327"/>
      <c r="B32" s="841"/>
      <c r="C32" s="513">
        <v>27</v>
      </c>
      <c r="D32" s="582">
        <f>'Belegliste 1.'!D500</f>
        <v>0</v>
      </c>
      <c r="E32" s="282">
        <v>500</v>
      </c>
      <c r="F32" s="282"/>
      <c r="G32" s="282" t="str">
        <f t="shared" si="0"/>
        <v>='Belegliste 1.'!D500</v>
      </c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5"/>
      <c r="V32" s="285"/>
      <c r="W32" s="489"/>
    </row>
    <row r="33" spans="1:24" ht="12" hidden="1" customHeight="1" x14ac:dyDescent="0.2">
      <c r="A33" s="327"/>
      <c r="B33" s="841"/>
      <c r="C33" s="513">
        <v>28</v>
      </c>
      <c r="D33" s="582">
        <f>'Belegliste 1.'!D518</f>
        <v>0</v>
      </c>
      <c r="E33" s="282">
        <v>518</v>
      </c>
      <c r="F33" s="282"/>
      <c r="G33" s="282" t="str">
        <f t="shared" si="0"/>
        <v>='Belegliste 1.'!D518</v>
      </c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5"/>
      <c r="V33" s="285"/>
      <c r="W33" s="489"/>
    </row>
    <row r="34" spans="1:24" ht="12" hidden="1" customHeight="1" x14ac:dyDescent="0.2">
      <c r="A34" s="327"/>
      <c r="B34" s="841"/>
      <c r="C34" s="513">
        <v>29</v>
      </c>
      <c r="D34" s="582">
        <f>'Belegliste 1.'!D536</f>
        <v>0</v>
      </c>
      <c r="E34" s="282">
        <v>536</v>
      </c>
      <c r="F34" s="282"/>
      <c r="G34" s="282" t="str">
        <f t="shared" si="0"/>
        <v>='Belegliste 1.'!D536</v>
      </c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5"/>
      <c r="V34" s="285"/>
      <c r="W34" s="489"/>
    </row>
    <row r="35" spans="1:24" ht="12" hidden="1" customHeight="1" x14ac:dyDescent="0.2">
      <c r="A35" s="327"/>
      <c r="B35" s="842"/>
      <c r="C35" s="513">
        <v>30</v>
      </c>
      <c r="D35" s="582">
        <f>'Belegliste 1.'!D554</f>
        <v>0</v>
      </c>
      <c r="E35" s="282">
        <v>554</v>
      </c>
      <c r="F35" s="282"/>
      <c r="G35" s="282" t="str">
        <f t="shared" si="0"/>
        <v>='Belegliste 1.'!D554</v>
      </c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5"/>
      <c r="V35" s="285"/>
      <c r="W35" s="489"/>
    </row>
    <row r="36" spans="1:24" ht="15" customHeight="1" x14ac:dyDescent="0.2">
      <c r="A36" s="327"/>
      <c r="B36" s="337" t="str">
        <f>'Seite 2 ZN'!$A$14</f>
        <v>1.</v>
      </c>
      <c r="C36" s="336" t="str">
        <f>'Seite 2 ZN'!$B$14</f>
        <v>Ausgaben für Personal</v>
      </c>
      <c r="D36" s="172"/>
      <c r="E36" s="521" t="s">
        <v>210</v>
      </c>
      <c r="G36" s="198"/>
      <c r="I36" s="843" t="str">
        <f>IF(AND('Seite 1'!$T$7=TRUE,'Seite 1'!$T$8=FALSE,'Seite 1'!$T$9=FALSE),"Die Sonderzahlung ist erst mit dem Zwischennachweis abzurechnen!","")</f>
        <v/>
      </c>
      <c r="J36" s="844"/>
      <c r="K36" s="844"/>
      <c r="L36" s="845"/>
      <c r="M36" s="198"/>
      <c r="N36" s="198"/>
      <c r="O36" s="198"/>
      <c r="P36" s="198"/>
      <c r="Q36" s="198"/>
      <c r="R36" s="198"/>
      <c r="T36" s="31" t="s">
        <v>191</v>
      </c>
      <c r="U36" s="774">
        <f>'Seite 1'!$O$18</f>
        <v>0</v>
      </c>
      <c r="V36" s="776"/>
      <c r="W36" s="489"/>
    </row>
    <row r="37" spans="1:24" ht="15" customHeight="1" x14ac:dyDescent="0.2">
      <c r="A37" s="327"/>
      <c r="B37" s="334" t="str">
        <f>'Seite 2 ZN'!$A$15</f>
        <v>1.1</v>
      </c>
      <c r="C37" s="335" t="str">
        <f>'Seite 2 ZN'!$B$15</f>
        <v>Arbeitsentgelte (AN-Brutto)</v>
      </c>
      <c r="D37" s="171"/>
      <c r="G37" s="198"/>
      <c r="I37" s="846"/>
      <c r="J37" s="847"/>
      <c r="K37" s="847"/>
      <c r="L37" s="848"/>
      <c r="M37" s="198"/>
      <c r="N37" s="198"/>
      <c r="O37" s="198"/>
      <c r="P37" s="198"/>
      <c r="Q37" s="198"/>
      <c r="R37" s="198"/>
      <c r="T37" s="31" t="s">
        <v>193</v>
      </c>
      <c r="U37" s="774" t="str">
        <f>'Seite 1'!$AD$14</f>
        <v/>
      </c>
      <c r="V37" s="776"/>
      <c r="W37" s="489"/>
    </row>
    <row r="38" spans="1:24" ht="15" customHeight="1" x14ac:dyDescent="0.2">
      <c r="A38" s="327"/>
      <c r="B38" s="334" t="str">
        <f>'Seite 2 ZN'!$A$16</f>
        <v>1.2</v>
      </c>
      <c r="C38" s="199" t="str">
        <f>'Seite 2 ZN'!$B$16</f>
        <v>Pauschale für Sozialabgaben inkl. Berufsgenossenschaft</v>
      </c>
      <c r="D38" s="171"/>
      <c r="G38" s="198"/>
      <c r="I38" s="846"/>
      <c r="J38" s="847"/>
      <c r="K38" s="847"/>
      <c r="L38" s="848"/>
      <c r="M38" s="198"/>
      <c r="N38" s="198"/>
      <c r="O38" s="198"/>
      <c r="P38" s="198"/>
      <c r="Q38" s="198"/>
      <c r="R38" s="198"/>
      <c r="T38" s="31" t="s">
        <v>194</v>
      </c>
      <c r="U38" s="777" t="str">
        <f>'Seite 1'!$AE$14</f>
        <v/>
      </c>
      <c r="V38" s="779"/>
      <c r="W38" s="489"/>
    </row>
    <row r="39" spans="1:24" ht="15" customHeight="1" x14ac:dyDescent="0.2">
      <c r="A39" s="327"/>
      <c r="D39" s="171"/>
      <c r="G39" s="198"/>
      <c r="I39" s="849"/>
      <c r="J39" s="850"/>
      <c r="K39" s="850"/>
      <c r="L39" s="851"/>
      <c r="M39" s="198"/>
      <c r="N39" s="198"/>
      <c r="O39" s="198"/>
      <c r="P39" s="198"/>
      <c r="Q39" s="198"/>
      <c r="R39" s="198"/>
      <c r="T39" s="135" t="s">
        <v>192</v>
      </c>
      <c r="U39" s="780">
        <f ca="1">'Seite 1'!$O$17</f>
        <v>44578</v>
      </c>
      <c r="V39" s="782"/>
      <c r="W39" s="489"/>
    </row>
    <row r="40" spans="1:24" ht="15" customHeight="1" x14ac:dyDescent="0.2">
      <c r="A40" s="327"/>
      <c r="U40" s="141"/>
      <c r="V40" s="141" t="str">
        <f>'Seite 1'!$A$66</f>
        <v>VWN Gründer - Gründernetzwerke</v>
      </c>
      <c r="W40" s="489"/>
    </row>
    <row r="41" spans="1:24" ht="15" customHeight="1" x14ac:dyDescent="0.2">
      <c r="A41" s="327"/>
      <c r="U41" s="142"/>
      <c r="V41" s="142" t="str">
        <f>'Seite 1'!$A$67</f>
        <v>Formularversion: V 1.5 vom 17.01.22</v>
      </c>
      <c r="W41" s="489"/>
    </row>
    <row r="42" spans="1:24" ht="18" customHeight="1" x14ac:dyDescent="0.2">
      <c r="A42" s="327"/>
      <c r="B42" s="29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523" t="str">
        <f>C37</f>
        <v>Arbeitsentgelte (AN-Brutto)</v>
      </c>
      <c r="Q42" s="206"/>
      <c r="R42" s="206"/>
      <c r="S42" s="206"/>
      <c r="T42" s="205"/>
      <c r="U42" s="206"/>
      <c r="V42" s="235">
        <f>SUMPRODUCT((G49:G438="projektbezogenes Arbeitsentgelt (AN-Brutto)")*ROUND(V49:V438,2))</f>
        <v>0</v>
      </c>
      <c r="W42" s="489"/>
    </row>
    <row r="43" spans="1:24" ht="5.0999999999999996" customHeight="1" x14ac:dyDescent="0.2">
      <c r="A43" s="327"/>
      <c r="V43" s="236"/>
      <c r="W43" s="489"/>
    </row>
    <row r="44" spans="1:24" s="236" customFormat="1" ht="18" customHeight="1" x14ac:dyDescent="0.2">
      <c r="A44" s="328"/>
      <c r="B44" s="295"/>
      <c r="C44" s="204"/>
      <c r="D44" s="204"/>
      <c r="E44" s="204"/>
      <c r="F44" s="204"/>
      <c r="G44" s="206"/>
      <c r="H44" s="206"/>
      <c r="I44" s="206"/>
      <c r="J44" s="207"/>
      <c r="K44" s="207"/>
      <c r="L44" s="207"/>
      <c r="M44" s="207"/>
      <c r="N44" s="207"/>
      <c r="O44" s="204"/>
      <c r="P44" s="523" t="str">
        <f>C38</f>
        <v>Pauschale für Sozialabgaben inkl. Berufsgenossenschaft</v>
      </c>
      <c r="Q44" s="206"/>
      <c r="R44" s="206"/>
      <c r="S44" s="206"/>
      <c r="T44" s="205"/>
      <c r="U44" s="322">
        <v>0.20175000000000001</v>
      </c>
      <c r="V44" s="235">
        <f>SUMPRODUCT((G49:G438=P44)*ROUND(V49:V438,2))</f>
        <v>0</v>
      </c>
      <c r="W44" s="489"/>
      <c r="X44" s="54"/>
    </row>
    <row r="45" spans="1:24" ht="12" customHeight="1" x14ac:dyDescent="0.2">
      <c r="A45" s="327"/>
      <c r="W45" s="489"/>
    </row>
    <row r="46" spans="1:24" ht="15" customHeight="1" x14ac:dyDescent="0.2">
      <c r="A46" s="327"/>
      <c r="B46" s="180" t="str">
        <f ca="1">CONCATENATE("Belegliste¹ für Ausgabenart ",$B$37," ",$C$37," und ",B38," ",C38," für Sonderzahlungen - Aktenzeichen ",IF($U$36=0,"__________",$U$36)," - Nachweis vom ",IF($U$39=0,"_________",TEXT($U$39,"TT.MM.JJJJ")))</f>
        <v>Belegliste¹ für Ausgabenart 1.1 Arbeitsentgelte (AN-Brutto) und 1.2 Pauschale für Sozialabgaben inkl. Berufsgenossenschaft für Sonderzahlungen - Aktenzeichen __________ - Nachweis vom 17.01.2022</v>
      </c>
      <c r="C46" s="180"/>
      <c r="D46" s="180"/>
      <c r="W46" s="489"/>
    </row>
    <row r="47" spans="1:24" ht="5.0999999999999996" customHeight="1" x14ac:dyDescent="0.2">
      <c r="A47" s="327"/>
      <c r="W47" s="489"/>
    </row>
    <row r="48" spans="1:24" ht="24" customHeight="1" thickBot="1" x14ac:dyDescent="0.25">
      <c r="A48" s="327"/>
      <c r="B48" s="837" t="s">
        <v>112</v>
      </c>
      <c r="C48" s="838"/>
      <c r="D48" s="838"/>
      <c r="E48" s="838"/>
      <c r="F48" s="839"/>
      <c r="G48" s="834" t="s">
        <v>115</v>
      </c>
      <c r="H48" s="835"/>
      <c r="I48" s="836"/>
      <c r="J48" s="267" t="str">
        <f>IF(OR($U$37="",$U$37="____",$U$37=0),"",DATE($U$37,COLUMN()-9,1))</f>
        <v/>
      </c>
      <c r="K48" s="267" t="str">
        <f t="shared" ref="K48:U48" si="1">IF(OR($U$37="",$U$37="____",$U$37=0),"",DATE($U$37,COLUMN()-9,1))</f>
        <v/>
      </c>
      <c r="L48" s="267" t="str">
        <f t="shared" si="1"/>
        <v/>
      </c>
      <c r="M48" s="267" t="str">
        <f t="shared" si="1"/>
        <v/>
      </c>
      <c r="N48" s="267" t="str">
        <f t="shared" si="1"/>
        <v/>
      </c>
      <c r="O48" s="267" t="str">
        <f t="shared" si="1"/>
        <v/>
      </c>
      <c r="P48" s="267" t="str">
        <f t="shared" si="1"/>
        <v/>
      </c>
      <c r="Q48" s="267" t="str">
        <f t="shared" si="1"/>
        <v/>
      </c>
      <c r="R48" s="267" t="str">
        <f t="shared" si="1"/>
        <v/>
      </c>
      <c r="S48" s="267" t="str">
        <f t="shared" si="1"/>
        <v/>
      </c>
      <c r="T48" s="267" t="str">
        <f t="shared" si="1"/>
        <v/>
      </c>
      <c r="U48" s="267" t="str">
        <f t="shared" si="1"/>
        <v/>
      </c>
      <c r="V48" s="268" t="s">
        <v>118</v>
      </c>
      <c r="W48" s="489">
        <v>1</v>
      </c>
    </row>
    <row r="49" spans="1:23" ht="15" customHeight="1" thickTop="1" x14ac:dyDescent="0.2">
      <c r="A49" s="327"/>
      <c r="B49" s="407"/>
      <c r="C49" s="409"/>
      <c r="D49" s="409"/>
      <c r="E49" s="409"/>
      <c r="F49" s="410"/>
      <c r="G49" s="262" t="s">
        <v>142</v>
      </c>
      <c r="H49" s="263"/>
      <c r="I49" s="264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417"/>
      <c r="W49" s="489"/>
    </row>
    <row r="50" spans="1:23" ht="15" customHeight="1" x14ac:dyDescent="0.2">
      <c r="A50" s="327"/>
      <c r="B50" s="251" t="s">
        <v>5</v>
      </c>
      <c r="C50" s="236"/>
      <c r="D50" s="832"/>
      <c r="E50" s="833"/>
      <c r="F50" s="246"/>
      <c r="G50" s="237" t="s">
        <v>64</v>
      </c>
      <c r="H50" s="253"/>
      <c r="I50" s="238"/>
      <c r="J50" s="623"/>
      <c r="K50" s="623"/>
      <c r="L50" s="623"/>
      <c r="M50" s="623"/>
      <c r="N50" s="623"/>
      <c r="O50" s="623"/>
      <c r="P50" s="623"/>
      <c r="Q50" s="623"/>
      <c r="R50" s="623"/>
      <c r="S50" s="623"/>
      <c r="T50" s="623"/>
      <c r="U50" s="623"/>
      <c r="V50" s="418"/>
      <c r="W50" s="489"/>
    </row>
    <row r="51" spans="1:23" ht="15" customHeight="1" x14ac:dyDescent="0.2">
      <c r="A51" s="327"/>
      <c r="B51" s="244"/>
      <c r="C51" s="236"/>
      <c r="D51" s="236"/>
      <c r="E51" s="236"/>
      <c r="F51" s="245"/>
      <c r="G51" s="275" t="s">
        <v>172</v>
      </c>
      <c r="H51" s="258"/>
      <c r="I51" s="240"/>
      <c r="J51" s="626"/>
      <c r="K51" s="626"/>
      <c r="L51" s="626"/>
      <c r="M51" s="626"/>
      <c r="N51" s="626"/>
      <c r="O51" s="626"/>
      <c r="P51" s="626"/>
      <c r="Q51" s="626"/>
      <c r="R51" s="626"/>
      <c r="S51" s="626"/>
      <c r="T51" s="626"/>
      <c r="U51" s="626"/>
      <c r="V51" s="625"/>
      <c r="W51" s="489"/>
    </row>
    <row r="52" spans="1:23" ht="15" customHeight="1" x14ac:dyDescent="0.2">
      <c r="A52" s="327"/>
      <c r="B52" s="251" t="s">
        <v>175</v>
      </c>
      <c r="C52" s="236"/>
      <c r="D52" s="236"/>
      <c r="E52" s="236"/>
      <c r="F52" s="247"/>
      <c r="G52" s="423" t="s">
        <v>170</v>
      </c>
      <c r="I52" s="424" t="s">
        <v>30</v>
      </c>
      <c r="J52" s="567">
        <f t="shared" ref="J52:U52" si="2">IF(AND($D54=J$48,$E54=J$48),ROUND($D59,2)+ROUND($E59,2),IF($D54=J$48,$D59,IF($E54=J$48,$E59,0)))</f>
        <v>0</v>
      </c>
      <c r="K52" s="567">
        <f t="shared" si="2"/>
        <v>0</v>
      </c>
      <c r="L52" s="567">
        <f t="shared" si="2"/>
        <v>0</v>
      </c>
      <c r="M52" s="567">
        <f t="shared" si="2"/>
        <v>0</v>
      </c>
      <c r="N52" s="567">
        <f t="shared" si="2"/>
        <v>0</v>
      </c>
      <c r="O52" s="567">
        <f t="shared" si="2"/>
        <v>0</v>
      </c>
      <c r="P52" s="567">
        <f t="shared" si="2"/>
        <v>0</v>
      </c>
      <c r="Q52" s="567">
        <f t="shared" si="2"/>
        <v>0</v>
      </c>
      <c r="R52" s="567">
        <f t="shared" si="2"/>
        <v>0</v>
      </c>
      <c r="S52" s="567">
        <f t="shared" si="2"/>
        <v>0</v>
      </c>
      <c r="T52" s="567">
        <f t="shared" si="2"/>
        <v>0</v>
      </c>
      <c r="U52" s="567">
        <f t="shared" si="2"/>
        <v>0</v>
      </c>
      <c r="V52" s="568">
        <f>SUMPRODUCT(ROUND(J52:U52,2))</f>
        <v>0</v>
      </c>
      <c r="W52" s="489"/>
    </row>
    <row r="53" spans="1:23" ht="15" customHeight="1" x14ac:dyDescent="0.2">
      <c r="A53" s="327"/>
      <c r="B53" s="244"/>
      <c r="C53" s="416"/>
      <c r="D53" s="413">
        <v>1</v>
      </c>
      <c r="E53" s="413">
        <v>2</v>
      </c>
      <c r="F53" s="247"/>
      <c r="G53" s="405" t="s">
        <v>168</v>
      </c>
      <c r="H53" s="254"/>
      <c r="I53" s="238"/>
      <c r="J53" s="408">
        <f t="shared" ref="J53:U53" si="3">IF(OR($D56=0,$D57=0),0,IF(AND(J$48&gt;=$D56,J$48&lt;=$D57),"X",""))</f>
        <v>0</v>
      </c>
      <c r="K53" s="408">
        <f t="shared" si="3"/>
        <v>0</v>
      </c>
      <c r="L53" s="408">
        <f t="shared" si="3"/>
        <v>0</v>
      </c>
      <c r="M53" s="408">
        <f t="shared" si="3"/>
        <v>0</v>
      </c>
      <c r="N53" s="408">
        <f t="shared" si="3"/>
        <v>0</v>
      </c>
      <c r="O53" s="408">
        <f t="shared" si="3"/>
        <v>0</v>
      </c>
      <c r="P53" s="408">
        <f t="shared" si="3"/>
        <v>0</v>
      </c>
      <c r="Q53" s="408">
        <f t="shared" si="3"/>
        <v>0</v>
      </c>
      <c r="R53" s="408">
        <f t="shared" si="3"/>
        <v>0</v>
      </c>
      <c r="S53" s="408">
        <f t="shared" si="3"/>
        <v>0</v>
      </c>
      <c r="T53" s="408">
        <f t="shared" si="3"/>
        <v>0</v>
      </c>
      <c r="U53" s="408">
        <f t="shared" si="3"/>
        <v>0</v>
      </c>
      <c r="V53" s="419"/>
      <c r="W53" s="489"/>
    </row>
    <row r="54" spans="1:23" ht="15" customHeight="1" x14ac:dyDescent="0.2">
      <c r="A54" s="327"/>
      <c r="B54" s="244"/>
      <c r="C54" s="627" t="s">
        <v>274</v>
      </c>
      <c r="D54" s="412"/>
      <c r="E54" s="412"/>
      <c r="F54" s="247"/>
      <c r="G54" s="241" t="s">
        <v>119</v>
      </c>
      <c r="H54" s="406"/>
      <c r="I54" s="273" t="s">
        <v>30</v>
      </c>
      <c r="J54" s="563">
        <f>IF(OR($D56=0,$D57=0),0,IF($D54=J$48,MIN(ROUND($D59,2),ROUND(ROUND($D59,2)/$D58*SUMPRODUCT(($J53:$U53="X")*(ROUND($J51:$U51,4))),2)),0))</f>
        <v>0</v>
      </c>
      <c r="K54" s="563">
        <f t="shared" ref="K54:U54" si="4">IF(OR($D56=0,$D57=0),0,IF($D54=K$48,MIN(ROUND($D59,2),ROUND(ROUND($D59,2)/$D58*SUMPRODUCT(($J53:$U53="X")*(ROUND($J51:$U51,4))),2)),0))</f>
        <v>0</v>
      </c>
      <c r="L54" s="563">
        <f t="shared" si="4"/>
        <v>0</v>
      </c>
      <c r="M54" s="563">
        <f t="shared" si="4"/>
        <v>0</v>
      </c>
      <c r="N54" s="563">
        <f t="shared" si="4"/>
        <v>0</v>
      </c>
      <c r="O54" s="563">
        <f t="shared" si="4"/>
        <v>0</v>
      </c>
      <c r="P54" s="563">
        <f t="shared" si="4"/>
        <v>0</v>
      </c>
      <c r="Q54" s="563">
        <f t="shared" si="4"/>
        <v>0</v>
      </c>
      <c r="R54" s="563">
        <f t="shared" si="4"/>
        <v>0</v>
      </c>
      <c r="S54" s="563">
        <f t="shared" si="4"/>
        <v>0</v>
      </c>
      <c r="T54" s="563">
        <f t="shared" si="4"/>
        <v>0</v>
      </c>
      <c r="U54" s="563">
        <f t="shared" si="4"/>
        <v>0</v>
      </c>
      <c r="V54" s="565">
        <f>SUMPRODUCT(ROUND(J54:U54,2))</f>
        <v>0</v>
      </c>
      <c r="W54" s="489"/>
    </row>
    <row r="55" spans="1:23" ht="15" customHeight="1" x14ac:dyDescent="0.2">
      <c r="A55" s="327"/>
      <c r="B55" s="244"/>
      <c r="C55" s="627" t="s">
        <v>275</v>
      </c>
      <c r="D55" s="415"/>
      <c r="E55" s="421"/>
      <c r="F55" s="247"/>
      <c r="G55" s="239" t="s">
        <v>290</v>
      </c>
      <c r="H55" s="255"/>
      <c r="I55" s="273" t="s">
        <v>30</v>
      </c>
      <c r="J55" s="563">
        <f>IF(OR($D56=0,$D57=0),0,IF($D54=J$48,MIN(ROUND($D60,2),ROUND(ROUND($D60,2)/$D58*SUMPRODUCT(($J53:$U53="X")*(ROUND($J51:$U51,4))),2)),0))</f>
        <v>0</v>
      </c>
      <c r="K55" s="563">
        <f t="shared" ref="K55:U55" si="5">IF(OR($D56=0,$D57=0),0,IF($D54=K$48,MIN(ROUND($D60,2),ROUND(ROUND($D60,2)/$D58*SUMPRODUCT(($J53:$U53="X")*(ROUND($J51:$U51,4))),2)),0))</f>
        <v>0</v>
      </c>
      <c r="L55" s="563">
        <f t="shared" si="5"/>
        <v>0</v>
      </c>
      <c r="M55" s="563">
        <f t="shared" si="5"/>
        <v>0</v>
      </c>
      <c r="N55" s="563">
        <f t="shared" si="5"/>
        <v>0</v>
      </c>
      <c r="O55" s="563">
        <f t="shared" si="5"/>
        <v>0</v>
      </c>
      <c r="P55" s="563">
        <f t="shared" si="5"/>
        <v>0</v>
      </c>
      <c r="Q55" s="563">
        <f t="shared" si="5"/>
        <v>0</v>
      </c>
      <c r="R55" s="563">
        <f t="shared" si="5"/>
        <v>0</v>
      </c>
      <c r="S55" s="563">
        <f t="shared" si="5"/>
        <v>0</v>
      </c>
      <c r="T55" s="563">
        <f t="shared" si="5"/>
        <v>0</v>
      </c>
      <c r="U55" s="563">
        <f t="shared" si="5"/>
        <v>0</v>
      </c>
      <c r="V55" s="565">
        <f>SUMPRODUCT(ROUND(J55:U55,2))</f>
        <v>0</v>
      </c>
      <c r="W55" s="489"/>
    </row>
    <row r="56" spans="1:23" ht="15" customHeight="1" x14ac:dyDescent="0.2">
      <c r="A56" s="327"/>
      <c r="B56" s="244"/>
      <c r="C56" s="633" t="s">
        <v>32</v>
      </c>
      <c r="D56" s="404"/>
      <c r="E56" s="404"/>
      <c r="F56" s="247"/>
      <c r="G56" s="342" t="str">
        <f>$P$44</f>
        <v>Pauschale für Sozialabgaben inkl. Berufsgenossenschaft</v>
      </c>
      <c r="H56" s="406"/>
      <c r="I56" s="273" t="s">
        <v>30</v>
      </c>
      <c r="J56" s="563">
        <f>ROUND(J55*$U$44,2)</f>
        <v>0</v>
      </c>
      <c r="K56" s="563">
        <f t="shared" ref="K56:U56" si="6">ROUND(K55*$U$44,2)</f>
        <v>0</v>
      </c>
      <c r="L56" s="563">
        <f t="shared" si="6"/>
        <v>0</v>
      </c>
      <c r="M56" s="563">
        <f t="shared" si="6"/>
        <v>0</v>
      </c>
      <c r="N56" s="563">
        <f t="shared" si="6"/>
        <v>0</v>
      </c>
      <c r="O56" s="563">
        <f t="shared" si="6"/>
        <v>0</v>
      </c>
      <c r="P56" s="563">
        <f t="shared" si="6"/>
        <v>0</v>
      </c>
      <c r="Q56" s="563">
        <f t="shared" si="6"/>
        <v>0</v>
      </c>
      <c r="R56" s="563">
        <f t="shared" si="6"/>
        <v>0</v>
      </c>
      <c r="S56" s="563">
        <f t="shared" si="6"/>
        <v>0</v>
      </c>
      <c r="T56" s="563">
        <f t="shared" si="6"/>
        <v>0</v>
      </c>
      <c r="U56" s="563">
        <f t="shared" si="6"/>
        <v>0</v>
      </c>
      <c r="V56" s="565">
        <f>SUMPRODUCT(ROUND(J56:U56,2))</f>
        <v>0</v>
      </c>
      <c r="W56" s="489"/>
    </row>
    <row r="57" spans="1:23" ht="15" customHeight="1" x14ac:dyDescent="0.2">
      <c r="A57" s="327"/>
      <c r="B57" s="244"/>
      <c r="C57" s="633" t="s">
        <v>33</v>
      </c>
      <c r="D57" s="404"/>
      <c r="E57" s="404"/>
      <c r="F57" s="247"/>
      <c r="G57" s="405" t="s">
        <v>169</v>
      </c>
      <c r="H57" s="254"/>
      <c r="I57" s="238"/>
      <c r="J57" s="408">
        <f t="shared" ref="J57:U57" si="7">IF(OR($E56=0,$E57=0),0,IF(AND(J$48&gt;=$E56,J$48&lt;=$E57),"X",""))</f>
        <v>0</v>
      </c>
      <c r="K57" s="408">
        <f t="shared" si="7"/>
        <v>0</v>
      </c>
      <c r="L57" s="408">
        <f t="shared" si="7"/>
        <v>0</v>
      </c>
      <c r="M57" s="408">
        <f t="shared" si="7"/>
        <v>0</v>
      </c>
      <c r="N57" s="408">
        <f t="shared" si="7"/>
        <v>0</v>
      </c>
      <c r="O57" s="408">
        <f t="shared" si="7"/>
        <v>0</v>
      </c>
      <c r="P57" s="408">
        <f t="shared" si="7"/>
        <v>0</v>
      </c>
      <c r="Q57" s="408">
        <f t="shared" si="7"/>
        <v>0</v>
      </c>
      <c r="R57" s="408">
        <f t="shared" si="7"/>
        <v>0</v>
      </c>
      <c r="S57" s="408">
        <f t="shared" si="7"/>
        <v>0</v>
      </c>
      <c r="T57" s="408">
        <f t="shared" si="7"/>
        <v>0</v>
      </c>
      <c r="U57" s="408">
        <f t="shared" si="7"/>
        <v>0</v>
      </c>
      <c r="V57" s="252"/>
      <c r="W57" s="489"/>
    </row>
    <row r="58" spans="1:23" ht="15" customHeight="1" x14ac:dyDescent="0.2">
      <c r="A58" s="327"/>
      <c r="B58" s="244"/>
      <c r="C58" s="633" t="s">
        <v>171</v>
      </c>
      <c r="D58" s="420" t="str">
        <f>IF(OR(D56=0,D57=0),"",DATEDIF(D56,D57,"m")+1)</f>
        <v/>
      </c>
      <c r="E58" s="420" t="str">
        <f>IF(OR(E56=0,E57=0),"",DATEDIF(E56,E57,"m")+1)</f>
        <v/>
      </c>
      <c r="F58" s="247"/>
      <c r="G58" s="241" t="s">
        <v>119</v>
      </c>
      <c r="H58" s="406"/>
      <c r="I58" s="273" t="s">
        <v>30</v>
      </c>
      <c r="J58" s="563">
        <f>IF(OR($E56=0,$E57=0),0,IF($E54=J$48,MIN(ROUND($E59,2),ROUND(ROUND($E59,2)/$E58*SUMPRODUCT(($J57:$U57="X")*(ROUND($J51:$U51,4))),2)),0))</f>
        <v>0</v>
      </c>
      <c r="K58" s="563">
        <f t="shared" ref="K58:U58" si="8">IF(OR($E56=0,$E57=0),0,IF($E54=K$48,MIN(ROUND($E59,2),ROUND(ROUND($E59,2)/$E58*SUMPRODUCT(($J57:$U57="X")*(ROUND($J51:$U51,4))),2)),0))</f>
        <v>0</v>
      </c>
      <c r="L58" s="563">
        <f t="shared" si="8"/>
        <v>0</v>
      </c>
      <c r="M58" s="563">
        <f t="shared" si="8"/>
        <v>0</v>
      </c>
      <c r="N58" s="563">
        <f t="shared" si="8"/>
        <v>0</v>
      </c>
      <c r="O58" s="563">
        <f t="shared" si="8"/>
        <v>0</v>
      </c>
      <c r="P58" s="563">
        <f t="shared" si="8"/>
        <v>0</v>
      </c>
      <c r="Q58" s="563">
        <f t="shared" si="8"/>
        <v>0</v>
      </c>
      <c r="R58" s="563">
        <f t="shared" si="8"/>
        <v>0</v>
      </c>
      <c r="S58" s="563">
        <f t="shared" si="8"/>
        <v>0</v>
      </c>
      <c r="T58" s="563">
        <f t="shared" si="8"/>
        <v>0</v>
      </c>
      <c r="U58" s="563">
        <f t="shared" si="8"/>
        <v>0</v>
      </c>
      <c r="V58" s="565">
        <f>SUMPRODUCT(ROUND(J58:U58,2))</f>
        <v>0</v>
      </c>
      <c r="W58" s="489"/>
    </row>
    <row r="59" spans="1:23" ht="15" customHeight="1" x14ac:dyDescent="0.2">
      <c r="A59" s="327"/>
      <c r="B59" s="244"/>
      <c r="C59" s="627" t="s">
        <v>276</v>
      </c>
      <c r="D59" s="326"/>
      <c r="E59" s="326"/>
      <c r="F59" s="247"/>
      <c r="G59" s="239" t="s">
        <v>290</v>
      </c>
      <c r="H59" s="255"/>
      <c r="I59" s="273" t="s">
        <v>30</v>
      </c>
      <c r="J59" s="563">
        <f>IF(OR($E56=0,$E57=0),0,IF($E54=J$48,MIN(ROUND($E60,2),ROUND(ROUND($E60,2)/$E58*SUMPRODUCT(($J57:$U57="X")*(ROUND($J51:$U51,4))),2)),0))</f>
        <v>0</v>
      </c>
      <c r="K59" s="563">
        <f t="shared" ref="K59:U59" si="9">IF(OR($E56=0,$E57=0),0,IF($E54=K$48,MIN(ROUND($E60,2),ROUND(ROUND($E60,2)/$E58*SUMPRODUCT(($J57:$U57="X")*(ROUND($J51:$U51,4))),2)),0))</f>
        <v>0</v>
      </c>
      <c r="L59" s="563">
        <f t="shared" si="9"/>
        <v>0</v>
      </c>
      <c r="M59" s="563">
        <f t="shared" si="9"/>
        <v>0</v>
      </c>
      <c r="N59" s="563">
        <f t="shared" si="9"/>
        <v>0</v>
      </c>
      <c r="O59" s="563">
        <f t="shared" si="9"/>
        <v>0</v>
      </c>
      <c r="P59" s="563">
        <f t="shared" si="9"/>
        <v>0</v>
      </c>
      <c r="Q59" s="563">
        <f t="shared" si="9"/>
        <v>0</v>
      </c>
      <c r="R59" s="563">
        <f t="shared" si="9"/>
        <v>0</v>
      </c>
      <c r="S59" s="563">
        <f t="shared" si="9"/>
        <v>0</v>
      </c>
      <c r="T59" s="563">
        <f t="shared" si="9"/>
        <v>0</v>
      </c>
      <c r="U59" s="563">
        <f t="shared" si="9"/>
        <v>0</v>
      </c>
      <c r="V59" s="565">
        <f>SUMPRODUCT(ROUND(J59:U59,2))</f>
        <v>0</v>
      </c>
      <c r="W59" s="489"/>
    </row>
    <row r="60" spans="1:23" ht="15" customHeight="1" x14ac:dyDescent="0.2">
      <c r="A60" s="327"/>
      <c r="B60" s="244"/>
      <c r="C60" s="627" t="s">
        <v>291</v>
      </c>
      <c r="D60" s="326"/>
      <c r="E60" s="326"/>
      <c r="F60" s="247"/>
      <c r="G60" s="628" t="str">
        <f>$P$44</f>
        <v>Pauschale für Sozialabgaben inkl. Berufsgenossenschaft</v>
      </c>
      <c r="H60" s="629"/>
      <c r="I60" s="630" t="s">
        <v>30</v>
      </c>
      <c r="J60" s="631">
        <f t="shared" ref="J60:U60" si="10">ROUND(J59*$U$44,2)</f>
        <v>0</v>
      </c>
      <c r="K60" s="631">
        <f t="shared" si="10"/>
        <v>0</v>
      </c>
      <c r="L60" s="631">
        <f t="shared" si="10"/>
        <v>0</v>
      </c>
      <c r="M60" s="631">
        <f t="shared" si="10"/>
        <v>0</v>
      </c>
      <c r="N60" s="631">
        <f t="shared" si="10"/>
        <v>0</v>
      </c>
      <c r="O60" s="631">
        <f t="shared" si="10"/>
        <v>0</v>
      </c>
      <c r="P60" s="631">
        <f t="shared" si="10"/>
        <v>0</v>
      </c>
      <c r="Q60" s="631">
        <f t="shared" si="10"/>
        <v>0</v>
      </c>
      <c r="R60" s="631">
        <f t="shared" si="10"/>
        <v>0</v>
      </c>
      <c r="S60" s="631">
        <f t="shared" si="10"/>
        <v>0</v>
      </c>
      <c r="T60" s="631">
        <f t="shared" si="10"/>
        <v>0</v>
      </c>
      <c r="U60" s="631">
        <f t="shared" si="10"/>
        <v>0</v>
      </c>
      <c r="V60" s="632">
        <f>SUMPRODUCT(ROUND(J60:U60,2))</f>
        <v>0</v>
      </c>
      <c r="W60" s="489"/>
    </row>
    <row r="61" spans="1:23" ht="15" customHeight="1" thickBot="1" x14ac:dyDescent="0.25">
      <c r="A61" s="327"/>
      <c r="B61" s="278"/>
      <c r="C61" s="279"/>
      <c r="D61" s="279"/>
      <c r="E61" s="279"/>
      <c r="F61" s="411"/>
      <c r="G61" s="319"/>
      <c r="H61" s="414"/>
      <c r="I61" s="33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1"/>
      <c r="W61" s="489">
        <f>IF(COUNTIF(V49:V60,"&gt;0")&gt;0,1,0)</f>
        <v>0</v>
      </c>
    </row>
    <row r="62" spans="1:23" ht="15" customHeight="1" thickTop="1" x14ac:dyDescent="0.2">
      <c r="A62" s="327"/>
      <c r="B62" s="407"/>
      <c r="C62" s="409"/>
      <c r="D62" s="409"/>
      <c r="E62" s="409"/>
      <c r="F62" s="410"/>
      <c r="G62" s="262" t="s">
        <v>142</v>
      </c>
      <c r="H62" s="263"/>
      <c r="I62" s="264"/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417"/>
      <c r="W62" s="489"/>
    </row>
    <row r="63" spans="1:23" ht="15" customHeight="1" x14ac:dyDescent="0.2">
      <c r="A63" s="327"/>
      <c r="B63" s="251" t="s">
        <v>5</v>
      </c>
      <c r="C63" s="236"/>
      <c r="D63" s="832"/>
      <c r="E63" s="833"/>
      <c r="F63" s="246"/>
      <c r="G63" s="237" t="s">
        <v>64</v>
      </c>
      <c r="H63" s="253"/>
      <c r="I63" s="238"/>
      <c r="J63" s="623"/>
      <c r="K63" s="623"/>
      <c r="L63" s="623"/>
      <c r="M63" s="623"/>
      <c r="N63" s="623"/>
      <c r="O63" s="623"/>
      <c r="P63" s="623"/>
      <c r="Q63" s="623"/>
      <c r="R63" s="623"/>
      <c r="S63" s="623"/>
      <c r="T63" s="623"/>
      <c r="U63" s="623"/>
      <c r="V63" s="418"/>
      <c r="W63" s="489"/>
    </row>
    <row r="64" spans="1:23" ht="15" customHeight="1" x14ac:dyDescent="0.2">
      <c r="A64" s="327"/>
      <c r="B64" s="244"/>
      <c r="C64" s="236"/>
      <c r="D64" s="236"/>
      <c r="E64" s="236"/>
      <c r="F64" s="245"/>
      <c r="G64" s="275" t="s">
        <v>172</v>
      </c>
      <c r="H64" s="258"/>
      <c r="I64" s="240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5"/>
      <c r="W64" s="489"/>
    </row>
    <row r="65" spans="1:23" ht="15" customHeight="1" x14ac:dyDescent="0.2">
      <c r="A65" s="327"/>
      <c r="B65" s="251" t="s">
        <v>175</v>
      </c>
      <c r="C65" s="236"/>
      <c r="D65" s="236"/>
      <c r="E65" s="236"/>
      <c r="F65" s="247"/>
      <c r="G65" s="423" t="s">
        <v>170</v>
      </c>
      <c r="I65" s="424" t="s">
        <v>30</v>
      </c>
      <c r="J65" s="567">
        <f t="shared" ref="J65:U65" si="11">IF(AND($D67=J$48,$E67=J$48),ROUND($D72,2)+ROUND($E72,2),IF($D67=J$48,$D72,IF($E67=J$48,$E72,0)))</f>
        <v>0</v>
      </c>
      <c r="K65" s="567">
        <f t="shared" si="11"/>
        <v>0</v>
      </c>
      <c r="L65" s="567">
        <f t="shared" si="11"/>
        <v>0</v>
      </c>
      <c r="M65" s="567">
        <f t="shared" si="11"/>
        <v>0</v>
      </c>
      <c r="N65" s="567">
        <f t="shared" si="11"/>
        <v>0</v>
      </c>
      <c r="O65" s="567">
        <f t="shared" si="11"/>
        <v>0</v>
      </c>
      <c r="P65" s="567">
        <f t="shared" si="11"/>
        <v>0</v>
      </c>
      <c r="Q65" s="567">
        <f t="shared" si="11"/>
        <v>0</v>
      </c>
      <c r="R65" s="567">
        <f t="shared" si="11"/>
        <v>0</v>
      </c>
      <c r="S65" s="567">
        <f t="shared" si="11"/>
        <v>0</v>
      </c>
      <c r="T65" s="567">
        <f t="shared" si="11"/>
        <v>0</v>
      </c>
      <c r="U65" s="567">
        <f t="shared" si="11"/>
        <v>0</v>
      </c>
      <c r="V65" s="568">
        <f>SUMPRODUCT(ROUND(J65:U65,2))</f>
        <v>0</v>
      </c>
      <c r="W65" s="489"/>
    </row>
    <row r="66" spans="1:23" ht="15" customHeight="1" x14ac:dyDescent="0.2">
      <c r="A66" s="327"/>
      <c r="B66" s="244"/>
      <c r="C66" s="416"/>
      <c r="D66" s="413">
        <v>1</v>
      </c>
      <c r="E66" s="413">
        <v>2</v>
      </c>
      <c r="F66" s="247"/>
      <c r="G66" s="405" t="s">
        <v>168</v>
      </c>
      <c r="H66" s="254"/>
      <c r="I66" s="238"/>
      <c r="J66" s="408">
        <f t="shared" ref="J66:U66" si="12">IF(OR($D69=0,$D70=0),0,IF(AND(J$48&gt;=$D69,J$48&lt;=$D70),"X",""))</f>
        <v>0</v>
      </c>
      <c r="K66" s="408">
        <f t="shared" si="12"/>
        <v>0</v>
      </c>
      <c r="L66" s="408">
        <f t="shared" si="12"/>
        <v>0</v>
      </c>
      <c r="M66" s="408">
        <f t="shared" si="12"/>
        <v>0</v>
      </c>
      <c r="N66" s="408">
        <f t="shared" si="12"/>
        <v>0</v>
      </c>
      <c r="O66" s="408">
        <f t="shared" si="12"/>
        <v>0</v>
      </c>
      <c r="P66" s="408">
        <f t="shared" si="12"/>
        <v>0</v>
      </c>
      <c r="Q66" s="408">
        <f t="shared" si="12"/>
        <v>0</v>
      </c>
      <c r="R66" s="408">
        <f t="shared" si="12"/>
        <v>0</v>
      </c>
      <c r="S66" s="408">
        <f t="shared" si="12"/>
        <v>0</v>
      </c>
      <c r="T66" s="408">
        <f t="shared" si="12"/>
        <v>0</v>
      </c>
      <c r="U66" s="408">
        <f t="shared" si="12"/>
        <v>0</v>
      </c>
      <c r="V66" s="419"/>
      <c r="W66" s="489"/>
    </row>
    <row r="67" spans="1:23" ht="15" customHeight="1" x14ac:dyDescent="0.2">
      <c r="A67" s="327"/>
      <c r="B67" s="244"/>
      <c r="C67" s="627" t="s">
        <v>274</v>
      </c>
      <c r="D67" s="412"/>
      <c r="E67" s="412"/>
      <c r="F67" s="247"/>
      <c r="G67" s="241" t="s">
        <v>119</v>
      </c>
      <c r="H67" s="406"/>
      <c r="I67" s="273" t="s">
        <v>30</v>
      </c>
      <c r="J67" s="563">
        <f t="shared" ref="J67:U67" si="13">IF(OR($D69=0,$D70=0),0,IF($D67=J$48,MIN(ROUND($D72,2),ROUND(ROUND($D72,2)/$D71*SUMPRODUCT(($J66:$U66="X")*(ROUND($J64:$U64,4))),2)),0))</f>
        <v>0</v>
      </c>
      <c r="K67" s="563">
        <f t="shared" si="13"/>
        <v>0</v>
      </c>
      <c r="L67" s="563">
        <f t="shared" si="13"/>
        <v>0</v>
      </c>
      <c r="M67" s="563">
        <f t="shared" si="13"/>
        <v>0</v>
      </c>
      <c r="N67" s="563">
        <f t="shared" si="13"/>
        <v>0</v>
      </c>
      <c r="O67" s="563">
        <f t="shared" si="13"/>
        <v>0</v>
      </c>
      <c r="P67" s="563">
        <f t="shared" si="13"/>
        <v>0</v>
      </c>
      <c r="Q67" s="563">
        <f t="shared" si="13"/>
        <v>0</v>
      </c>
      <c r="R67" s="563">
        <f t="shared" si="13"/>
        <v>0</v>
      </c>
      <c r="S67" s="563">
        <f t="shared" si="13"/>
        <v>0</v>
      </c>
      <c r="T67" s="563">
        <f t="shared" si="13"/>
        <v>0</v>
      </c>
      <c r="U67" s="563">
        <f t="shared" si="13"/>
        <v>0</v>
      </c>
      <c r="V67" s="565">
        <f>SUMPRODUCT(ROUND(J67:U67,2))</f>
        <v>0</v>
      </c>
      <c r="W67" s="489"/>
    </row>
    <row r="68" spans="1:23" ht="15" customHeight="1" x14ac:dyDescent="0.2">
      <c r="A68" s="327"/>
      <c r="B68" s="244"/>
      <c r="C68" s="627" t="s">
        <v>275</v>
      </c>
      <c r="D68" s="415"/>
      <c r="E68" s="421"/>
      <c r="F68" s="247"/>
      <c r="G68" s="239" t="s">
        <v>290</v>
      </c>
      <c r="H68" s="255"/>
      <c r="I68" s="273" t="s">
        <v>30</v>
      </c>
      <c r="J68" s="563">
        <f t="shared" ref="J68:U68" si="14">IF(OR($D69=0,$D70=0),0,IF($D67=J$48,MIN(ROUND($D73,2),ROUND(ROUND($D73,2)/$D71*SUMPRODUCT(($J66:$U66="X")*(ROUND($J64:$U64,4))),2)),0))</f>
        <v>0</v>
      </c>
      <c r="K68" s="563">
        <f t="shared" si="14"/>
        <v>0</v>
      </c>
      <c r="L68" s="563">
        <f t="shared" si="14"/>
        <v>0</v>
      </c>
      <c r="M68" s="563">
        <f t="shared" si="14"/>
        <v>0</v>
      </c>
      <c r="N68" s="563">
        <f t="shared" si="14"/>
        <v>0</v>
      </c>
      <c r="O68" s="563">
        <f t="shared" si="14"/>
        <v>0</v>
      </c>
      <c r="P68" s="563">
        <f t="shared" si="14"/>
        <v>0</v>
      </c>
      <c r="Q68" s="563">
        <f t="shared" si="14"/>
        <v>0</v>
      </c>
      <c r="R68" s="563">
        <f t="shared" si="14"/>
        <v>0</v>
      </c>
      <c r="S68" s="563">
        <f t="shared" si="14"/>
        <v>0</v>
      </c>
      <c r="T68" s="563">
        <f t="shared" si="14"/>
        <v>0</v>
      </c>
      <c r="U68" s="563">
        <f t="shared" si="14"/>
        <v>0</v>
      </c>
      <c r="V68" s="565">
        <f>SUMPRODUCT(ROUND(J68:U68,2))</f>
        <v>0</v>
      </c>
      <c r="W68" s="489"/>
    </row>
    <row r="69" spans="1:23" ht="15" customHeight="1" x14ac:dyDescent="0.2">
      <c r="A69" s="327"/>
      <c r="B69" s="244"/>
      <c r="C69" s="633" t="s">
        <v>32</v>
      </c>
      <c r="D69" s="404"/>
      <c r="E69" s="404"/>
      <c r="F69" s="247"/>
      <c r="G69" s="342" t="str">
        <f>$P$44</f>
        <v>Pauschale für Sozialabgaben inkl. Berufsgenossenschaft</v>
      </c>
      <c r="H69" s="406"/>
      <c r="I69" s="273" t="s">
        <v>30</v>
      </c>
      <c r="J69" s="563">
        <f>ROUND(J68*$U$44,2)</f>
        <v>0</v>
      </c>
      <c r="K69" s="563">
        <f t="shared" ref="K69:U69" si="15">ROUND(K68*$U$44,2)</f>
        <v>0</v>
      </c>
      <c r="L69" s="563">
        <f t="shared" si="15"/>
        <v>0</v>
      </c>
      <c r="M69" s="563">
        <f t="shared" si="15"/>
        <v>0</v>
      </c>
      <c r="N69" s="563">
        <f t="shared" si="15"/>
        <v>0</v>
      </c>
      <c r="O69" s="563">
        <f t="shared" si="15"/>
        <v>0</v>
      </c>
      <c r="P69" s="563">
        <f t="shared" si="15"/>
        <v>0</v>
      </c>
      <c r="Q69" s="563">
        <f t="shared" si="15"/>
        <v>0</v>
      </c>
      <c r="R69" s="563">
        <f t="shared" si="15"/>
        <v>0</v>
      </c>
      <c r="S69" s="563">
        <f t="shared" si="15"/>
        <v>0</v>
      </c>
      <c r="T69" s="563">
        <f t="shared" si="15"/>
        <v>0</v>
      </c>
      <c r="U69" s="563">
        <f t="shared" si="15"/>
        <v>0</v>
      </c>
      <c r="V69" s="565">
        <f>SUMPRODUCT(ROUND(J69:U69,2))</f>
        <v>0</v>
      </c>
      <c r="W69" s="489"/>
    </row>
    <row r="70" spans="1:23" ht="15" customHeight="1" x14ac:dyDescent="0.2">
      <c r="A70" s="327"/>
      <c r="B70" s="244"/>
      <c r="C70" s="633" t="s">
        <v>33</v>
      </c>
      <c r="D70" s="404"/>
      <c r="E70" s="404"/>
      <c r="F70" s="247"/>
      <c r="G70" s="405" t="s">
        <v>169</v>
      </c>
      <c r="H70" s="254"/>
      <c r="I70" s="238"/>
      <c r="J70" s="408">
        <f t="shared" ref="J70:U70" si="16">IF(OR($E69=0,$E70=0),0,IF(AND(J$48&gt;=$E69,J$48&lt;=$E70),"X",""))</f>
        <v>0</v>
      </c>
      <c r="K70" s="408">
        <f t="shared" si="16"/>
        <v>0</v>
      </c>
      <c r="L70" s="408">
        <f t="shared" si="16"/>
        <v>0</v>
      </c>
      <c r="M70" s="408">
        <f t="shared" si="16"/>
        <v>0</v>
      </c>
      <c r="N70" s="408">
        <f t="shared" si="16"/>
        <v>0</v>
      </c>
      <c r="O70" s="408">
        <f t="shared" si="16"/>
        <v>0</v>
      </c>
      <c r="P70" s="408">
        <f t="shared" si="16"/>
        <v>0</v>
      </c>
      <c r="Q70" s="408">
        <f t="shared" si="16"/>
        <v>0</v>
      </c>
      <c r="R70" s="408">
        <f t="shared" si="16"/>
        <v>0</v>
      </c>
      <c r="S70" s="408">
        <f t="shared" si="16"/>
        <v>0</v>
      </c>
      <c r="T70" s="408">
        <f t="shared" si="16"/>
        <v>0</v>
      </c>
      <c r="U70" s="408">
        <f t="shared" si="16"/>
        <v>0</v>
      </c>
      <c r="V70" s="252"/>
      <c r="W70" s="489"/>
    </row>
    <row r="71" spans="1:23" ht="15" customHeight="1" x14ac:dyDescent="0.2">
      <c r="A71" s="327"/>
      <c r="B71" s="244"/>
      <c r="C71" s="633" t="s">
        <v>171</v>
      </c>
      <c r="D71" s="420" t="str">
        <f>IF(OR(D69=0,D70=0),"",DATEDIF(D69,D70,"m")+1)</f>
        <v/>
      </c>
      <c r="E71" s="420" t="str">
        <f>IF(OR(E69=0,E70=0),"",DATEDIF(E69,E70,"m")+1)</f>
        <v/>
      </c>
      <c r="F71" s="247"/>
      <c r="G71" s="241" t="s">
        <v>119</v>
      </c>
      <c r="H71" s="406"/>
      <c r="I71" s="273" t="s">
        <v>30</v>
      </c>
      <c r="J71" s="563">
        <f t="shared" ref="J71:U71" si="17">IF(OR($E69=0,$E70=0),0,IF($E67=J$48,MIN(ROUND($E72,2),ROUND(ROUND($E72,2)/$E71*SUMPRODUCT(($J70:$U70="X")*(ROUND($J64:$U64,4))),2)),0))</f>
        <v>0</v>
      </c>
      <c r="K71" s="563">
        <f t="shared" si="17"/>
        <v>0</v>
      </c>
      <c r="L71" s="563">
        <f t="shared" si="17"/>
        <v>0</v>
      </c>
      <c r="M71" s="563">
        <f t="shared" si="17"/>
        <v>0</v>
      </c>
      <c r="N71" s="563">
        <f t="shared" si="17"/>
        <v>0</v>
      </c>
      <c r="O71" s="563">
        <f t="shared" si="17"/>
        <v>0</v>
      </c>
      <c r="P71" s="563">
        <f t="shared" si="17"/>
        <v>0</v>
      </c>
      <c r="Q71" s="563">
        <f t="shared" si="17"/>
        <v>0</v>
      </c>
      <c r="R71" s="563">
        <f t="shared" si="17"/>
        <v>0</v>
      </c>
      <c r="S71" s="563">
        <f t="shared" si="17"/>
        <v>0</v>
      </c>
      <c r="T71" s="563">
        <f t="shared" si="17"/>
        <v>0</v>
      </c>
      <c r="U71" s="563">
        <f t="shared" si="17"/>
        <v>0</v>
      </c>
      <c r="V71" s="565">
        <f>SUMPRODUCT(ROUND(J71:U71,2))</f>
        <v>0</v>
      </c>
      <c r="W71" s="489"/>
    </row>
    <row r="72" spans="1:23" ht="15" customHeight="1" x14ac:dyDescent="0.2">
      <c r="A72" s="327"/>
      <c r="B72" s="244"/>
      <c r="C72" s="627" t="s">
        <v>276</v>
      </c>
      <c r="D72" s="326"/>
      <c r="E72" s="326"/>
      <c r="F72" s="247"/>
      <c r="G72" s="239" t="s">
        <v>290</v>
      </c>
      <c r="H72" s="255"/>
      <c r="I72" s="273" t="s">
        <v>30</v>
      </c>
      <c r="J72" s="563">
        <f t="shared" ref="J72:U72" si="18">IF(OR($E69=0,$E70=0),0,IF($E67=J$48,MIN(ROUND($E73,2),ROUND(ROUND($E73,2)/$E71*SUMPRODUCT(($J70:$U70="X")*(ROUND($J64:$U64,4))),2)),0))</f>
        <v>0</v>
      </c>
      <c r="K72" s="563">
        <f t="shared" si="18"/>
        <v>0</v>
      </c>
      <c r="L72" s="563">
        <f t="shared" si="18"/>
        <v>0</v>
      </c>
      <c r="M72" s="563">
        <f t="shared" si="18"/>
        <v>0</v>
      </c>
      <c r="N72" s="563">
        <f t="shared" si="18"/>
        <v>0</v>
      </c>
      <c r="O72" s="563">
        <f t="shared" si="18"/>
        <v>0</v>
      </c>
      <c r="P72" s="563">
        <f t="shared" si="18"/>
        <v>0</v>
      </c>
      <c r="Q72" s="563">
        <f t="shared" si="18"/>
        <v>0</v>
      </c>
      <c r="R72" s="563">
        <f t="shared" si="18"/>
        <v>0</v>
      </c>
      <c r="S72" s="563">
        <f t="shared" si="18"/>
        <v>0</v>
      </c>
      <c r="T72" s="563">
        <f t="shared" si="18"/>
        <v>0</v>
      </c>
      <c r="U72" s="563">
        <f t="shared" si="18"/>
        <v>0</v>
      </c>
      <c r="V72" s="565">
        <f>SUMPRODUCT(ROUND(J72:U72,2))</f>
        <v>0</v>
      </c>
      <c r="W72" s="489"/>
    </row>
    <row r="73" spans="1:23" ht="15" customHeight="1" x14ac:dyDescent="0.2">
      <c r="A73" s="327"/>
      <c r="B73" s="244"/>
      <c r="C73" s="627" t="s">
        <v>291</v>
      </c>
      <c r="D73" s="326"/>
      <c r="E73" s="326"/>
      <c r="F73" s="247"/>
      <c r="G73" s="628" t="str">
        <f>$P$44</f>
        <v>Pauschale für Sozialabgaben inkl. Berufsgenossenschaft</v>
      </c>
      <c r="H73" s="629"/>
      <c r="I73" s="630" t="s">
        <v>30</v>
      </c>
      <c r="J73" s="631">
        <f t="shared" ref="J73:U73" si="19">ROUND(J72*$U$44,2)</f>
        <v>0</v>
      </c>
      <c r="K73" s="631">
        <f t="shared" si="19"/>
        <v>0</v>
      </c>
      <c r="L73" s="631">
        <f t="shared" si="19"/>
        <v>0</v>
      </c>
      <c r="M73" s="631">
        <f t="shared" si="19"/>
        <v>0</v>
      </c>
      <c r="N73" s="631">
        <f t="shared" si="19"/>
        <v>0</v>
      </c>
      <c r="O73" s="631">
        <f t="shared" si="19"/>
        <v>0</v>
      </c>
      <c r="P73" s="631">
        <f t="shared" si="19"/>
        <v>0</v>
      </c>
      <c r="Q73" s="631">
        <f t="shared" si="19"/>
        <v>0</v>
      </c>
      <c r="R73" s="631">
        <f t="shared" si="19"/>
        <v>0</v>
      </c>
      <c r="S73" s="631">
        <f t="shared" si="19"/>
        <v>0</v>
      </c>
      <c r="T73" s="631">
        <f t="shared" si="19"/>
        <v>0</v>
      </c>
      <c r="U73" s="631">
        <f t="shared" si="19"/>
        <v>0</v>
      </c>
      <c r="V73" s="632">
        <f>SUMPRODUCT(ROUND(J73:U73,2))</f>
        <v>0</v>
      </c>
      <c r="W73" s="489"/>
    </row>
    <row r="74" spans="1:23" ht="15" customHeight="1" thickBot="1" x14ac:dyDescent="0.25">
      <c r="A74" s="327"/>
      <c r="B74" s="278"/>
      <c r="C74" s="279"/>
      <c r="D74" s="279"/>
      <c r="E74" s="279"/>
      <c r="F74" s="411"/>
      <c r="G74" s="319"/>
      <c r="H74" s="414"/>
      <c r="I74" s="33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1"/>
      <c r="W74" s="489">
        <f>IF(COUNTIF(V62:V73,"&gt;0")&gt;0,1,0)</f>
        <v>0</v>
      </c>
    </row>
    <row r="75" spans="1:23" ht="15" customHeight="1" thickTop="1" x14ac:dyDescent="0.2">
      <c r="A75" s="327"/>
      <c r="B75" s="407"/>
      <c r="C75" s="409"/>
      <c r="D75" s="409"/>
      <c r="E75" s="409"/>
      <c r="F75" s="410"/>
      <c r="G75" s="262" t="s">
        <v>142</v>
      </c>
      <c r="H75" s="263"/>
      <c r="I75" s="264"/>
      <c r="J75" s="515"/>
      <c r="K75" s="515"/>
      <c r="L75" s="515"/>
      <c r="M75" s="515"/>
      <c r="N75" s="515"/>
      <c r="O75" s="515"/>
      <c r="P75" s="515"/>
      <c r="Q75" s="515"/>
      <c r="R75" s="515"/>
      <c r="S75" s="515"/>
      <c r="T75" s="515"/>
      <c r="U75" s="515"/>
      <c r="V75" s="417"/>
      <c r="W75" s="489"/>
    </row>
    <row r="76" spans="1:23" ht="15" customHeight="1" x14ac:dyDescent="0.2">
      <c r="A76" s="327"/>
      <c r="B76" s="251" t="s">
        <v>5</v>
      </c>
      <c r="C76" s="236"/>
      <c r="D76" s="832"/>
      <c r="E76" s="833"/>
      <c r="F76" s="246"/>
      <c r="G76" s="237" t="s">
        <v>64</v>
      </c>
      <c r="H76" s="253"/>
      <c r="I76" s="238"/>
      <c r="J76" s="623"/>
      <c r="K76" s="623"/>
      <c r="L76" s="623"/>
      <c r="M76" s="623"/>
      <c r="N76" s="623"/>
      <c r="O76" s="623"/>
      <c r="P76" s="623"/>
      <c r="Q76" s="623"/>
      <c r="R76" s="623"/>
      <c r="S76" s="623"/>
      <c r="T76" s="623"/>
      <c r="U76" s="623"/>
      <c r="V76" s="418"/>
      <c r="W76" s="489"/>
    </row>
    <row r="77" spans="1:23" ht="15" customHeight="1" x14ac:dyDescent="0.2">
      <c r="A77" s="327"/>
      <c r="B77" s="244"/>
      <c r="C77" s="236"/>
      <c r="D77" s="236"/>
      <c r="E77" s="236"/>
      <c r="F77" s="245"/>
      <c r="G77" s="275" t="s">
        <v>172</v>
      </c>
      <c r="H77" s="258"/>
      <c r="I77" s="240"/>
      <c r="J77" s="626"/>
      <c r="K77" s="626"/>
      <c r="L77" s="626"/>
      <c r="M77" s="626"/>
      <c r="N77" s="626"/>
      <c r="O77" s="626"/>
      <c r="P77" s="626"/>
      <c r="Q77" s="626"/>
      <c r="R77" s="626"/>
      <c r="S77" s="626"/>
      <c r="T77" s="626"/>
      <c r="U77" s="626"/>
      <c r="V77" s="625"/>
      <c r="W77" s="489"/>
    </row>
    <row r="78" spans="1:23" ht="15" customHeight="1" x14ac:dyDescent="0.2">
      <c r="A78" s="327"/>
      <c r="B78" s="251" t="s">
        <v>175</v>
      </c>
      <c r="C78" s="236"/>
      <c r="D78" s="236"/>
      <c r="E78" s="236"/>
      <c r="F78" s="247"/>
      <c r="G78" s="423" t="s">
        <v>170</v>
      </c>
      <c r="I78" s="424" t="s">
        <v>30</v>
      </c>
      <c r="J78" s="567">
        <f t="shared" ref="J78:U78" si="20">IF(AND($D80=J$48,$E80=J$48),ROUND($D85,2)+ROUND($E85,2),IF($D80=J$48,$D85,IF($E80=J$48,$E85,0)))</f>
        <v>0</v>
      </c>
      <c r="K78" s="567">
        <f t="shared" si="20"/>
        <v>0</v>
      </c>
      <c r="L78" s="567">
        <f t="shared" si="20"/>
        <v>0</v>
      </c>
      <c r="M78" s="567">
        <f t="shared" si="20"/>
        <v>0</v>
      </c>
      <c r="N78" s="567">
        <f t="shared" si="20"/>
        <v>0</v>
      </c>
      <c r="O78" s="567">
        <f t="shared" si="20"/>
        <v>0</v>
      </c>
      <c r="P78" s="567">
        <f t="shared" si="20"/>
        <v>0</v>
      </c>
      <c r="Q78" s="567">
        <f t="shared" si="20"/>
        <v>0</v>
      </c>
      <c r="R78" s="567">
        <f t="shared" si="20"/>
        <v>0</v>
      </c>
      <c r="S78" s="567">
        <f t="shared" si="20"/>
        <v>0</v>
      </c>
      <c r="T78" s="567">
        <f t="shared" si="20"/>
        <v>0</v>
      </c>
      <c r="U78" s="567">
        <f t="shared" si="20"/>
        <v>0</v>
      </c>
      <c r="V78" s="568">
        <f>SUMPRODUCT(ROUND(J78:U78,2))</f>
        <v>0</v>
      </c>
      <c r="W78" s="489"/>
    </row>
    <row r="79" spans="1:23" ht="15" customHeight="1" x14ac:dyDescent="0.2">
      <c r="A79" s="327"/>
      <c r="B79" s="244"/>
      <c r="C79" s="416"/>
      <c r="D79" s="413">
        <v>1</v>
      </c>
      <c r="E79" s="413">
        <v>2</v>
      </c>
      <c r="F79" s="247"/>
      <c r="G79" s="405" t="s">
        <v>168</v>
      </c>
      <c r="H79" s="254"/>
      <c r="I79" s="238"/>
      <c r="J79" s="408">
        <f t="shared" ref="J79:U79" si="21">IF(OR($D82=0,$D83=0),0,IF(AND(J$48&gt;=$D82,J$48&lt;=$D83),"X",""))</f>
        <v>0</v>
      </c>
      <c r="K79" s="408">
        <f t="shared" si="21"/>
        <v>0</v>
      </c>
      <c r="L79" s="408">
        <f t="shared" si="21"/>
        <v>0</v>
      </c>
      <c r="M79" s="408">
        <f t="shared" si="21"/>
        <v>0</v>
      </c>
      <c r="N79" s="408">
        <f t="shared" si="21"/>
        <v>0</v>
      </c>
      <c r="O79" s="408">
        <f t="shared" si="21"/>
        <v>0</v>
      </c>
      <c r="P79" s="408">
        <f t="shared" si="21"/>
        <v>0</v>
      </c>
      <c r="Q79" s="408">
        <f t="shared" si="21"/>
        <v>0</v>
      </c>
      <c r="R79" s="408">
        <f t="shared" si="21"/>
        <v>0</v>
      </c>
      <c r="S79" s="408">
        <f t="shared" si="21"/>
        <v>0</v>
      </c>
      <c r="T79" s="408">
        <f t="shared" si="21"/>
        <v>0</v>
      </c>
      <c r="U79" s="408">
        <f t="shared" si="21"/>
        <v>0</v>
      </c>
      <c r="V79" s="419"/>
      <c r="W79" s="489"/>
    </row>
    <row r="80" spans="1:23" ht="15" customHeight="1" x14ac:dyDescent="0.2">
      <c r="A80" s="327"/>
      <c r="B80" s="244"/>
      <c r="C80" s="627" t="s">
        <v>274</v>
      </c>
      <c r="D80" s="412"/>
      <c r="E80" s="412"/>
      <c r="F80" s="247"/>
      <c r="G80" s="241" t="s">
        <v>119</v>
      </c>
      <c r="H80" s="406"/>
      <c r="I80" s="273" t="s">
        <v>30</v>
      </c>
      <c r="J80" s="563">
        <f t="shared" ref="J80:U80" si="22">IF(OR($D82=0,$D83=0),0,IF($D80=J$48,MIN(ROUND($D85,2),ROUND(ROUND($D85,2)/$D84*SUMPRODUCT(($J79:$U79="X")*(ROUND($J77:$U77,4))),2)),0))</f>
        <v>0</v>
      </c>
      <c r="K80" s="563">
        <f t="shared" si="22"/>
        <v>0</v>
      </c>
      <c r="L80" s="563">
        <f t="shared" si="22"/>
        <v>0</v>
      </c>
      <c r="M80" s="563">
        <f t="shared" si="22"/>
        <v>0</v>
      </c>
      <c r="N80" s="563">
        <f t="shared" si="22"/>
        <v>0</v>
      </c>
      <c r="O80" s="563">
        <f t="shared" si="22"/>
        <v>0</v>
      </c>
      <c r="P80" s="563">
        <f t="shared" si="22"/>
        <v>0</v>
      </c>
      <c r="Q80" s="563">
        <f t="shared" si="22"/>
        <v>0</v>
      </c>
      <c r="R80" s="563">
        <f t="shared" si="22"/>
        <v>0</v>
      </c>
      <c r="S80" s="563">
        <f t="shared" si="22"/>
        <v>0</v>
      </c>
      <c r="T80" s="563">
        <f t="shared" si="22"/>
        <v>0</v>
      </c>
      <c r="U80" s="563">
        <f t="shared" si="22"/>
        <v>0</v>
      </c>
      <c r="V80" s="565">
        <f>SUMPRODUCT(ROUND(J80:U80,2))</f>
        <v>0</v>
      </c>
      <c r="W80" s="489"/>
    </row>
    <row r="81" spans="1:23" ht="15" customHeight="1" x14ac:dyDescent="0.2">
      <c r="A81" s="327"/>
      <c r="B81" s="244"/>
      <c r="C81" s="627" t="s">
        <v>275</v>
      </c>
      <c r="D81" s="415"/>
      <c r="E81" s="421"/>
      <c r="F81" s="247"/>
      <c r="G81" s="239" t="s">
        <v>290</v>
      </c>
      <c r="H81" s="255"/>
      <c r="I81" s="273" t="s">
        <v>30</v>
      </c>
      <c r="J81" s="563">
        <f t="shared" ref="J81:U81" si="23">IF(OR($D82=0,$D83=0),0,IF($D80=J$48,MIN(ROUND($D86,2),ROUND(ROUND($D86,2)/$D84*SUMPRODUCT(($J79:$U79="X")*(ROUND($J77:$U77,4))),2)),0))</f>
        <v>0</v>
      </c>
      <c r="K81" s="563">
        <f t="shared" si="23"/>
        <v>0</v>
      </c>
      <c r="L81" s="563">
        <f t="shared" si="23"/>
        <v>0</v>
      </c>
      <c r="M81" s="563">
        <f t="shared" si="23"/>
        <v>0</v>
      </c>
      <c r="N81" s="563">
        <f t="shared" si="23"/>
        <v>0</v>
      </c>
      <c r="O81" s="563">
        <f t="shared" si="23"/>
        <v>0</v>
      </c>
      <c r="P81" s="563">
        <f t="shared" si="23"/>
        <v>0</v>
      </c>
      <c r="Q81" s="563">
        <f t="shared" si="23"/>
        <v>0</v>
      </c>
      <c r="R81" s="563">
        <f t="shared" si="23"/>
        <v>0</v>
      </c>
      <c r="S81" s="563">
        <f t="shared" si="23"/>
        <v>0</v>
      </c>
      <c r="T81" s="563">
        <f t="shared" si="23"/>
        <v>0</v>
      </c>
      <c r="U81" s="563">
        <f t="shared" si="23"/>
        <v>0</v>
      </c>
      <c r="V81" s="565">
        <f>SUMPRODUCT(ROUND(J81:U81,2))</f>
        <v>0</v>
      </c>
      <c r="W81" s="489"/>
    </row>
    <row r="82" spans="1:23" ht="15" customHeight="1" x14ac:dyDescent="0.2">
      <c r="A82" s="327"/>
      <c r="B82" s="244"/>
      <c r="C82" s="633" t="s">
        <v>32</v>
      </c>
      <c r="D82" s="404"/>
      <c r="E82" s="404"/>
      <c r="F82" s="247"/>
      <c r="G82" s="342" t="str">
        <f>$P$44</f>
        <v>Pauschale für Sozialabgaben inkl. Berufsgenossenschaft</v>
      </c>
      <c r="H82" s="406"/>
      <c r="I82" s="273" t="s">
        <v>30</v>
      </c>
      <c r="J82" s="563">
        <f>ROUND(J81*$U$44,2)</f>
        <v>0</v>
      </c>
      <c r="K82" s="563">
        <f t="shared" ref="K82:U82" si="24">ROUND(K81*$U$44,2)</f>
        <v>0</v>
      </c>
      <c r="L82" s="563">
        <f t="shared" si="24"/>
        <v>0</v>
      </c>
      <c r="M82" s="563">
        <f t="shared" si="24"/>
        <v>0</v>
      </c>
      <c r="N82" s="563">
        <f t="shared" si="24"/>
        <v>0</v>
      </c>
      <c r="O82" s="563">
        <f t="shared" si="24"/>
        <v>0</v>
      </c>
      <c r="P82" s="563">
        <f t="shared" si="24"/>
        <v>0</v>
      </c>
      <c r="Q82" s="563">
        <f t="shared" si="24"/>
        <v>0</v>
      </c>
      <c r="R82" s="563">
        <f t="shared" si="24"/>
        <v>0</v>
      </c>
      <c r="S82" s="563">
        <f t="shared" si="24"/>
        <v>0</v>
      </c>
      <c r="T82" s="563">
        <f t="shared" si="24"/>
        <v>0</v>
      </c>
      <c r="U82" s="563">
        <f t="shared" si="24"/>
        <v>0</v>
      </c>
      <c r="V82" s="565">
        <f>SUMPRODUCT(ROUND(J82:U82,2))</f>
        <v>0</v>
      </c>
      <c r="W82" s="489"/>
    </row>
    <row r="83" spans="1:23" ht="15" customHeight="1" x14ac:dyDescent="0.2">
      <c r="A83" s="327"/>
      <c r="B83" s="244"/>
      <c r="C83" s="633" t="s">
        <v>33</v>
      </c>
      <c r="D83" s="404"/>
      <c r="E83" s="404"/>
      <c r="F83" s="247"/>
      <c r="G83" s="405" t="s">
        <v>169</v>
      </c>
      <c r="H83" s="254"/>
      <c r="I83" s="238"/>
      <c r="J83" s="408">
        <f t="shared" ref="J83:U83" si="25">IF(OR($E82=0,$E83=0),0,IF(AND(J$48&gt;=$E82,J$48&lt;=$E83),"X",""))</f>
        <v>0</v>
      </c>
      <c r="K83" s="408">
        <f t="shared" si="25"/>
        <v>0</v>
      </c>
      <c r="L83" s="408">
        <f t="shared" si="25"/>
        <v>0</v>
      </c>
      <c r="M83" s="408">
        <f t="shared" si="25"/>
        <v>0</v>
      </c>
      <c r="N83" s="408">
        <f t="shared" si="25"/>
        <v>0</v>
      </c>
      <c r="O83" s="408">
        <f t="shared" si="25"/>
        <v>0</v>
      </c>
      <c r="P83" s="408">
        <f t="shared" si="25"/>
        <v>0</v>
      </c>
      <c r="Q83" s="408">
        <f t="shared" si="25"/>
        <v>0</v>
      </c>
      <c r="R83" s="408">
        <f t="shared" si="25"/>
        <v>0</v>
      </c>
      <c r="S83" s="408">
        <f t="shared" si="25"/>
        <v>0</v>
      </c>
      <c r="T83" s="408">
        <f t="shared" si="25"/>
        <v>0</v>
      </c>
      <c r="U83" s="408">
        <f t="shared" si="25"/>
        <v>0</v>
      </c>
      <c r="V83" s="252"/>
      <c r="W83" s="489"/>
    </row>
    <row r="84" spans="1:23" ht="15" customHeight="1" x14ac:dyDescent="0.2">
      <c r="A84" s="327"/>
      <c r="B84" s="244"/>
      <c r="C84" s="633" t="s">
        <v>171</v>
      </c>
      <c r="D84" s="420" t="str">
        <f>IF(OR(D82=0,D83=0),"",DATEDIF(D82,D83,"m")+1)</f>
        <v/>
      </c>
      <c r="E84" s="420" t="str">
        <f>IF(OR(E82=0,E83=0),"",DATEDIF(E82,E83,"m")+1)</f>
        <v/>
      </c>
      <c r="F84" s="247"/>
      <c r="G84" s="241" t="s">
        <v>119</v>
      </c>
      <c r="H84" s="406"/>
      <c r="I84" s="273" t="s">
        <v>30</v>
      </c>
      <c r="J84" s="563">
        <f t="shared" ref="J84:U84" si="26">IF(OR($E82=0,$E83=0),0,IF($E80=J$48,MIN(ROUND($E85,2),ROUND(ROUND($E85,2)/$E84*SUMPRODUCT(($J83:$U83="X")*(ROUND($J77:$U77,4))),2)),0))</f>
        <v>0</v>
      </c>
      <c r="K84" s="563">
        <f t="shared" si="26"/>
        <v>0</v>
      </c>
      <c r="L84" s="563">
        <f t="shared" si="26"/>
        <v>0</v>
      </c>
      <c r="M84" s="563">
        <f t="shared" si="26"/>
        <v>0</v>
      </c>
      <c r="N84" s="563">
        <f t="shared" si="26"/>
        <v>0</v>
      </c>
      <c r="O84" s="563">
        <f t="shared" si="26"/>
        <v>0</v>
      </c>
      <c r="P84" s="563">
        <f t="shared" si="26"/>
        <v>0</v>
      </c>
      <c r="Q84" s="563">
        <f t="shared" si="26"/>
        <v>0</v>
      </c>
      <c r="R84" s="563">
        <f t="shared" si="26"/>
        <v>0</v>
      </c>
      <c r="S84" s="563">
        <f t="shared" si="26"/>
        <v>0</v>
      </c>
      <c r="T84" s="563">
        <f t="shared" si="26"/>
        <v>0</v>
      </c>
      <c r="U84" s="563">
        <f t="shared" si="26"/>
        <v>0</v>
      </c>
      <c r="V84" s="565">
        <f>SUMPRODUCT(ROUND(J84:U84,2))</f>
        <v>0</v>
      </c>
      <c r="W84" s="489"/>
    </row>
    <row r="85" spans="1:23" ht="15" customHeight="1" x14ac:dyDescent="0.2">
      <c r="A85" s="327"/>
      <c r="B85" s="244"/>
      <c r="C85" s="627" t="s">
        <v>276</v>
      </c>
      <c r="D85" s="326"/>
      <c r="E85" s="326"/>
      <c r="F85" s="247"/>
      <c r="G85" s="239" t="s">
        <v>290</v>
      </c>
      <c r="H85" s="255"/>
      <c r="I85" s="273" t="s">
        <v>30</v>
      </c>
      <c r="J85" s="563">
        <f t="shared" ref="J85:U85" si="27">IF(OR($E82=0,$E83=0),0,IF($E80=J$48,MIN(ROUND($E86,2),ROUND(ROUND($E86,2)/$E84*SUMPRODUCT(($J83:$U83="X")*(ROUND($J77:$U77,4))),2)),0))</f>
        <v>0</v>
      </c>
      <c r="K85" s="563">
        <f t="shared" si="27"/>
        <v>0</v>
      </c>
      <c r="L85" s="563">
        <f t="shared" si="27"/>
        <v>0</v>
      </c>
      <c r="M85" s="563">
        <f t="shared" si="27"/>
        <v>0</v>
      </c>
      <c r="N85" s="563">
        <f t="shared" si="27"/>
        <v>0</v>
      </c>
      <c r="O85" s="563">
        <f t="shared" si="27"/>
        <v>0</v>
      </c>
      <c r="P85" s="563">
        <f t="shared" si="27"/>
        <v>0</v>
      </c>
      <c r="Q85" s="563">
        <f t="shared" si="27"/>
        <v>0</v>
      </c>
      <c r="R85" s="563">
        <f t="shared" si="27"/>
        <v>0</v>
      </c>
      <c r="S85" s="563">
        <f t="shared" si="27"/>
        <v>0</v>
      </c>
      <c r="T85" s="563">
        <f t="shared" si="27"/>
        <v>0</v>
      </c>
      <c r="U85" s="563">
        <f t="shared" si="27"/>
        <v>0</v>
      </c>
      <c r="V85" s="565">
        <f>SUMPRODUCT(ROUND(J85:U85,2))</f>
        <v>0</v>
      </c>
      <c r="W85" s="489"/>
    </row>
    <row r="86" spans="1:23" ht="15" customHeight="1" x14ac:dyDescent="0.2">
      <c r="A86" s="327"/>
      <c r="B86" s="244"/>
      <c r="C86" s="627" t="s">
        <v>291</v>
      </c>
      <c r="D86" s="326"/>
      <c r="E86" s="326"/>
      <c r="F86" s="247"/>
      <c r="G86" s="628" t="str">
        <f>$P$44</f>
        <v>Pauschale für Sozialabgaben inkl. Berufsgenossenschaft</v>
      </c>
      <c r="H86" s="629"/>
      <c r="I86" s="630" t="s">
        <v>30</v>
      </c>
      <c r="J86" s="631">
        <f t="shared" ref="J86:U86" si="28">ROUND(J85*$U$44,2)</f>
        <v>0</v>
      </c>
      <c r="K86" s="631">
        <f t="shared" si="28"/>
        <v>0</v>
      </c>
      <c r="L86" s="631">
        <f t="shared" si="28"/>
        <v>0</v>
      </c>
      <c r="M86" s="631">
        <f t="shared" si="28"/>
        <v>0</v>
      </c>
      <c r="N86" s="631">
        <f t="shared" si="28"/>
        <v>0</v>
      </c>
      <c r="O86" s="631">
        <f t="shared" si="28"/>
        <v>0</v>
      </c>
      <c r="P86" s="631">
        <f t="shared" si="28"/>
        <v>0</v>
      </c>
      <c r="Q86" s="631">
        <f t="shared" si="28"/>
        <v>0</v>
      </c>
      <c r="R86" s="631">
        <f t="shared" si="28"/>
        <v>0</v>
      </c>
      <c r="S86" s="631">
        <f t="shared" si="28"/>
        <v>0</v>
      </c>
      <c r="T86" s="631">
        <f t="shared" si="28"/>
        <v>0</v>
      </c>
      <c r="U86" s="631">
        <f t="shared" si="28"/>
        <v>0</v>
      </c>
      <c r="V86" s="632">
        <f>SUMPRODUCT(ROUND(J86:U86,2))</f>
        <v>0</v>
      </c>
      <c r="W86" s="489"/>
    </row>
    <row r="87" spans="1:23" ht="15" customHeight="1" thickBot="1" x14ac:dyDescent="0.25">
      <c r="A87" s="327"/>
      <c r="B87" s="278"/>
      <c r="C87" s="279"/>
      <c r="D87" s="279"/>
      <c r="E87" s="279"/>
      <c r="F87" s="411"/>
      <c r="G87" s="319"/>
      <c r="H87" s="414"/>
      <c r="I87" s="33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1"/>
      <c r="W87" s="489">
        <f>IF(COUNTIF(V75:V86,"&gt;0")&gt;0,1,0)</f>
        <v>0</v>
      </c>
    </row>
    <row r="88" spans="1:23" ht="15" customHeight="1" thickTop="1" x14ac:dyDescent="0.2">
      <c r="A88" s="327"/>
      <c r="B88" s="407"/>
      <c r="C88" s="409"/>
      <c r="D88" s="409"/>
      <c r="E88" s="409"/>
      <c r="F88" s="410"/>
      <c r="G88" s="262" t="s">
        <v>142</v>
      </c>
      <c r="H88" s="263"/>
      <c r="I88" s="264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515"/>
      <c r="V88" s="417"/>
      <c r="W88" s="489"/>
    </row>
    <row r="89" spans="1:23" ht="15" customHeight="1" x14ac:dyDescent="0.2">
      <c r="A89" s="327"/>
      <c r="B89" s="251" t="s">
        <v>5</v>
      </c>
      <c r="C89" s="236"/>
      <c r="D89" s="832"/>
      <c r="E89" s="833"/>
      <c r="F89" s="246"/>
      <c r="G89" s="237" t="s">
        <v>64</v>
      </c>
      <c r="H89" s="253"/>
      <c r="I89" s="238"/>
      <c r="J89" s="623"/>
      <c r="K89" s="623"/>
      <c r="L89" s="623"/>
      <c r="M89" s="623"/>
      <c r="N89" s="623"/>
      <c r="O89" s="623"/>
      <c r="P89" s="623"/>
      <c r="Q89" s="623"/>
      <c r="R89" s="623"/>
      <c r="S89" s="623"/>
      <c r="T89" s="623"/>
      <c r="U89" s="623"/>
      <c r="V89" s="418"/>
      <c r="W89" s="489"/>
    </row>
    <row r="90" spans="1:23" ht="15" customHeight="1" x14ac:dyDescent="0.2">
      <c r="A90" s="327"/>
      <c r="B90" s="244"/>
      <c r="C90" s="236"/>
      <c r="D90" s="236"/>
      <c r="E90" s="236"/>
      <c r="F90" s="245"/>
      <c r="G90" s="275" t="s">
        <v>172</v>
      </c>
      <c r="H90" s="258"/>
      <c r="I90" s="240"/>
      <c r="J90" s="626"/>
      <c r="K90" s="626"/>
      <c r="L90" s="626"/>
      <c r="M90" s="626"/>
      <c r="N90" s="626"/>
      <c r="O90" s="626"/>
      <c r="P90" s="626"/>
      <c r="Q90" s="626"/>
      <c r="R90" s="626"/>
      <c r="S90" s="626"/>
      <c r="T90" s="626"/>
      <c r="U90" s="626"/>
      <c r="V90" s="625"/>
      <c r="W90" s="489"/>
    </row>
    <row r="91" spans="1:23" ht="15" customHeight="1" x14ac:dyDescent="0.2">
      <c r="A91" s="327"/>
      <c r="B91" s="251" t="s">
        <v>175</v>
      </c>
      <c r="C91" s="236"/>
      <c r="D91" s="236"/>
      <c r="E91" s="236"/>
      <c r="F91" s="247"/>
      <c r="G91" s="423" t="s">
        <v>170</v>
      </c>
      <c r="I91" s="424" t="s">
        <v>30</v>
      </c>
      <c r="J91" s="567">
        <f t="shared" ref="J91:U91" si="29">IF(AND($D93=J$48,$E93=J$48),ROUND($D98,2)+ROUND($E98,2),IF($D93=J$48,$D98,IF($E93=J$48,$E98,0)))</f>
        <v>0</v>
      </c>
      <c r="K91" s="567">
        <f t="shared" si="29"/>
        <v>0</v>
      </c>
      <c r="L91" s="567">
        <f t="shared" si="29"/>
        <v>0</v>
      </c>
      <c r="M91" s="567">
        <f t="shared" si="29"/>
        <v>0</v>
      </c>
      <c r="N91" s="567">
        <f t="shared" si="29"/>
        <v>0</v>
      </c>
      <c r="O91" s="567">
        <f t="shared" si="29"/>
        <v>0</v>
      </c>
      <c r="P91" s="567">
        <f t="shared" si="29"/>
        <v>0</v>
      </c>
      <c r="Q91" s="567">
        <f t="shared" si="29"/>
        <v>0</v>
      </c>
      <c r="R91" s="567">
        <f t="shared" si="29"/>
        <v>0</v>
      </c>
      <c r="S91" s="567">
        <f t="shared" si="29"/>
        <v>0</v>
      </c>
      <c r="T91" s="567">
        <f t="shared" si="29"/>
        <v>0</v>
      </c>
      <c r="U91" s="567">
        <f t="shared" si="29"/>
        <v>0</v>
      </c>
      <c r="V91" s="568">
        <f>SUMPRODUCT(ROUND(J91:U91,2))</f>
        <v>0</v>
      </c>
      <c r="W91" s="489"/>
    </row>
    <row r="92" spans="1:23" ht="15" customHeight="1" x14ac:dyDescent="0.2">
      <c r="A92" s="327"/>
      <c r="B92" s="244"/>
      <c r="C92" s="416"/>
      <c r="D92" s="413">
        <v>1</v>
      </c>
      <c r="E92" s="413">
        <v>2</v>
      </c>
      <c r="F92" s="247"/>
      <c r="G92" s="405" t="s">
        <v>168</v>
      </c>
      <c r="H92" s="254"/>
      <c r="I92" s="238"/>
      <c r="J92" s="408">
        <f t="shared" ref="J92:U92" si="30">IF(OR($D95=0,$D96=0),0,IF(AND(J$48&gt;=$D95,J$48&lt;=$D96),"X",""))</f>
        <v>0</v>
      </c>
      <c r="K92" s="408">
        <f t="shared" si="30"/>
        <v>0</v>
      </c>
      <c r="L92" s="408">
        <f t="shared" si="30"/>
        <v>0</v>
      </c>
      <c r="M92" s="408">
        <f t="shared" si="30"/>
        <v>0</v>
      </c>
      <c r="N92" s="408">
        <f t="shared" si="30"/>
        <v>0</v>
      </c>
      <c r="O92" s="408">
        <f t="shared" si="30"/>
        <v>0</v>
      </c>
      <c r="P92" s="408">
        <f t="shared" si="30"/>
        <v>0</v>
      </c>
      <c r="Q92" s="408">
        <f t="shared" si="30"/>
        <v>0</v>
      </c>
      <c r="R92" s="408">
        <f t="shared" si="30"/>
        <v>0</v>
      </c>
      <c r="S92" s="408">
        <f t="shared" si="30"/>
        <v>0</v>
      </c>
      <c r="T92" s="408">
        <f t="shared" si="30"/>
        <v>0</v>
      </c>
      <c r="U92" s="408">
        <f t="shared" si="30"/>
        <v>0</v>
      </c>
      <c r="V92" s="419"/>
      <c r="W92" s="489"/>
    </row>
    <row r="93" spans="1:23" ht="15" customHeight="1" x14ac:dyDescent="0.2">
      <c r="A93" s="327"/>
      <c r="B93" s="244"/>
      <c r="C93" s="627" t="s">
        <v>274</v>
      </c>
      <c r="D93" s="412"/>
      <c r="E93" s="412"/>
      <c r="F93" s="247"/>
      <c r="G93" s="241" t="s">
        <v>119</v>
      </c>
      <c r="H93" s="406"/>
      <c r="I93" s="273" t="s">
        <v>30</v>
      </c>
      <c r="J93" s="563">
        <f t="shared" ref="J93:U93" si="31">IF(OR($D95=0,$D96=0),0,IF($D93=J$48,MIN(ROUND($D98,2),ROUND(ROUND($D98,2)/$D97*SUMPRODUCT(($J92:$U92="X")*(ROUND($J90:$U90,4))),2)),0))</f>
        <v>0</v>
      </c>
      <c r="K93" s="563">
        <f t="shared" si="31"/>
        <v>0</v>
      </c>
      <c r="L93" s="563">
        <f t="shared" si="31"/>
        <v>0</v>
      </c>
      <c r="M93" s="563">
        <f t="shared" si="31"/>
        <v>0</v>
      </c>
      <c r="N93" s="563">
        <f t="shared" si="31"/>
        <v>0</v>
      </c>
      <c r="O93" s="563">
        <f t="shared" si="31"/>
        <v>0</v>
      </c>
      <c r="P93" s="563">
        <f t="shared" si="31"/>
        <v>0</v>
      </c>
      <c r="Q93" s="563">
        <f t="shared" si="31"/>
        <v>0</v>
      </c>
      <c r="R93" s="563">
        <f t="shared" si="31"/>
        <v>0</v>
      </c>
      <c r="S93" s="563">
        <f t="shared" si="31"/>
        <v>0</v>
      </c>
      <c r="T93" s="563">
        <f t="shared" si="31"/>
        <v>0</v>
      </c>
      <c r="U93" s="563">
        <f t="shared" si="31"/>
        <v>0</v>
      </c>
      <c r="V93" s="565">
        <f>SUMPRODUCT(ROUND(J93:U93,2))</f>
        <v>0</v>
      </c>
      <c r="W93" s="489"/>
    </row>
    <row r="94" spans="1:23" ht="15" customHeight="1" x14ac:dyDescent="0.2">
      <c r="A94" s="327"/>
      <c r="B94" s="244"/>
      <c r="C94" s="627" t="s">
        <v>275</v>
      </c>
      <c r="D94" s="415"/>
      <c r="E94" s="421"/>
      <c r="F94" s="247"/>
      <c r="G94" s="239" t="s">
        <v>290</v>
      </c>
      <c r="H94" s="255"/>
      <c r="I94" s="273" t="s">
        <v>30</v>
      </c>
      <c r="J94" s="563">
        <f t="shared" ref="J94:U94" si="32">IF(OR($D95=0,$D96=0),0,IF($D93=J$48,MIN(ROUND($D99,2),ROUND(ROUND($D99,2)/$D97*SUMPRODUCT(($J92:$U92="X")*(ROUND($J90:$U90,4))),2)),0))</f>
        <v>0</v>
      </c>
      <c r="K94" s="563">
        <f t="shared" si="32"/>
        <v>0</v>
      </c>
      <c r="L94" s="563">
        <f t="shared" si="32"/>
        <v>0</v>
      </c>
      <c r="M94" s="563">
        <f t="shared" si="32"/>
        <v>0</v>
      </c>
      <c r="N94" s="563">
        <f t="shared" si="32"/>
        <v>0</v>
      </c>
      <c r="O94" s="563">
        <f t="shared" si="32"/>
        <v>0</v>
      </c>
      <c r="P94" s="563">
        <f t="shared" si="32"/>
        <v>0</v>
      </c>
      <c r="Q94" s="563">
        <f t="shared" si="32"/>
        <v>0</v>
      </c>
      <c r="R94" s="563">
        <f t="shared" si="32"/>
        <v>0</v>
      </c>
      <c r="S94" s="563">
        <f t="shared" si="32"/>
        <v>0</v>
      </c>
      <c r="T94" s="563">
        <f t="shared" si="32"/>
        <v>0</v>
      </c>
      <c r="U94" s="563">
        <f t="shared" si="32"/>
        <v>0</v>
      </c>
      <c r="V94" s="565">
        <f>SUMPRODUCT(ROUND(J94:U94,2))</f>
        <v>0</v>
      </c>
      <c r="W94" s="489"/>
    </row>
    <row r="95" spans="1:23" ht="15" customHeight="1" x14ac:dyDescent="0.2">
      <c r="A95" s="327"/>
      <c r="B95" s="244"/>
      <c r="C95" s="633" t="s">
        <v>32</v>
      </c>
      <c r="D95" s="404"/>
      <c r="E95" s="404"/>
      <c r="F95" s="247"/>
      <c r="G95" s="342" t="str">
        <f>$P$44</f>
        <v>Pauschale für Sozialabgaben inkl. Berufsgenossenschaft</v>
      </c>
      <c r="H95" s="406"/>
      <c r="I95" s="273" t="s">
        <v>30</v>
      </c>
      <c r="J95" s="563">
        <f>ROUND(J94*$U$44,2)</f>
        <v>0</v>
      </c>
      <c r="K95" s="563">
        <f t="shared" ref="K95:U95" si="33">ROUND(K94*$U$44,2)</f>
        <v>0</v>
      </c>
      <c r="L95" s="563">
        <f t="shared" si="33"/>
        <v>0</v>
      </c>
      <c r="M95" s="563">
        <f t="shared" si="33"/>
        <v>0</v>
      </c>
      <c r="N95" s="563">
        <f t="shared" si="33"/>
        <v>0</v>
      </c>
      <c r="O95" s="563">
        <f t="shared" si="33"/>
        <v>0</v>
      </c>
      <c r="P95" s="563">
        <f t="shared" si="33"/>
        <v>0</v>
      </c>
      <c r="Q95" s="563">
        <f t="shared" si="33"/>
        <v>0</v>
      </c>
      <c r="R95" s="563">
        <f t="shared" si="33"/>
        <v>0</v>
      </c>
      <c r="S95" s="563">
        <f t="shared" si="33"/>
        <v>0</v>
      </c>
      <c r="T95" s="563">
        <f t="shared" si="33"/>
        <v>0</v>
      </c>
      <c r="U95" s="563">
        <f t="shared" si="33"/>
        <v>0</v>
      </c>
      <c r="V95" s="565">
        <f>SUMPRODUCT(ROUND(J95:U95,2))</f>
        <v>0</v>
      </c>
      <c r="W95" s="489"/>
    </row>
    <row r="96" spans="1:23" ht="15" customHeight="1" x14ac:dyDescent="0.2">
      <c r="A96" s="327"/>
      <c r="B96" s="244"/>
      <c r="C96" s="633" t="s">
        <v>33</v>
      </c>
      <c r="D96" s="404"/>
      <c r="E96" s="404"/>
      <c r="F96" s="247"/>
      <c r="G96" s="405" t="s">
        <v>169</v>
      </c>
      <c r="H96" s="254"/>
      <c r="I96" s="238"/>
      <c r="J96" s="408">
        <f t="shared" ref="J96:U96" si="34">IF(OR($E95=0,$E96=0),0,IF(AND(J$48&gt;=$E95,J$48&lt;=$E96),"X",""))</f>
        <v>0</v>
      </c>
      <c r="K96" s="408">
        <f t="shared" si="34"/>
        <v>0</v>
      </c>
      <c r="L96" s="408">
        <f t="shared" si="34"/>
        <v>0</v>
      </c>
      <c r="M96" s="408">
        <f t="shared" si="34"/>
        <v>0</v>
      </c>
      <c r="N96" s="408">
        <f t="shared" si="34"/>
        <v>0</v>
      </c>
      <c r="O96" s="408">
        <f t="shared" si="34"/>
        <v>0</v>
      </c>
      <c r="P96" s="408">
        <f t="shared" si="34"/>
        <v>0</v>
      </c>
      <c r="Q96" s="408">
        <f t="shared" si="34"/>
        <v>0</v>
      </c>
      <c r="R96" s="408">
        <f t="shared" si="34"/>
        <v>0</v>
      </c>
      <c r="S96" s="408">
        <f t="shared" si="34"/>
        <v>0</v>
      </c>
      <c r="T96" s="408">
        <f t="shared" si="34"/>
        <v>0</v>
      </c>
      <c r="U96" s="408">
        <f t="shared" si="34"/>
        <v>0</v>
      </c>
      <c r="V96" s="252"/>
      <c r="W96" s="489"/>
    </row>
    <row r="97" spans="1:23" ht="15" customHeight="1" x14ac:dyDescent="0.2">
      <c r="A97" s="327"/>
      <c r="B97" s="244"/>
      <c r="C97" s="633" t="s">
        <v>171</v>
      </c>
      <c r="D97" s="420" t="str">
        <f>IF(OR(D95=0,D96=0),"",DATEDIF(D95,D96,"m")+1)</f>
        <v/>
      </c>
      <c r="E97" s="420" t="str">
        <f>IF(OR(E95=0,E96=0),"",DATEDIF(E95,E96,"m")+1)</f>
        <v/>
      </c>
      <c r="F97" s="247"/>
      <c r="G97" s="241" t="s">
        <v>119</v>
      </c>
      <c r="H97" s="406"/>
      <c r="I97" s="273" t="s">
        <v>30</v>
      </c>
      <c r="J97" s="563">
        <f t="shared" ref="J97:U97" si="35">IF(OR($E95=0,$E96=0),0,IF($E93=J$48,MIN(ROUND($E98,2),ROUND(ROUND($E98,2)/$E97*SUMPRODUCT(($J96:$U96="X")*(ROUND($J90:$U90,4))),2)),0))</f>
        <v>0</v>
      </c>
      <c r="K97" s="563">
        <f t="shared" si="35"/>
        <v>0</v>
      </c>
      <c r="L97" s="563">
        <f t="shared" si="35"/>
        <v>0</v>
      </c>
      <c r="M97" s="563">
        <f t="shared" si="35"/>
        <v>0</v>
      </c>
      <c r="N97" s="563">
        <f t="shared" si="35"/>
        <v>0</v>
      </c>
      <c r="O97" s="563">
        <f t="shared" si="35"/>
        <v>0</v>
      </c>
      <c r="P97" s="563">
        <f t="shared" si="35"/>
        <v>0</v>
      </c>
      <c r="Q97" s="563">
        <f t="shared" si="35"/>
        <v>0</v>
      </c>
      <c r="R97" s="563">
        <f t="shared" si="35"/>
        <v>0</v>
      </c>
      <c r="S97" s="563">
        <f t="shared" si="35"/>
        <v>0</v>
      </c>
      <c r="T97" s="563">
        <f t="shared" si="35"/>
        <v>0</v>
      </c>
      <c r="U97" s="563">
        <f t="shared" si="35"/>
        <v>0</v>
      </c>
      <c r="V97" s="565">
        <f>SUMPRODUCT(ROUND(J97:U97,2))</f>
        <v>0</v>
      </c>
      <c r="W97" s="489"/>
    </row>
    <row r="98" spans="1:23" ht="15" customHeight="1" x14ac:dyDescent="0.2">
      <c r="A98" s="327"/>
      <c r="B98" s="244"/>
      <c r="C98" s="627" t="s">
        <v>276</v>
      </c>
      <c r="D98" s="326"/>
      <c r="E98" s="326"/>
      <c r="F98" s="247"/>
      <c r="G98" s="239" t="s">
        <v>290</v>
      </c>
      <c r="H98" s="255"/>
      <c r="I98" s="273" t="s">
        <v>30</v>
      </c>
      <c r="J98" s="563">
        <f t="shared" ref="J98:U98" si="36">IF(OR($E95=0,$E96=0),0,IF($E93=J$48,MIN(ROUND($E99,2),ROUND(ROUND($E99,2)/$E97*SUMPRODUCT(($J96:$U96="X")*(ROUND($J90:$U90,4))),2)),0))</f>
        <v>0</v>
      </c>
      <c r="K98" s="563">
        <f t="shared" si="36"/>
        <v>0</v>
      </c>
      <c r="L98" s="563">
        <f t="shared" si="36"/>
        <v>0</v>
      </c>
      <c r="M98" s="563">
        <f t="shared" si="36"/>
        <v>0</v>
      </c>
      <c r="N98" s="563">
        <f t="shared" si="36"/>
        <v>0</v>
      </c>
      <c r="O98" s="563">
        <f t="shared" si="36"/>
        <v>0</v>
      </c>
      <c r="P98" s="563">
        <f t="shared" si="36"/>
        <v>0</v>
      </c>
      <c r="Q98" s="563">
        <f t="shared" si="36"/>
        <v>0</v>
      </c>
      <c r="R98" s="563">
        <f t="shared" si="36"/>
        <v>0</v>
      </c>
      <c r="S98" s="563">
        <f t="shared" si="36"/>
        <v>0</v>
      </c>
      <c r="T98" s="563">
        <f t="shared" si="36"/>
        <v>0</v>
      </c>
      <c r="U98" s="563">
        <f t="shared" si="36"/>
        <v>0</v>
      </c>
      <c r="V98" s="565">
        <f>SUMPRODUCT(ROUND(J98:U98,2))</f>
        <v>0</v>
      </c>
      <c r="W98" s="489"/>
    </row>
    <row r="99" spans="1:23" ht="15" customHeight="1" x14ac:dyDescent="0.2">
      <c r="A99" s="327"/>
      <c r="B99" s="244"/>
      <c r="C99" s="627" t="s">
        <v>291</v>
      </c>
      <c r="D99" s="326"/>
      <c r="E99" s="326"/>
      <c r="F99" s="247"/>
      <c r="G99" s="628" t="str">
        <f>$P$44</f>
        <v>Pauschale für Sozialabgaben inkl. Berufsgenossenschaft</v>
      </c>
      <c r="H99" s="629"/>
      <c r="I99" s="630" t="s">
        <v>30</v>
      </c>
      <c r="J99" s="631">
        <f t="shared" ref="J99:U99" si="37">ROUND(J98*$U$44,2)</f>
        <v>0</v>
      </c>
      <c r="K99" s="631">
        <f t="shared" si="37"/>
        <v>0</v>
      </c>
      <c r="L99" s="631">
        <f t="shared" si="37"/>
        <v>0</v>
      </c>
      <c r="M99" s="631">
        <f t="shared" si="37"/>
        <v>0</v>
      </c>
      <c r="N99" s="631">
        <f t="shared" si="37"/>
        <v>0</v>
      </c>
      <c r="O99" s="631">
        <f t="shared" si="37"/>
        <v>0</v>
      </c>
      <c r="P99" s="631">
        <f t="shared" si="37"/>
        <v>0</v>
      </c>
      <c r="Q99" s="631">
        <f t="shared" si="37"/>
        <v>0</v>
      </c>
      <c r="R99" s="631">
        <f t="shared" si="37"/>
        <v>0</v>
      </c>
      <c r="S99" s="631">
        <f t="shared" si="37"/>
        <v>0</v>
      </c>
      <c r="T99" s="631">
        <f t="shared" si="37"/>
        <v>0</v>
      </c>
      <c r="U99" s="631">
        <f t="shared" si="37"/>
        <v>0</v>
      </c>
      <c r="V99" s="632">
        <f>SUMPRODUCT(ROUND(J99:U99,2))</f>
        <v>0</v>
      </c>
      <c r="W99" s="489"/>
    </row>
    <row r="100" spans="1:23" ht="15" customHeight="1" thickBot="1" x14ac:dyDescent="0.25">
      <c r="A100" s="327"/>
      <c r="B100" s="278"/>
      <c r="C100" s="279"/>
      <c r="D100" s="279"/>
      <c r="E100" s="279"/>
      <c r="F100" s="411"/>
      <c r="G100" s="319"/>
      <c r="H100" s="414"/>
      <c r="I100" s="33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1"/>
      <c r="W100" s="489">
        <f>IF(COUNTIF(V88:V99,"&gt;0")&gt;0,1,0)</f>
        <v>0</v>
      </c>
    </row>
    <row r="101" spans="1:23" ht="15" customHeight="1" thickTop="1" x14ac:dyDescent="0.2">
      <c r="A101" s="327"/>
      <c r="B101" s="407"/>
      <c r="C101" s="409"/>
      <c r="D101" s="409"/>
      <c r="E101" s="409"/>
      <c r="F101" s="410"/>
      <c r="G101" s="262" t="s">
        <v>142</v>
      </c>
      <c r="H101" s="263"/>
      <c r="I101" s="264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/>
      <c r="U101" s="515"/>
      <c r="V101" s="417"/>
      <c r="W101" s="489"/>
    </row>
    <row r="102" spans="1:23" ht="15" customHeight="1" x14ac:dyDescent="0.2">
      <c r="A102" s="327"/>
      <c r="B102" s="251" t="s">
        <v>5</v>
      </c>
      <c r="C102" s="236"/>
      <c r="D102" s="832"/>
      <c r="E102" s="833"/>
      <c r="F102" s="246"/>
      <c r="G102" s="237" t="s">
        <v>64</v>
      </c>
      <c r="H102" s="253"/>
      <c r="I102" s="238"/>
      <c r="J102" s="623"/>
      <c r="K102" s="623"/>
      <c r="L102" s="623"/>
      <c r="M102" s="623"/>
      <c r="N102" s="623"/>
      <c r="O102" s="623"/>
      <c r="P102" s="623"/>
      <c r="Q102" s="623"/>
      <c r="R102" s="623"/>
      <c r="S102" s="623"/>
      <c r="T102" s="623"/>
      <c r="U102" s="623"/>
      <c r="V102" s="418"/>
      <c r="W102" s="489"/>
    </row>
    <row r="103" spans="1:23" ht="15" customHeight="1" x14ac:dyDescent="0.2">
      <c r="A103" s="327"/>
      <c r="B103" s="244"/>
      <c r="C103" s="236"/>
      <c r="D103" s="236"/>
      <c r="E103" s="236"/>
      <c r="F103" s="245"/>
      <c r="G103" s="275" t="s">
        <v>172</v>
      </c>
      <c r="H103" s="258"/>
      <c r="I103" s="240"/>
      <c r="J103" s="626"/>
      <c r="K103" s="626"/>
      <c r="L103" s="626"/>
      <c r="M103" s="626"/>
      <c r="N103" s="626"/>
      <c r="O103" s="626"/>
      <c r="P103" s="626"/>
      <c r="Q103" s="626"/>
      <c r="R103" s="626"/>
      <c r="S103" s="626"/>
      <c r="T103" s="626"/>
      <c r="U103" s="626"/>
      <c r="V103" s="625"/>
      <c r="W103" s="489"/>
    </row>
    <row r="104" spans="1:23" ht="15" customHeight="1" x14ac:dyDescent="0.2">
      <c r="A104" s="327"/>
      <c r="B104" s="251" t="s">
        <v>175</v>
      </c>
      <c r="C104" s="236"/>
      <c r="D104" s="236"/>
      <c r="E104" s="236"/>
      <c r="F104" s="247"/>
      <c r="G104" s="423" t="s">
        <v>170</v>
      </c>
      <c r="I104" s="424" t="s">
        <v>30</v>
      </c>
      <c r="J104" s="567">
        <f t="shared" ref="J104:U104" si="38">IF(AND($D106=J$48,$E106=J$48),ROUND($D111,2)+ROUND($E111,2),IF($D106=J$48,$D111,IF($E106=J$48,$E111,0)))</f>
        <v>0</v>
      </c>
      <c r="K104" s="567">
        <f t="shared" si="38"/>
        <v>0</v>
      </c>
      <c r="L104" s="567">
        <f t="shared" si="38"/>
        <v>0</v>
      </c>
      <c r="M104" s="567">
        <f t="shared" si="38"/>
        <v>0</v>
      </c>
      <c r="N104" s="567">
        <f t="shared" si="38"/>
        <v>0</v>
      </c>
      <c r="O104" s="567">
        <f t="shared" si="38"/>
        <v>0</v>
      </c>
      <c r="P104" s="567">
        <f t="shared" si="38"/>
        <v>0</v>
      </c>
      <c r="Q104" s="567">
        <f t="shared" si="38"/>
        <v>0</v>
      </c>
      <c r="R104" s="567">
        <f t="shared" si="38"/>
        <v>0</v>
      </c>
      <c r="S104" s="567">
        <f t="shared" si="38"/>
        <v>0</v>
      </c>
      <c r="T104" s="567">
        <f t="shared" si="38"/>
        <v>0</v>
      </c>
      <c r="U104" s="567">
        <f t="shared" si="38"/>
        <v>0</v>
      </c>
      <c r="V104" s="568">
        <f>SUMPRODUCT(ROUND(J104:U104,2))</f>
        <v>0</v>
      </c>
      <c r="W104" s="489"/>
    </row>
    <row r="105" spans="1:23" ht="15" customHeight="1" x14ac:dyDescent="0.2">
      <c r="A105" s="327"/>
      <c r="B105" s="244"/>
      <c r="C105" s="416"/>
      <c r="D105" s="413">
        <v>1</v>
      </c>
      <c r="E105" s="413">
        <v>2</v>
      </c>
      <c r="F105" s="247"/>
      <c r="G105" s="405" t="s">
        <v>168</v>
      </c>
      <c r="H105" s="254"/>
      <c r="I105" s="238"/>
      <c r="J105" s="408">
        <f t="shared" ref="J105:U105" si="39">IF(OR($D108=0,$D109=0),0,IF(AND(J$48&gt;=$D108,J$48&lt;=$D109),"X",""))</f>
        <v>0</v>
      </c>
      <c r="K105" s="408">
        <f t="shared" si="39"/>
        <v>0</v>
      </c>
      <c r="L105" s="408">
        <f t="shared" si="39"/>
        <v>0</v>
      </c>
      <c r="M105" s="408">
        <f t="shared" si="39"/>
        <v>0</v>
      </c>
      <c r="N105" s="408">
        <f t="shared" si="39"/>
        <v>0</v>
      </c>
      <c r="O105" s="408">
        <f t="shared" si="39"/>
        <v>0</v>
      </c>
      <c r="P105" s="408">
        <f t="shared" si="39"/>
        <v>0</v>
      </c>
      <c r="Q105" s="408">
        <f t="shared" si="39"/>
        <v>0</v>
      </c>
      <c r="R105" s="408">
        <f t="shared" si="39"/>
        <v>0</v>
      </c>
      <c r="S105" s="408">
        <f t="shared" si="39"/>
        <v>0</v>
      </c>
      <c r="T105" s="408">
        <f t="shared" si="39"/>
        <v>0</v>
      </c>
      <c r="U105" s="408">
        <f t="shared" si="39"/>
        <v>0</v>
      </c>
      <c r="V105" s="419"/>
      <c r="W105" s="489"/>
    </row>
    <row r="106" spans="1:23" ht="15" customHeight="1" x14ac:dyDescent="0.2">
      <c r="A106" s="327"/>
      <c r="B106" s="244"/>
      <c r="C106" s="627" t="s">
        <v>274</v>
      </c>
      <c r="D106" s="412"/>
      <c r="E106" s="412"/>
      <c r="F106" s="247"/>
      <c r="G106" s="241" t="s">
        <v>119</v>
      </c>
      <c r="H106" s="406"/>
      <c r="I106" s="273" t="s">
        <v>30</v>
      </c>
      <c r="J106" s="563">
        <f t="shared" ref="J106:U106" si="40">IF(OR($D108=0,$D109=0),0,IF($D106=J$48,MIN(ROUND($D111,2),ROUND(ROUND($D111,2)/$D110*SUMPRODUCT(($J105:$U105="X")*(ROUND($J103:$U103,4))),2)),0))</f>
        <v>0</v>
      </c>
      <c r="K106" s="563">
        <f t="shared" si="40"/>
        <v>0</v>
      </c>
      <c r="L106" s="563">
        <f t="shared" si="40"/>
        <v>0</v>
      </c>
      <c r="M106" s="563">
        <f t="shared" si="40"/>
        <v>0</v>
      </c>
      <c r="N106" s="563">
        <f t="shared" si="40"/>
        <v>0</v>
      </c>
      <c r="O106" s="563">
        <f t="shared" si="40"/>
        <v>0</v>
      </c>
      <c r="P106" s="563">
        <f t="shared" si="40"/>
        <v>0</v>
      </c>
      <c r="Q106" s="563">
        <f t="shared" si="40"/>
        <v>0</v>
      </c>
      <c r="R106" s="563">
        <f t="shared" si="40"/>
        <v>0</v>
      </c>
      <c r="S106" s="563">
        <f t="shared" si="40"/>
        <v>0</v>
      </c>
      <c r="T106" s="563">
        <f t="shared" si="40"/>
        <v>0</v>
      </c>
      <c r="U106" s="563">
        <f t="shared" si="40"/>
        <v>0</v>
      </c>
      <c r="V106" s="565">
        <f>SUMPRODUCT(ROUND(J106:U106,2))</f>
        <v>0</v>
      </c>
      <c r="W106" s="489"/>
    </row>
    <row r="107" spans="1:23" ht="15" customHeight="1" x14ac:dyDescent="0.2">
      <c r="A107" s="327"/>
      <c r="B107" s="244"/>
      <c r="C107" s="627" t="s">
        <v>275</v>
      </c>
      <c r="D107" s="415"/>
      <c r="E107" s="421"/>
      <c r="F107" s="247"/>
      <c r="G107" s="239" t="s">
        <v>290</v>
      </c>
      <c r="H107" s="255"/>
      <c r="I107" s="273" t="s">
        <v>30</v>
      </c>
      <c r="J107" s="563">
        <f t="shared" ref="J107:U107" si="41">IF(OR($D108=0,$D109=0),0,IF($D106=J$48,MIN(ROUND($D112,2),ROUND(ROUND($D112,2)/$D110*SUMPRODUCT(($J105:$U105="X")*(ROUND($J103:$U103,4))),2)),0))</f>
        <v>0</v>
      </c>
      <c r="K107" s="563">
        <f t="shared" si="41"/>
        <v>0</v>
      </c>
      <c r="L107" s="563">
        <f t="shared" si="41"/>
        <v>0</v>
      </c>
      <c r="M107" s="563">
        <f t="shared" si="41"/>
        <v>0</v>
      </c>
      <c r="N107" s="563">
        <f t="shared" si="41"/>
        <v>0</v>
      </c>
      <c r="O107" s="563">
        <f t="shared" si="41"/>
        <v>0</v>
      </c>
      <c r="P107" s="563">
        <f t="shared" si="41"/>
        <v>0</v>
      </c>
      <c r="Q107" s="563">
        <f t="shared" si="41"/>
        <v>0</v>
      </c>
      <c r="R107" s="563">
        <f t="shared" si="41"/>
        <v>0</v>
      </c>
      <c r="S107" s="563">
        <f t="shared" si="41"/>
        <v>0</v>
      </c>
      <c r="T107" s="563">
        <f t="shared" si="41"/>
        <v>0</v>
      </c>
      <c r="U107" s="563">
        <f t="shared" si="41"/>
        <v>0</v>
      </c>
      <c r="V107" s="565">
        <f>SUMPRODUCT(ROUND(J107:U107,2))</f>
        <v>0</v>
      </c>
      <c r="W107" s="489"/>
    </row>
    <row r="108" spans="1:23" ht="15" customHeight="1" x14ac:dyDescent="0.2">
      <c r="A108" s="327"/>
      <c r="B108" s="244"/>
      <c r="C108" s="633" t="s">
        <v>32</v>
      </c>
      <c r="D108" s="404"/>
      <c r="E108" s="404"/>
      <c r="F108" s="247"/>
      <c r="G108" s="342" t="str">
        <f>$P$44</f>
        <v>Pauschale für Sozialabgaben inkl. Berufsgenossenschaft</v>
      </c>
      <c r="H108" s="406"/>
      <c r="I108" s="273" t="s">
        <v>30</v>
      </c>
      <c r="J108" s="563">
        <f>ROUND(J107*$U$44,2)</f>
        <v>0</v>
      </c>
      <c r="K108" s="563">
        <f t="shared" ref="K108:U108" si="42">ROUND(K107*$U$44,2)</f>
        <v>0</v>
      </c>
      <c r="L108" s="563">
        <f t="shared" si="42"/>
        <v>0</v>
      </c>
      <c r="M108" s="563">
        <f t="shared" si="42"/>
        <v>0</v>
      </c>
      <c r="N108" s="563">
        <f t="shared" si="42"/>
        <v>0</v>
      </c>
      <c r="O108" s="563">
        <f t="shared" si="42"/>
        <v>0</v>
      </c>
      <c r="P108" s="563">
        <f t="shared" si="42"/>
        <v>0</v>
      </c>
      <c r="Q108" s="563">
        <f t="shared" si="42"/>
        <v>0</v>
      </c>
      <c r="R108" s="563">
        <f t="shared" si="42"/>
        <v>0</v>
      </c>
      <c r="S108" s="563">
        <f t="shared" si="42"/>
        <v>0</v>
      </c>
      <c r="T108" s="563">
        <f t="shared" si="42"/>
        <v>0</v>
      </c>
      <c r="U108" s="563">
        <f t="shared" si="42"/>
        <v>0</v>
      </c>
      <c r="V108" s="565">
        <f>SUMPRODUCT(ROUND(J108:U108,2))</f>
        <v>0</v>
      </c>
      <c r="W108" s="489"/>
    </row>
    <row r="109" spans="1:23" ht="15" customHeight="1" x14ac:dyDescent="0.2">
      <c r="A109" s="327"/>
      <c r="B109" s="244"/>
      <c r="C109" s="633" t="s">
        <v>33</v>
      </c>
      <c r="D109" s="404"/>
      <c r="E109" s="404"/>
      <c r="F109" s="247"/>
      <c r="G109" s="405" t="s">
        <v>169</v>
      </c>
      <c r="H109" s="254"/>
      <c r="I109" s="238"/>
      <c r="J109" s="408">
        <f t="shared" ref="J109:U109" si="43">IF(OR($E108=0,$E109=0),0,IF(AND(J$48&gt;=$E108,J$48&lt;=$E109),"X",""))</f>
        <v>0</v>
      </c>
      <c r="K109" s="408">
        <f t="shared" si="43"/>
        <v>0</v>
      </c>
      <c r="L109" s="408">
        <f t="shared" si="43"/>
        <v>0</v>
      </c>
      <c r="M109" s="408">
        <f t="shared" si="43"/>
        <v>0</v>
      </c>
      <c r="N109" s="408">
        <f t="shared" si="43"/>
        <v>0</v>
      </c>
      <c r="O109" s="408">
        <f t="shared" si="43"/>
        <v>0</v>
      </c>
      <c r="P109" s="408">
        <f t="shared" si="43"/>
        <v>0</v>
      </c>
      <c r="Q109" s="408">
        <f t="shared" si="43"/>
        <v>0</v>
      </c>
      <c r="R109" s="408">
        <f t="shared" si="43"/>
        <v>0</v>
      </c>
      <c r="S109" s="408">
        <f t="shared" si="43"/>
        <v>0</v>
      </c>
      <c r="T109" s="408">
        <f t="shared" si="43"/>
        <v>0</v>
      </c>
      <c r="U109" s="408">
        <f t="shared" si="43"/>
        <v>0</v>
      </c>
      <c r="V109" s="252"/>
      <c r="W109" s="489"/>
    </row>
    <row r="110" spans="1:23" ht="15" customHeight="1" x14ac:dyDescent="0.2">
      <c r="A110" s="327"/>
      <c r="B110" s="244"/>
      <c r="C110" s="633" t="s">
        <v>171</v>
      </c>
      <c r="D110" s="420" t="str">
        <f>IF(OR(D108=0,D109=0),"",DATEDIF(D108,D109,"m")+1)</f>
        <v/>
      </c>
      <c r="E110" s="420" t="str">
        <f>IF(OR(E108=0,E109=0),"",DATEDIF(E108,E109,"m")+1)</f>
        <v/>
      </c>
      <c r="F110" s="247"/>
      <c r="G110" s="241" t="s">
        <v>119</v>
      </c>
      <c r="H110" s="406"/>
      <c r="I110" s="273" t="s">
        <v>30</v>
      </c>
      <c r="J110" s="563">
        <f t="shared" ref="J110:U110" si="44">IF(OR($E108=0,$E109=0),0,IF($E106=J$48,MIN(ROUND($E111,2),ROUND(ROUND($E111,2)/$E110*SUMPRODUCT(($J109:$U109="X")*(ROUND($J103:$U103,4))),2)),0))</f>
        <v>0</v>
      </c>
      <c r="K110" s="563">
        <f t="shared" si="44"/>
        <v>0</v>
      </c>
      <c r="L110" s="563">
        <f t="shared" si="44"/>
        <v>0</v>
      </c>
      <c r="M110" s="563">
        <f t="shared" si="44"/>
        <v>0</v>
      </c>
      <c r="N110" s="563">
        <f t="shared" si="44"/>
        <v>0</v>
      </c>
      <c r="O110" s="563">
        <f t="shared" si="44"/>
        <v>0</v>
      </c>
      <c r="P110" s="563">
        <f t="shared" si="44"/>
        <v>0</v>
      </c>
      <c r="Q110" s="563">
        <f t="shared" si="44"/>
        <v>0</v>
      </c>
      <c r="R110" s="563">
        <f t="shared" si="44"/>
        <v>0</v>
      </c>
      <c r="S110" s="563">
        <f t="shared" si="44"/>
        <v>0</v>
      </c>
      <c r="T110" s="563">
        <f t="shared" si="44"/>
        <v>0</v>
      </c>
      <c r="U110" s="563">
        <f t="shared" si="44"/>
        <v>0</v>
      </c>
      <c r="V110" s="565">
        <f>SUMPRODUCT(ROUND(J110:U110,2))</f>
        <v>0</v>
      </c>
      <c r="W110" s="489"/>
    </row>
    <row r="111" spans="1:23" ht="15" customHeight="1" x14ac:dyDescent="0.2">
      <c r="A111" s="327"/>
      <c r="B111" s="244"/>
      <c r="C111" s="627" t="s">
        <v>276</v>
      </c>
      <c r="D111" s="326"/>
      <c r="E111" s="326"/>
      <c r="F111" s="247"/>
      <c r="G111" s="239" t="s">
        <v>290</v>
      </c>
      <c r="H111" s="255"/>
      <c r="I111" s="273" t="s">
        <v>30</v>
      </c>
      <c r="J111" s="563">
        <f t="shared" ref="J111:U111" si="45">IF(OR($E108=0,$E109=0),0,IF($E106=J$48,MIN(ROUND($E112,2),ROUND(ROUND($E112,2)/$E110*SUMPRODUCT(($J109:$U109="X")*(ROUND($J103:$U103,4))),2)),0))</f>
        <v>0</v>
      </c>
      <c r="K111" s="563">
        <f t="shared" si="45"/>
        <v>0</v>
      </c>
      <c r="L111" s="563">
        <f t="shared" si="45"/>
        <v>0</v>
      </c>
      <c r="M111" s="563">
        <f t="shared" si="45"/>
        <v>0</v>
      </c>
      <c r="N111" s="563">
        <f t="shared" si="45"/>
        <v>0</v>
      </c>
      <c r="O111" s="563">
        <f t="shared" si="45"/>
        <v>0</v>
      </c>
      <c r="P111" s="563">
        <f t="shared" si="45"/>
        <v>0</v>
      </c>
      <c r="Q111" s="563">
        <f t="shared" si="45"/>
        <v>0</v>
      </c>
      <c r="R111" s="563">
        <f t="shared" si="45"/>
        <v>0</v>
      </c>
      <c r="S111" s="563">
        <f t="shared" si="45"/>
        <v>0</v>
      </c>
      <c r="T111" s="563">
        <f t="shared" si="45"/>
        <v>0</v>
      </c>
      <c r="U111" s="563">
        <f t="shared" si="45"/>
        <v>0</v>
      </c>
      <c r="V111" s="565">
        <f>SUMPRODUCT(ROUND(J111:U111,2))</f>
        <v>0</v>
      </c>
      <c r="W111" s="489"/>
    </row>
    <row r="112" spans="1:23" ht="15" customHeight="1" x14ac:dyDescent="0.2">
      <c r="A112" s="327"/>
      <c r="B112" s="244"/>
      <c r="C112" s="627" t="s">
        <v>291</v>
      </c>
      <c r="D112" s="326"/>
      <c r="E112" s="326"/>
      <c r="F112" s="247"/>
      <c r="G112" s="628" t="str">
        <f>$P$44</f>
        <v>Pauschale für Sozialabgaben inkl. Berufsgenossenschaft</v>
      </c>
      <c r="H112" s="629"/>
      <c r="I112" s="630" t="s">
        <v>30</v>
      </c>
      <c r="J112" s="631">
        <f t="shared" ref="J112:U112" si="46">ROUND(J111*$U$44,2)</f>
        <v>0</v>
      </c>
      <c r="K112" s="631">
        <f t="shared" si="46"/>
        <v>0</v>
      </c>
      <c r="L112" s="631">
        <f t="shared" si="46"/>
        <v>0</v>
      </c>
      <c r="M112" s="631">
        <f t="shared" si="46"/>
        <v>0</v>
      </c>
      <c r="N112" s="631">
        <f t="shared" si="46"/>
        <v>0</v>
      </c>
      <c r="O112" s="631">
        <f t="shared" si="46"/>
        <v>0</v>
      </c>
      <c r="P112" s="631">
        <f t="shared" si="46"/>
        <v>0</v>
      </c>
      <c r="Q112" s="631">
        <f t="shared" si="46"/>
        <v>0</v>
      </c>
      <c r="R112" s="631">
        <f t="shared" si="46"/>
        <v>0</v>
      </c>
      <c r="S112" s="631">
        <f t="shared" si="46"/>
        <v>0</v>
      </c>
      <c r="T112" s="631">
        <f t="shared" si="46"/>
        <v>0</v>
      </c>
      <c r="U112" s="631">
        <f t="shared" si="46"/>
        <v>0</v>
      </c>
      <c r="V112" s="632">
        <f>SUMPRODUCT(ROUND(J112:U112,2))</f>
        <v>0</v>
      </c>
      <c r="W112" s="489"/>
    </row>
    <row r="113" spans="1:23" ht="15" customHeight="1" thickBot="1" x14ac:dyDescent="0.25">
      <c r="A113" s="327"/>
      <c r="B113" s="278"/>
      <c r="C113" s="279"/>
      <c r="D113" s="279"/>
      <c r="E113" s="279"/>
      <c r="F113" s="411"/>
      <c r="G113" s="319"/>
      <c r="H113" s="414"/>
      <c r="I113" s="33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1"/>
      <c r="W113" s="489">
        <f>IF(COUNTIF(V101:V112,"&gt;0")&gt;0,1,0)</f>
        <v>0</v>
      </c>
    </row>
    <row r="114" spans="1:23" ht="15" customHeight="1" thickTop="1" x14ac:dyDescent="0.2">
      <c r="A114" s="327"/>
      <c r="B114" s="407"/>
      <c r="C114" s="409"/>
      <c r="D114" s="409"/>
      <c r="E114" s="409"/>
      <c r="F114" s="410"/>
      <c r="G114" s="262" t="s">
        <v>142</v>
      </c>
      <c r="H114" s="263"/>
      <c r="I114" s="264"/>
      <c r="J114" s="515"/>
      <c r="K114" s="515"/>
      <c r="L114" s="515"/>
      <c r="M114" s="515"/>
      <c r="N114" s="515"/>
      <c r="O114" s="515"/>
      <c r="P114" s="515"/>
      <c r="Q114" s="515"/>
      <c r="R114" s="515"/>
      <c r="S114" s="515"/>
      <c r="T114" s="515"/>
      <c r="U114" s="515"/>
      <c r="V114" s="417"/>
      <c r="W114" s="489"/>
    </row>
    <row r="115" spans="1:23" ht="15" customHeight="1" x14ac:dyDescent="0.2">
      <c r="A115" s="327"/>
      <c r="B115" s="251" t="s">
        <v>5</v>
      </c>
      <c r="C115" s="236"/>
      <c r="D115" s="832"/>
      <c r="E115" s="833"/>
      <c r="F115" s="246"/>
      <c r="G115" s="237" t="s">
        <v>64</v>
      </c>
      <c r="H115" s="253"/>
      <c r="I115" s="238"/>
      <c r="J115" s="623"/>
      <c r="K115" s="623"/>
      <c r="L115" s="623"/>
      <c r="M115" s="623"/>
      <c r="N115" s="623"/>
      <c r="O115" s="623"/>
      <c r="P115" s="623"/>
      <c r="Q115" s="623"/>
      <c r="R115" s="623"/>
      <c r="S115" s="623"/>
      <c r="T115" s="623"/>
      <c r="U115" s="623"/>
      <c r="V115" s="418"/>
      <c r="W115" s="489"/>
    </row>
    <row r="116" spans="1:23" ht="15" customHeight="1" x14ac:dyDescent="0.2">
      <c r="A116" s="327"/>
      <c r="B116" s="244"/>
      <c r="C116" s="236"/>
      <c r="D116" s="236"/>
      <c r="E116" s="236"/>
      <c r="F116" s="245"/>
      <c r="G116" s="275" t="s">
        <v>172</v>
      </c>
      <c r="H116" s="258"/>
      <c r="I116" s="240"/>
      <c r="J116" s="626"/>
      <c r="K116" s="626"/>
      <c r="L116" s="626"/>
      <c r="M116" s="626"/>
      <c r="N116" s="626"/>
      <c r="O116" s="626"/>
      <c r="P116" s="626"/>
      <c r="Q116" s="626"/>
      <c r="R116" s="626"/>
      <c r="S116" s="626"/>
      <c r="T116" s="626"/>
      <c r="U116" s="626"/>
      <c r="V116" s="625"/>
      <c r="W116" s="489"/>
    </row>
    <row r="117" spans="1:23" ht="15" customHeight="1" x14ac:dyDescent="0.2">
      <c r="A117" s="327"/>
      <c r="B117" s="251" t="s">
        <v>175</v>
      </c>
      <c r="C117" s="236"/>
      <c r="D117" s="236"/>
      <c r="E117" s="236"/>
      <c r="F117" s="247"/>
      <c r="G117" s="423" t="s">
        <v>170</v>
      </c>
      <c r="I117" s="424" t="s">
        <v>30</v>
      </c>
      <c r="J117" s="567">
        <f t="shared" ref="J117:U117" si="47">IF(AND($D119=J$48,$E119=J$48),ROUND($D124,2)+ROUND($E124,2),IF($D119=J$48,$D124,IF($E119=J$48,$E124,0)))</f>
        <v>0</v>
      </c>
      <c r="K117" s="567">
        <f t="shared" si="47"/>
        <v>0</v>
      </c>
      <c r="L117" s="567">
        <f t="shared" si="47"/>
        <v>0</v>
      </c>
      <c r="M117" s="567">
        <f t="shared" si="47"/>
        <v>0</v>
      </c>
      <c r="N117" s="567">
        <f t="shared" si="47"/>
        <v>0</v>
      </c>
      <c r="O117" s="567">
        <f t="shared" si="47"/>
        <v>0</v>
      </c>
      <c r="P117" s="567">
        <f t="shared" si="47"/>
        <v>0</v>
      </c>
      <c r="Q117" s="567">
        <f t="shared" si="47"/>
        <v>0</v>
      </c>
      <c r="R117" s="567">
        <f t="shared" si="47"/>
        <v>0</v>
      </c>
      <c r="S117" s="567">
        <f t="shared" si="47"/>
        <v>0</v>
      </c>
      <c r="T117" s="567">
        <f t="shared" si="47"/>
        <v>0</v>
      </c>
      <c r="U117" s="567">
        <f t="shared" si="47"/>
        <v>0</v>
      </c>
      <c r="V117" s="568">
        <f>SUMPRODUCT(ROUND(J117:U117,2))</f>
        <v>0</v>
      </c>
      <c r="W117" s="489"/>
    </row>
    <row r="118" spans="1:23" ht="15" customHeight="1" x14ac:dyDescent="0.2">
      <c r="A118" s="327"/>
      <c r="B118" s="244"/>
      <c r="C118" s="416"/>
      <c r="D118" s="413">
        <v>1</v>
      </c>
      <c r="E118" s="413">
        <v>2</v>
      </c>
      <c r="F118" s="247"/>
      <c r="G118" s="405" t="s">
        <v>168</v>
      </c>
      <c r="H118" s="254"/>
      <c r="I118" s="238"/>
      <c r="J118" s="408">
        <f t="shared" ref="J118:U118" si="48">IF(OR($D121=0,$D122=0),0,IF(AND(J$48&gt;=$D121,J$48&lt;=$D122),"X",""))</f>
        <v>0</v>
      </c>
      <c r="K118" s="408">
        <f t="shared" si="48"/>
        <v>0</v>
      </c>
      <c r="L118" s="408">
        <f t="shared" si="48"/>
        <v>0</v>
      </c>
      <c r="M118" s="408">
        <f t="shared" si="48"/>
        <v>0</v>
      </c>
      <c r="N118" s="408">
        <f t="shared" si="48"/>
        <v>0</v>
      </c>
      <c r="O118" s="408">
        <f t="shared" si="48"/>
        <v>0</v>
      </c>
      <c r="P118" s="408">
        <f t="shared" si="48"/>
        <v>0</v>
      </c>
      <c r="Q118" s="408">
        <f t="shared" si="48"/>
        <v>0</v>
      </c>
      <c r="R118" s="408">
        <f t="shared" si="48"/>
        <v>0</v>
      </c>
      <c r="S118" s="408">
        <f t="shared" si="48"/>
        <v>0</v>
      </c>
      <c r="T118" s="408">
        <f t="shared" si="48"/>
        <v>0</v>
      </c>
      <c r="U118" s="408">
        <f t="shared" si="48"/>
        <v>0</v>
      </c>
      <c r="V118" s="419"/>
      <c r="W118" s="489"/>
    </row>
    <row r="119" spans="1:23" ht="15" customHeight="1" x14ac:dyDescent="0.2">
      <c r="A119" s="327"/>
      <c r="B119" s="244"/>
      <c r="C119" s="627" t="s">
        <v>274</v>
      </c>
      <c r="D119" s="412"/>
      <c r="E119" s="412"/>
      <c r="F119" s="247"/>
      <c r="G119" s="241" t="s">
        <v>119</v>
      </c>
      <c r="H119" s="406"/>
      <c r="I119" s="273" t="s">
        <v>30</v>
      </c>
      <c r="J119" s="563">
        <f t="shared" ref="J119:U119" si="49">IF(OR($D121=0,$D122=0),0,IF($D119=J$48,MIN(ROUND($D124,2),ROUND(ROUND($D124,2)/$D123*SUMPRODUCT(($J118:$U118="X")*(ROUND($J116:$U116,4))),2)),0))</f>
        <v>0</v>
      </c>
      <c r="K119" s="563">
        <f t="shared" si="49"/>
        <v>0</v>
      </c>
      <c r="L119" s="563">
        <f t="shared" si="49"/>
        <v>0</v>
      </c>
      <c r="M119" s="563">
        <f t="shared" si="49"/>
        <v>0</v>
      </c>
      <c r="N119" s="563">
        <f t="shared" si="49"/>
        <v>0</v>
      </c>
      <c r="O119" s="563">
        <f t="shared" si="49"/>
        <v>0</v>
      </c>
      <c r="P119" s="563">
        <f t="shared" si="49"/>
        <v>0</v>
      </c>
      <c r="Q119" s="563">
        <f t="shared" si="49"/>
        <v>0</v>
      </c>
      <c r="R119" s="563">
        <f t="shared" si="49"/>
        <v>0</v>
      </c>
      <c r="S119" s="563">
        <f t="shared" si="49"/>
        <v>0</v>
      </c>
      <c r="T119" s="563">
        <f t="shared" si="49"/>
        <v>0</v>
      </c>
      <c r="U119" s="563">
        <f t="shared" si="49"/>
        <v>0</v>
      </c>
      <c r="V119" s="565">
        <f>SUMPRODUCT(ROUND(J119:U119,2))</f>
        <v>0</v>
      </c>
      <c r="W119" s="489"/>
    </row>
    <row r="120" spans="1:23" ht="15" customHeight="1" x14ac:dyDescent="0.2">
      <c r="A120" s="327"/>
      <c r="B120" s="244"/>
      <c r="C120" s="627" t="s">
        <v>275</v>
      </c>
      <c r="D120" s="415"/>
      <c r="E120" s="421"/>
      <c r="F120" s="247"/>
      <c r="G120" s="239" t="s">
        <v>290</v>
      </c>
      <c r="H120" s="255"/>
      <c r="I120" s="273" t="s">
        <v>30</v>
      </c>
      <c r="J120" s="563">
        <f t="shared" ref="J120:U120" si="50">IF(OR($D121=0,$D122=0),0,IF($D119=J$48,MIN(ROUND($D125,2),ROUND(ROUND($D125,2)/$D123*SUMPRODUCT(($J118:$U118="X")*(ROUND($J116:$U116,4))),2)),0))</f>
        <v>0</v>
      </c>
      <c r="K120" s="563">
        <f t="shared" si="50"/>
        <v>0</v>
      </c>
      <c r="L120" s="563">
        <f t="shared" si="50"/>
        <v>0</v>
      </c>
      <c r="M120" s="563">
        <f t="shared" si="50"/>
        <v>0</v>
      </c>
      <c r="N120" s="563">
        <f t="shared" si="50"/>
        <v>0</v>
      </c>
      <c r="O120" s="563">
        <f t="shared" si="50"/>
        <v>0</v>
      </c>
      <c r="P120" s="563">
        <f t="shared" si="50"/>
        <v>0</v>
      </c>
      <c r="Q120" s="563">
        <f t="shared" si="50"/>
        <v>0</v>
      </c>
      <c r="R120" s="563">
        <f t="shared" si="50"/>
        <v>0</v>
      </c>
      <c r="S120" s="563">
        <f t="shared" si="50"/>
        <v>0</v>
      </c>
      <c r="T120" s="563">
        <f t="shared" si="50"/>
        <v>0</v>
      </c>
      <c r="U120" s="563">
        <f t="shared" si="50"/>
        <v>0</v>
      </c>
      <c r="V120" s="565">
        <f>SUMPRODUCT(ROUND(J120:U120,2))</f>
        <v>0</v>
      </c>
      <c r="W120" s="489"/>
    </row>
    <row r="121" spans="1:23" ht="15" customHeight="1" x14ac:dyDescent="0.2">
      <c r="A121" s="327"/>
      <c r="B121" s="244"/>
      <c r="C121" s="633" t="s">
        <v>32</v>
      </c>
      <c r="D121" s="404"/>
      <c r="E121" s="404"/>
      <c r="F121" s="247"/>
      <c r="G121" s="342" t="str">
        <f>$P$44</f>
        <v>Pauschale für Sozialabgaben inkl. Berufsgenossenschaft</v>
      </c>
      <c r="H121" s="406"/>
      <c r="I121" s="273" t="s">
        <v>30</v>
      </c>
      <c r="J121" s="563">
        <f>ROUND(J120*$U$44,2)</f>
        <v>0</v>
      </c>
      <c r="K121" s="563">
        <f t="shared" ref="K121:U121" si="51">ROUND(K120*$U$44,2)</f>
        <v>0</v>
      </c>
      <c r="L121" s="563">
        <f t="shared" si="51"/>
        <v>0</v>
      </c>
      <c r="M121" s="563">
        <f t="shared" si="51"/>
        <v>0</v>
      </c>
      <c r="N121" s="563">
        <f t="shared" si="51"/>
        <v>0</v>
      </c>
      <c r="O121" s="563">
        <f t="shared" si="51"/>
        <v>0</v>
      </c>
      <c r="P121" s="563">
        <f t="shared" si="51"/>
        <v>0</v>
      </c>
      <c r="Q121" s="563">
        <f t="shared" si="51"/>
        <v>0</v>
      </c>
      <c r="R121" s="563">
        <f t="shared" si="51"/>
        <v>0</v>
      </c>
      <c r="S121" s="563">
        <f t="shared" si="51"/>
        <v>0</v>
      </c>
      <c r="T121" s="563">
        <f t="shared" si="51"/>
        <v>0</v>
      </c>
      <c r="U121" s="563">
        <f t="shared" si="51"/>
        <v>0</v>
      </c>
      <c r="V121" s="565">
        <f>SUMPRODUCT(ROUND(J121:U121,2))</f>
        <v>0</v>
      </c>
      <c r="W121" s="489"/>
    </row>
    <row r="122" spans="1:23" ht="15" customHeight="1" x14ac:dyDescent="0.2">
      <c r="A122" s="327"/>
      <c r="B122" s="244"/>
      <c r="C122" s="633" t="s">
        <v>33</v>
      </c>
      <c r="D122" s="404"/>
      <c r="E122" s="404"/>
      <c r="F122" s="247"/>
      <c r="G122" s="405" t="s">
        <v>169</v>
      </c>
      <c r="H122" s="254"/>
      <c r="I122" s="238"/>
      <c r="J122" s="408">
        <f t="shared" ref="J122:U122" si="52">IF(OR($E121=0,$E122=0),0,IF(AND(J$48&gt;=$E121,J$48&lt;=$E122),"X",""))</f>
        <v>0</v>
      </c>
      <c r="K122" s="408">
        <f t="shared" si="52"/>
        <v>0</v>
      </c>
      <c r="L122" s="408">
        <f t="shared" si="52"/>
        <v>0</v>
      </c>
      <c r="M122" s="408">
        <f t="shared" si="52"/>
        <v>0</v>
      </c>
      <c r="N122" s="408">
        <f t="shared" si="52"/>
        <v>0</v>
      </c>
      <c r="O122" s="408">
        <f t="shared" si="52"/>
        <v>0</v>
      </c>
      <c r="P122" s="408">
        <f t="shared" si="52"/>
        <v>0</v>
      </c>
      <c r="Q122" s="408">
        <f t="shared" si="52"/>
        <v>0</v>
      </c>
      <c r="R122" s="408">
        <f t="shared" si="52"/>
        <v>0</v>
      </c>
      <c r="S122" s="408">
        <f t="shared" si="52"/>
        <v>0</v>
      </c>
      <c r="T122" s="408">
        <f t="shared" si="52"/>
        <v>0</v>
      </c>
      <c r="U122" s="408">
        <f t="shared" si="52"/>
        <v>0</v>
      </c>
      <c r="V122" s="252"/>
      <c r="W122" s="489"/>
    </row>
    <row r="123" spans="1:23" ht="15" customHeight="1" x14ac:dyDescent="0.2">
      <c r="A123" s="327"/>
      <c r="B123" s="244"/>
      <c r="C123" s="633" t="s">
        <v>171</v>
      </c>
      <c r="D123" s="420" t="str">
        <f>IF(OR(D121=0,D122=0),"",DATEDIF(D121,D122,"m")+1)</f>
        <v/>
      </c>
      <c r="E123" s="420" t="str">
        <f>IF(OR(E121=0,E122=0),"",DATEDIF(E121,E122,"m")+1)</f>
        <v/>
      </c>
      <c r="F123" s="247"/>
      <c r="G123" s="241" t="s">
        <v>119</v>
      </c>
      <c r="H123" s="406"/>
      <c r="I123" s="273" t="s">
        <v>30</v>
      </c>
      <c r="J123" s="563">
        <f t="shared" ref="J123:U123" si="53">IF(OR($E121=0,$E122=0),0,IF($E119=J$48,MIN(ROUND($E124,2),ROUND(ROUND($E124,2)/$E123*SUMPRODUCT(($J122:$U122="X")*(ROUND($J116:$U116,4))),2)),0))</f>
        <v>0</v>
      </c>
      <c r="K123" s="563">
        <f t="shared" si="53"/>
        <v>0</v>
      </c>
      <c r="L123" s="563">
        <f t="shared" si="53"/>
        <v>0</v>
      </c>
      <c r="M123" s="563">
        <f t="shared" si="53"/>
        <v>0</v>
      </c>
      <c r="N123" s="563">
        <f t="shared" si="53"/>
        <v>0</v>
      </c>
      <c r="O123" s="563">
        <f t="shared" si="53"/>
        <v>0</v>
      </c>
      <c r="P123" s="563">
        <f t="shared" si="53"/>
        <v>0</v>
      </c>
      <c r="Q123" s="563">
        <f t="shared" si="53"/>
        <v>0</v>
      </c>
      <c r="R123" s="563">
        <f t="shared" si="53"/>
        <v>0</v>
      </c>
      <c r="S123" s="563">
        <f t="shared" si="53"/>
        <v>0</v>
      </c>
      <c r="T123" s="563">
        <f t="shared" si="53"/>
        <v>0</v>
      </c>
      <c r="U123" s="563">
        <f t="shared" si="53"/>
        <v>0</v>
      </c>
      <c r="V123" s="565">
        <f>SUMPRODUCT(ROUND(J123:U123,2))</f>
        <v>0</v>
      </c>
      <c r="W123" s="489"/>
    </row>
    <row r="124" spans="1:23" ht="15" customHeight="1" x14ac:dyDescent="0.2">
      <c r="A124" s="327"/>
      <c r="B124" s="244"/>
      <c r="C124" s="627" t="s">
        <v>276</v>
      </c>
      <c r="D124" s="326"/>
      <c r="E124" s="326"/>
      <c r="F124" s="247"/>
      <c r="G124" s="239" t="s">
        <v>290</v>
      </c>
      <c r="H124" s="255"/>
      <c r="I124" s="273" t="s">
        <v>30</v>
      </c>
      <c r="J124" s="563">
        <f t="shared" ref="J124:U124" si="54">IF(OR($E121=0,$E122=0),0,IF($E119=J$48,MIN(ROUND($E125,2),ROUND(ROUND($E125,2)/$E123*SUMPRODUCT(($J122:$U122="X")*(ROUND($J116:$U116,4))),2)),0))</f>
        <v>0</v>
      </c>
      <c r="K124" s="563">
        <f t="shared" si="54"/>
        <v>0</v>
      </c>
      <c r="L124" s="563">
        <f t="shared" si="54"/>
        <v>0</v>
      </c>
      <c r="M124" s="563">
        <f t="shared" si="54"/>
        <v>0</v>
      </c>
      <c r="N124" s="563">
        <f t="shared" si="54"/>
        <v>0</v>
      </c>
      <c r="O124" s="563">
        <f t="shared" si="54"/>
        <v>0</v>
      </c>
      <c r="P124" s="563">
        <f t="shared" si="54"/>
        <v>0</v>
      </c>
      <c r="Q124" s="563">
        <f t="shared" si="54"/>
        <v>0</v>
      </c>
      <c r="R124" s="563">
        <f t="shared" si="54"/>
        <v>0</v>
      </c>
      <c r="S124" s="563">
        <f t="shared" si="54"/>
        <v>0</v>
      </c>
      <c r="T124" s="563">
        <f t="shared" si="54"/>
        <v>0</v>
      </c>
      <c r="U124" s="563">
        <f t="shared" si="54"/>
        <v>0</v>
      </c>
      <c r="V124" s="565">
        <f>SUMPRODUCT(ROUND(J124:U124,2))</f>
        <v>0</v>
      </c>
      <c r="W124" s="489"/>
    </row>
    <row r="125" spans="1:23" ht="15" customHeight="1" x14ac:dyDescent="0.2">
      <c r="A125" s="327"/>
      <c r="B125" s="244"/>
      <c r="C125" s="627" t="s">
        <v>291</v>
      </c>
      <c r="D125" s="326"/>
      <c r="E125" s="326"/>
      <c r="F125" s="247"/>
      <c r="G125" s="628" t="str">
        <f>$P$44</f>
        <v>Pauschale für Sozialabgaben inkl. Berufsgenossenschaft</v>
      </c>
      <c r="H125" s="629"/>
      <c r="I125" s="630" t="s">
        <v>30</v>
      </c>
      <c r="J125" s="631">
        <f t="shared" ref="J125:U125" si="55">ROUND(J124*$U$44,2)</f>
        <v>0</v>
      </c>
      <c r="K125" s="631">
        <f t="shared" si="55"/>
        <v>0</v>
      </c>
      <c r="L125" s="631">
        <f t="shared" si="55"/>
        <v>0</v>
      </c>
      <c r="M125" s="631">
        <f t="shared" si="55"/>
        <v>0</v>
      </c>
      <c r="N125" s="631">
        <f t="shared" si="55"/>
        <v>0</v>
      </c>
      <c r="O125" s="631">
        <f t="shared" si="55"/>
        <v>0</v>
      </c>
      <c r="P125" s="631">
        <f t="shared" si="55"/>
        <v>0</v>
      </c>
      <c r="Q125" s="631">
        <f t="shared" si="55"/>
        <v>0</v>
      </c>
      <c r="R125" s="631">
        <f t="shared" si="55"/>
        <v>0</v>
      </c>
      <c r="S125" s="631">
        <f t="shared" si="55"/>
        <v>0</v>
      </c>
      <c r="T125" s="631">
        <f t="shared" si="55"/>
        <v>0</v>
      </c>
      <c r="U125" s="631">
        <f t="shared" si="55"/>
        <v>0</v>
      </c>
      <c r="V125" s="632">
        <f>SUMPRODUCT(ROUND(J125:U125,2))</f>
        <v>0</v>
      </c>
      <c r="W125" s="489"/>
    </row>
    <row r="126" spans="1:23" ht="15" customHeight="1" thickBot="1" x14ac:dyDescent="0.25">
      <c r="A126" s="327"/>
      <c r="B126" s="278"/>
      <c r="C126" s="279"/>
      <c r="D126" s="279"/>
      <c r="E126" s="279"/>
      <c r="F126" s="411"/>
      <c r="G126" s="319"/>
      <c r="H126" s="414"/>
      <c r="I126" s="33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1"/>
      <c r="W126" s="489">
        <f>IF(COUNTIF(V114:V125,"&gt;0")&gt;0,1,0)</f>
        <v>0</v>
      </c>
    </row>
    <row r="127" spans="1:23" ht="15" customHeight="1" thickTop="1" x14ac:dyDescent="0.2">
      <c r="A127" s="327"/>
      <c r="B127" s="407"/>
      <c r="C127" s="409"/>
      <c r="D127" s="409"/>
      <c r="E127" s="409"/>
      <c r="F127" s="410"/>
      <c r="G127" s="262" t="s">
        <v>142</v>
      </c>
      <c r="H127" s="263"/>
      <c r="I127" s="264"/>
      <c r="J127" s="515"/>
      <c r="K127" s="515"/>
      <c r="L127" s="515"/>
      <c r="M127" s="515"/>
      <c r="N127" s="515"/>
      <c r="O127" s="515"/>
      <c r="P127" s="515"/>
      <c r="Q127" s="515"/>
      <c r="R127" s="515"/>
      <c r="S127" s="515"/>
      <c r="T127" s="515"/>
      <c r="U127" s="515"/>
      <c r="V127" s="417"/>
      <c r="W127" s="489"/>
    </row>
    <row r="128" spans="1:23" ht="15" customHeight="1" x14ac:dyDescent="0.2">
      <c r="A128" s="327"/>
      <c r="B128" s="251" t="s">
        <v>5</v>
      </c>
      <c r="C128" s="236"/>
      <c r="D128" s="832"/>
      <c r="E128" s="833"/>
      <c r="F128" s="246"/>
      <c r="G128" s="237" t="s">
        <v>64</v>
      </c>
      <c r="H128" s="253"/>
      <c r="I128" s="238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  <c r="T128" s="623"/>
      <c r="U128" s="623"/>
      <c r="V128" s="418"/>
      <c r="W128" s="489"/>
    </row>
    <row r="129" spans="1:23" ht="15" customHeight="1" x14ac:dyDescent="0.2">
      <c r="A129" s="327"/>
      <c r="B129" s="244"/>
      <c r="C129" s="236"/>
      <c r="D129" s="236"/>
      <c r="E129" s="236"/>
      <c r="F129" s="245"/>
      <c r="G129" s="275" t="s">
        <v>172</v>
      </c>
      <c r="H129" s="258"/>
      <c r="I129" s="240"/>
      <c r="J129" s="626"/>
      <c r="K129" s="626"/>
      <c r="L129" s="626"/>
      <c r="M129" s="626"/>
      <c r="N129" s="626"/>
      <c r="O129" s="626"/>
      <c r="P129" s="626"/>
      <c r="Q129" s="626"/>
      <c r="R129" s="626"/>
      <c r="S129" s="626"/>
      <c r="T129" s="626"/>
      <c r="U129" s="626"/>
      <c r="V129" s="625"/>
      <c r="W129" s="489"/>
    </row>
    <row r="130" spans="1:23" ht="15" customHeight="1" x14ac:dyDescent="0.2">
      <c r="A130" s="327"/>
      <c r="B130" s="251" t="s">
        <v>175</v>
      </c>
      <c r="C130" s="236"/>
      <c r="D130" s="236"/>
      <c r="E130" s="236"/>
      <c r="F130" s="247"/>
      <c r="G130" s="423" t="s">
        <v>170</v>
      </c>
      <c r="I130" s="424" t="s">
        <v>30</v>
      </c>
      <c r="J130" s="567">
        <f t="shared" ref="J130:U130" si="56">IF(AND($D132=J$48,$E132=J$48),ROUND($D137,2)+ROUND($E137,2),IF($D132=J$48,$D137,IF($E132=J$48,$E137,0)))</f>
        <v>0</v>
      </c>
      <c r="K130" s="567">
        <f t="shared" si="56"/>
        <v>0</v>
      </c>
      <c r="L130" s="567">
        <f t="shared" si="56"/>
        <v>0</v>
      </c>
      <c r="M130" s="567">
        <f t="shared" si="56"/>
        <v>0</v>
      </c>
      <c r="N130" s="567">
        <f t="shared" si="56"/>
        <v>0</v>
      </c>
      <c r="O130" s="567">
        <f t="shared" si="56"/>
        <v>0</v>
      </c>
      <c r="P130" s="567">
        <f t="shared" si="56"/>
        <v>0</v>
      </c>
      <c r="Q130" s="567">
        <f t="shared" si="56"/>
        <v>0</v>
      </c>
      <c r="R130" s="567">
        <f t="shared" si="56"/>
        <v>0</v>
      </c>
      <c r="S130" s="567">
        <f t="shared" si="56"/>
        <v>0</v>
      </c>
      <c r="T130" s="567">
        <f t="shared" si="56"/>
        <v>0</v>
      </c>
      <c r="U130" s="567">
        <f t="shared" si="56"/>
        <v>0</v>
      </c>
      <c r="V130" s="568">
        <f>SUMPRODUCT(ROUND(J130:U130,2))</f>
        <v>0</v>
      </c>
      <c r="W130" s="489"/>
    </row>
    <row r="131" spans="1:23" ht="15" customHeight="1" x14ac:dyDescent="0.2">
      <c r="A131" s="327"/>
      <c r="B131" s="244"/>
      <c r="C131" s="416"/>
      <c r="D131" s="413">
        <v>1</v>
      </c>
      <c r="E131" s="413">
        <v>2</v>
      </c>
      <c r="F131" s="247"/>
      <c r="G131" s="405" t="s">
        <v>168</v>
      </c>
      <c r="H131" s="254"/>
      <c r="I131" s="238"/>
      <c r="J131" s="408">
        <f t="shared" ref="J131:U131" si="57">IF(OR($D134=0,$D135=0),0,IF(AND(J$48&gt;=$D134,J$48&lt;=$D135),"X",""))</f>
        <v>0</v>
      </c>
      <c r="K131" s="408">
        <f t="shared" si="57"/>
        <v>0</v>
      </c>
      <c r="L131" s="408">
        <f t="shared" si="57"/>
        <v>0</v>
      </c>
      <c r="M131" s="408">
        <f t="shared" si="57"/>
        <v>0</v>
      </c>
      <c r="N131" s="408">
        <f t="shared" si="57"/>
        <v>0</v>
      </c>
      <c r="O131" s="408">
        <f t="shared" si="57"/>
        <v>0</v>
      </c>
      <c r="P131" s="408">
        <f t="shared" si="57"/>
        <v>0</v>
      </c>
      <c r="Q131" s="408">
        <f t="shared" si="57"/>
        <v>0</v>
      </c>
      <c r="R131" s="408">
        <f t="shared" si="57"/>
        <v>0</v>
      </c>
      <c r="S131" s="408">
        <f t="shared" si="57"/>
        <v>0</v>
      </c>
      <c r="T131" s="408">
        <f t="shared" si="57"/>
        <v>0</v>
      </c>
      <c r="U131" s="408">
        <f t="shared" si="57"/>
        <v>0</v>
      </c>
      <c r="V131" s="419"/>
      <c r="W131" s="489"/>
    </row>
    <row r="132" spans="1:23" ht="15" customHeight="1" x14ac:dyDescent="0.2">
      <c r="A132" s="327"/>
      <c r="B132" s="244"/>
      <c r="C132" s="627" t="s">
        <v>274</v>
      </c>
      <c r="D132" s="412"/>
      <c r="E132" s="412"/>
      <c r="F132" s="247"/>
      <c r="G132" s="241" t="s">
        <v>119</v>
      </c>
      <c r="H132" s="406"/>
      <c r="I132" s="273" t="s">
        <v>30</v>
      </c>
      <c r="J132" s="563">
        <f t="shared" ref="J132:U132" si="58">IF(OR($D134=0,$D135=0),0,IF($D132=J$48,MIN(ROUND($D137,2),ROUND(ROUND($D137,2)/$D136*SUMPRODUCT(($J131:$U131="X")*(ROUND($J129:$U129,4))),2)),0))</f>
        <v>0</v>
      </c>
      <c r="K132" s="563">
        <f t="shared" si="58"/>
        <v>0</v>
      </c>
      <c r="L132" s="563">
        <f t="shared" si="58"/>
        <v>0</v>
      </c>
      <c r="M132" s="563">
        <f t="shared" si="58"/>
        <v>0</v>
      </c>
      <c r="N132" s="563">
        <f t="shared" si="58"/>
        <v>0</v>
      </c>
      <c r="O132" s="563">
        <f t="shared" si="58"/>
        <v>0</v>
      </c>
      <c r="P132" s="563">
        <f t="shared" si="58"/>
        <v>0</v>
      </c>
      <c r="Q132" s="563">
        <f t="shared" si="58"/>
        <v>0</v>
      </c>
      <c r="R132" s="563">
        <f t="shared" si="58"/>
        <v>0</v>
      </c>
      <c r="S132" s="563">
        <f t="shared" si="58"/>
        <v>0</v>
      </c>
      <c r="T132" s="563">
        <f t="shared" si="58"/>
        <v>0</v>
      </c>
      <c r="U132" s="563">
        <f t="shared" si="58"/>
        <v>0</v>
      </c>
      <c r="V132" s="565">
        <f>SUMPRODUCT(ROUND(J132:U132,2))</f>
        <v>0</v>
      </c>
      <c r="W132" s="489"/>
    </row>
    <row r="133" spans="1:23" ht="15" customHeight="1" x14ac:dyDescent="0.2">
      <c r="A133" s="327"/>
      <c r="B133" s="244"/>
      <c r="C133" s="627" t="s">
        <v>275</v>
      </c>
      <c r="D133" s="415"/>
      <c r="E133" s="421"/>
      <c r="F133" s="247"/>
      <c r="G133" s="239" t="s">
        <v>290</v>
      </c>
      <c r="H133" s="255"/>
      <c r="I133" s="273" t="s">
        <v>30</v>
      </c>
      <c r="J133" s="563">
        <f t="shared" ref="J133:U133" si="59">IF(OR($D134=0,$D135=0),0,IF($D132=J$48,MIN(ROUND($D138,2),ROUND(ROUND($D138,2)/$D136*SUMPRODUCT(($J131:$U131="X")*(ROUND($J129:$U129,4))),2)),0))</f>
        <v>0</v>
      </c>
      <c r="K133" s="563">
        <f t="shared" si="59"/>
        <v>0</v>
      </c>
      <c r="L133" s="563">
        <f t="shared" si="59"/>
        <v>0</v>
      </c>
      <c r="M133" s="563">
        <f t="shared" si="59"/>
        <v>0</v>
      </c>
      <c r="N133" s="563">
        <f t="shared" si="59"/>
        <v>0</v>
      </c>
      <c r="O133" s="563">
        <f t="shared" si="59"/>
        <v>0</v>
      </c>
      <c r="P133" s="563">
        <f t="shared" si="59"/>
        <v>0</v>
      </c>
      <c r="Q133" s="563">
        <f t="shared" si="59"/>
        <v>0</v>
      </c>
      <c r="R133" s="563">
        <f t="shared" si="59"/>
        <v>0</v>
      </c>
      <c r="S133" s="563">
        <f t="shared" si="59"/>
        <v>0</v>
      </c>
      <c r="T133" s="563">
        <f t="shared" si="59"/>
        <v>0</v>
      </c>
      <c r="U133" s="563">
        <f t="shared" si="59"/>
        <v>0</v>
      </c>
      <c r="V133" s="565">
        <f>SUMPRODUCT(ROUND(J133:U133,2))</f>
        <v>0</v>
      </c>
      <c r="W133" s="489"/>
    </row>
    <row r="134" spans="1:23" ht="15" customHeight="1" x14ac:dyDescent="0.2">
      <c r="A134" s="327"/>
      <c r="B134" s="244"/>
      <c r="C134" s="633" t="s">
        <v>32</v>
      </c>
      <c r="D134" s="404"/>
      <c r="E134" s="404"/>
      <c r="F134" s="247"/>
      <c r="G134" s="342" t="str">
        <f>$P$44</f>
        <v>Pauschale für Sozialabgaben inkl. Berufsgenossenschaft</v>
      </c>
      <c r="H134" s="406"/>
      <c r="I134" s="273" t="s">
        <v>30</v>
      </c>
      <c r="J134" s="563">
        <f>ROUND(J133*$U$44,2)</f>
        <v>0</v>
      </c>
      <c r="K134" s="563">
        <f t="shared" ref="K134:U134" si="60">ROUND(K133*$U$44,2)</f>
        <v>0</v>
      </c>
      <c r="L134" s="563">
        <f t="shared" si="60"/>
        <v>0</v>
      </c>
      <c r="M134" s="563">
        <f t="shared" si="60"/>
        <v>0</v>
      </c>
      <c r="N134" s="563">
        <f t="shared" si="60"/>
        <v>0</v>
      </c>
      <c r="O134" s="563">
        <f t="shared" si="60"/>
        <v>0</v>
      </c>
      <c r="P134" s="563">
        <f t="shared" si="60"/>
        <v>0</v>
      </c>
      <c r="Q134" s="563">
        <f t="shared" si="60"/>
        <v>0</v>
      </c>
      <c r="R134" s="563">
        <f t="shared" si="60"/>
        <v>0</v>
      </c>
      <c r="S134" s="563">
        <f t="shared" si="60"/>
        <v>0</v>
      </c>
      <c r="T134" s="563">
        <f t="shared" si="60"/>
        <v>0</v>
      </c>
      <c r="U134" s="563">
        <f t="shared" si="60"/>
        <v>0</v>
      </c>
      <c r="V134" s="565">
        <f>SUMPRODUCT(ROUND(J134:U134,2))</f>
        <v>0</v>
      </c>
      <c r="W134" s="489"/>
    </row>
    <row r="135" spans="1:23" ht="15" customHeight="1" x14ac:dyDescent="0.2">
      <c r="A135" s="327"/>
      <c r="B135" s="244"/>
      <c r="C135" s="633" t="s">
        <v>33</v>
      </c>
      <c r="D135" s="404"/>
      <c r="E135" s="404"/>
      <c r="F135" s="247"/>
      <c r="G135" s="405" t="s">
        <v>169</v>
      </c>
      <c r="H135" s="254"/>
      <c r="I135" s="238"/>
      <c r="J135" s="408">
        <f t="shared" ref="J135:U135" si="61">IF(OR($E134=0,$E135=0),0,IF(AND(J$48&gt;=$E134,J$48&lt;=$E135),"X",""))</f>
        <v>0</v>
      </c>
      <c r="K135" s="408">
        <f t="shared" si="61"/>
        <v>0</v>
      </c>
      <c r="L135" s="408">
        <f t="shared" si="61"/>
        <v>0</v>
      </c>
      <c r="M135" s="408">
        <f t="shared" si="61"/>
        <v>0</v>
      </c>
      <c r="N135" s="408">
        <f t="shared" si="61"/>
        <v>0</v>
      </c>
      <c r="O135" s="408">
        <f t="shared" si="61"/>
        <v>0</v>
      </c>
      <c r="P135" s="408">
        <f t="shared" si="61"/>
        <v>0</v>
      </c>
      <c r="Q135" s="408">
        <f t="shared" si="61"/>
        <v>0</v>
      </c>
      <c r="R135" s="408">
        <f t="shared" si="61"/>
        <v>0</v>
      </c>
      <c r="S135" s="408">
        <f t="shared" si="61"/>
        <v>0</v>
      </c>
      <c r="T135" s="408">
        <f t="shared" si="61"/>
        <v>0</v>
      </c>
      <c r="U135" s="408">
        <f t="shared" si="61"/>
        <v>0</v>
      </c>
      <c r="V135" s="252"/>
      <c r="W135" s="489"/>
    </row>
    <row r="136" spans="1:23" ht="15" customHeight="1" x14ac:dyDescent="0.2">
      <c r="A136" s="327"/>
      <c r="B136" s="244"/>
      <c r="C136" s="633" t="s">
        <v>171</v>
      </c>
      <c r="D136" s="420" t="str">
        <f>IF(OR(D134=0,D135=0),"",DATEDIF(D134,D135,"m")+1)</f>
        <v/>
      </c>
      <c r="E136" s="420" t="str">
        <f>IF(OR(E134=0,E135=0),"",DATEDIF(E134,E135,"m")+1)</f>
        <v/>
      </c>
      <c r="F136" s="247"/>
      <c r="G136" s="241" t="s">
        <v>119</v>
      </c>
      <c r="H136" s="406"/>
      <c r="I136" s="273" t="s">
        <v>30</v>
      </c>
      <c r="J136" s="563">
        <f t="shared" ref="J136:U136" si="62">IF(OR($E134=0,$E135=0),0,IF($E132=J$48,MIN(ROUND($E137,2),ROUND(ROUND($E137,2)/$E136*SUMPRODUCT(($J135:$U135="X")*(ROUND($J129:$U129,4))),2)),0))</f>
        <v>0</v>
      </c>
      <c r="K136" s="563">
        <f t="shared" si="62"/>
        <v>0</v>
      </c>
      <c r="L136" s="563">
        <f t="shared" si="62"/>
        <v>0</v>
      </c>
      <c r="M136" s="563">
        <f t="shared" si="62"/>
        <v>0</v>
      </c>
      <c r="N136" s="563">
        <f t="shared" si="62"/>
        <v>0</v>
      </c>
      <c r="O136" s="563">
        <f t="shared" si="62"/>
        <v>0</v>
      </c>
      <c r="P136" s="563">
        <f t="shared" si="62"/>
        <v>0</v>
      </c>
      <c r="Q136" s="563">
        <f t="shared" si="62"/>
        <v>0</v>
      </c>
      <c r="R136" s="563">
        <f t="shared" si="62"/>
        <v>0</v>
      </c>
      <c r="S136" s="563">
        <f t="shared" si="62"/>
        <v>0</v>
      </c>
      <c r="T136" s="563">
        <f t="shared" si="62"/>
        <v>0</v>
      </c>
      <c r="U136" s="563">
        <f t="shared" si="62"/>
        <v>0</v>
      </c>
      <c r="V136" s="565">
        <f>SUMPRODUCT(ROUND(J136:U136,2))</f>
        <v>0</v>
      </c>
      <c r="W136" s="489"/>
    </row>
    <row r="137" spans="1:23" ht="15" customHeight="1" x14ac:dyDescent="0.2">
      <c r="A137" s="327"/>
      <c r="B137" s="244"/>
      <c r="C137" s="627" t="s">
        <v>276</v>
      </c>
      <c r="D137" s="326"/>
      <c r="E137" s="326"/>
      <c r="F137" s="247"/>
      <c r="G137" s="239" t="s">
        <v>290</v>
      </c>
      <c r="H137" s="255"/>
      <c r="I137" s="273" t="s">
        <v>30</v>
      </c>
      <c r="J137" s="563">
        <f t="shared" ref="J137:U137" si="63">IF(OR($E134=0,$E135=0),0,IF($E132=J$48,MIN(ROUND($E138,2),ROUND(ROUND($E138,2)/$E136*SUMPRODUCT(($J135:$U135="X")*(ROUND($J129:$U129,4))),2)),0))</f>
        <v>0</v>
      </c>
      <c r="K137" s="563">
        <f t="shared" si="63"/>
        <v>0</v>
      </c>
      <c r="L137" s="563">
        <f t="shared" si="63"/>
        <v>0</v>
      </c>
      <c r="M137" s="563">
        <f t="shared" si="63"/>
        <v>0</v>
      </c>
      <c r="N137" s="563">
        <f t="shared" si="63"/>
        <v>0</v>
      </c>
      <c r="O137" s="563">
        <f t="shared" si="63"/>
        <v>0</v>
      </c>
      <c r="P137" s="563">
        <f t="shared" si="63"/>
        <v>0</v>
      </c>
      <c r="Q137" s="563">
        <f t="shared" si="63"/>
        <v>0</v>
      </c>
      <c r="R137" s="563">
        <f t="shared" si="63"/>
        <v>0</v>
      </c>
      <c r="S137" s="563">
        <f t="shared" si="63"/>
        <v>0</v>
      </c>
      <c r="T137" s="563">
        <f t="shared" si="63"/>
        <v>0</v>
      </c>
      <c r="U137" s="563">
        <f t="shared" si="63"/>
        <v>0</v>
      </c>
      <c r="V137" s="565">
        <f>SUMPRODUCT(ROUND(J137:U137,2))</f>
        <v>0</v>
      </c>
      <c r="W137" s="489"/>
    </row>
    <row r="138" spans="1:23" ht="15" customHeight="1" x14ac:dyDescent="0.2">
      <c r="A138" s="327"/>
      <c r="B138" s="244"/>
      <c r="C138" s="627" t="s">
        <v>291</v>
      </c>
      <c r="D138" s="326"/>
      <c r="E138" s="326"/>
      <c r="F138" s="247"/>
      <c r="G138" s="628" t="str">
        <f>$P$44</f>
        <v>Pauschale für Sozialabgaben inkl. Berufsgenossenschaft</v>
      </c>
      <c r="H138" s="629"/>
      <c r="I138" s="630" t="s">
        <v>30</v>
      </c>
      <c r="J138" s="631">
        <f t="shared" ref="J138:U138" si="64">ROUND(J137*$U$44,2)</f>
        <v>0</v>
      </c>
      <c r="K138" s="631">
        <f t="shared" si="64"/>
        <v>0</v>
      </c>
      <c r="L138" s="631">
        <f t="shared" si="64"/>
        <v>0</v>
      </c>
      <c r="M138" s="631">
        <f t="shared" si="64"/>
        <v>0</v>
      </c>
      <c r="N138" s="631">
        <f t="shared" si="64"/>
        <v>0</v>
      </c>
      <c r="O138" s="631">
        <f t="shared" si="64"/>
        <v>0</v>
      </c>
      <c r="P138" s="631">
        <f t="shared" si="64"/>
        <v>0</v>
      </c>
      <c r="Q138" s="631">
        <f t="shared" si="64"/>
        <v>0</v>
      </c>
      <c r="R138" s="631">
        <f t="shared" si="64"/>
        <v>0</v>
      </c>
      <c r="S138" s="631">
        <f t="shared" si="64"/>
        <v>0</v>
      </c>
      <c r="T138" s="631">
        <f t="shared" si="64"/>
        <v>0</v>
      </c>
      <c r="U138" s="631">
        <f t="shared" si="64"/>
        <v>0</v>
      </c>
      <c r="V138" s="632">
        <f>SUMPRODUCT(ROUND(J138:U138,2))</f>
        <v>0</v>
      </c>
      <c r="W138" s="489"/>
    </row>
    <row r="139" spans="1:23" ht="15" customHeight="1" thickBot="1" x14ac:dyDescent="0.25">
      <c r="A139" s="327"/>
      <c r="B139" s="278"/>
      <c r="C139" s="279"/>
      <c r="D139" s="279"/>
      <c r="E139" s="279"/>
      <c r="F139" s="411"/>
      <c r="G139" s="319"/>
      <c r="H139" s="414"/>
      <c r="I139" s="33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/>
      <c r="T139" s="320"/>
      <c r="U139" s="320"/>
      <c r="V139" s="321"/>
      <c r="W139" s="489">
        <f>IF(COUNTIF(V127:V138,"&gt;0")&gt;0,1,0)</f>
        <v>0</v>
      </c>
    </row>
    <row r="140" spans="1:23" ht="15" customHeight="1" thickTop="1" x14ac:dyDescent="0.2">
      <c r="A140" s="327"/>
      <c r="B140" s="407"/>
      <c r="C140" s="409"/>
      <c r="D140" s="409"/>
      <c r="E140" s="409"/>
      <c r="F140" s="410"/>
      <c r="G140" s="262" t="s">
        <v>142</v>
      </c>
      <c r="H140" s="263"/>
      <c r="I140" s="264"/>
      <c r="J140" s="515"/>
      <c r="K140" s="515"/>
      <c r="L140" s="515"/>
      <c r="M140" s="515"/>
      <c r="N140" s="515"/>
      <c r="O140" s="515"/>
      <c r="P140" s="515"/>
      <c r="Q140" s="515"/>
      <c r="R140" s="515"/>
      <c r="S140" s="515"/>
      <c r="T140" s="515"/>
      <c r="U140" s="515"/>
      <c r="V140" s="417"/>
      <c r="W140" s="489"/>
    </row>
    <row r="141" spans="1:23" ht="15" customHeight="1" x14ac:dyDescent="0.2">
      <c r="A141" s="327"/>
      <c r="B141" s="251" t="s">
        <v>5</v>
      </c>
      <c r="C141" s="236"/>
      <c r="D141" s="832"/>
      <c r="E141" s="833"/>
      <c r="F141" s="246"/>
      <c r="G141" s="237" t="s">
        <v>64</v>
      </c>
      <c r="H141" s="253"/>
      <c r="I141" s="238"/>
      <c r="J141" s="623"/>
      <c r="K141" s="623"/>
      <c r="L141" s="623"/>
      <c r="M141" s="623"/>
      <c r="N141" s="623"/>
      <c r="O141" s="623"/>
      <c r="P141" s="623"/>
      <c r="Q141" s="623"/>
      <c r="R141" s="623"/>
      <c r="S141" s="623"/>
      <c r="T141" s="623"/>
      <c r="U141" s="623"/>
      <c r="V141" s="418"/>
      <c r="W141" s="489"/>
    </row>
    <row r="142" spans="1:23" ht="15" customHeight="1" x14ac:dyDescent="0.2">
      <c r="A142" s="327"/>
      <c r="B142" s="244"/>
      <c r="C142" s="236"/>
      <c r="D142" s="236"/>
      <c r="E142" s="236"/>
      <c r="F142" s="245"/>
      <c r="G142" s="275" t="s">
        <v>172</v>
      </c>
      <c r="H142" s="258"/>
      <c r="I142" s="240"/>
      <c r="J142" s="626"/>
      <c r="K142" s="626"/>
      <c r="L142" s="626"/>
      <c r="M142" s="626"/>
      <c r="N142" s="626"/>
      <c r="O142" s="626"/>
      <c r="P142" s="626"/>
      <c r="Q142" s="626"/>
      <c r="R142" s="626"/>
      <c r="S142" s="626"/>
      <c r="T142" s="626"/>
      <c r="U142" s="626"/>
      <c r="V142" s="625"/>
      <c r="W142" s="489"/>
    </row>
    <row r="143" spans="1:23" ht="15" customHeight="1" x14ac:dyDescent="0.2">
      <c r="A143" s="327"/>
      <c r="B143" s="251" t="s">
        <v>175</v>
      </c>
      <c r="C143" s="236"/>
      <c r="D143" s="236"/>
      <c r="E143" s="236"/>
      <c r="F143" s="247"/>
      <c r="G143" s="423" t="s">
        <v>170</v>
      </c>
      <c r="I143" s="424" t="s">
        <v>30</v>
      </c>
      <c r="J143" s="567">
        <f t="shared" ref="J143:U143" si="65">IF(AND($D145=J$48,$E145=J$48),ROUND($D150,2)+ROUND($E150,2),IF($D145=J$48,$D150,IF($E145=J$48,$E150,0)))</f>
        <v>0</v>
      </c>
      <c r="K143" s="567">
        <f t="shared" si="65"/>
        <v>0</v>
      </c>
      <c r="L143" s="567">
        <f t="shared" si="65"/>
        <v>0</v>
      </c>
      <c r="M143" s="567">
        <f t="shared" si="65"/>
        <v>0</v>
      </c>
      <c r="N143" s="567">
        <f t="shared" si="65"/>
        <v>0</v>
      </c>
      <c r="O143" s="567">
        <f t="shared" si="65"/>
        <v>0</v>
      </c>
      <c r="P143" s="567">
        <f t="shared" si="65"/>
        <v>0</v>
      </c>
      <c r="Q143" s="567">
        <f t="shared" si="65"/>
        <v>0</v>
      </c>
      <c r="R143" s="567">
        <f t="shared" si="65"/>
        <v>0</v>
      </c>
      <c r="S143" s="567">
        <f t="shared" si="65"/>
        <v>0</v>
      </c>
      <c r="T143" s="567">
        <f t="shared" si="65"/>
        <v>0</v>
      </c>
      <c r="U143" s="567">
        <f t="shared" si="65"/>
        <v>0</v>
      </c>
      <c r="V143" s="568">
        <f>SUMPRODUCT(ROUND(J143:U143,2))</f>
        <v>0</v>
      </c>
      <c r="W143" s="489"/>
    </row>
    <row r="144" spans="1:23" ht="15" customHeight="1" x14ac:dyDescent="0.2">
      <c r="A144" s="327"/>
      <c r="B144" s="244"/>
      <c r="C144" s="416"/>
      <c r="D144" s="413">
        <v>1</v>
      </c>
      <c r="E144" s="413">
        <v>2</v>
      </c>
      <c r="F144" s="247"/>
      <c r="G144" s="405" t="s">
        <v>168</v>
      </c>
      <c r="H144" s="254"/>
      <c r="I144" s="238"/>
      <c r="J144" s="408">
        <f t="shared" ref="J144:U144" si="66">IF(OR($D147=0,$D148=0),0,IF(AND(J$48&gt;=$D147,J$48&lt;=$D148),"X",""))</f>
        <v>0</v>
      </c>
      <c r="K144" s="408">
        <f t="shared" si="66"/>
        <v>0</v>
      </c>
      <c r="L144" s="408">
        <f t="shared" si="66"/>
        <v>0</v>
      </c>
      <c r="M144" s="408">
        <f t="shared" si="66"/>
        <v>0</v>
      </c>
      <c r="N144" s="408">
        <f t="shared" si="66"/>
        <v>0</v>
      </c>
      <c r="O144" s="408">
        <f t="shared" si="66"/>
        <v>0</v>
      </c>
      <c r="P144" s="408">
        <f t="shared" si="66"/>
        <v>0</v>
      </c>
      <c r="Q144" s="408">
        <f t="shared" si="66"/>
        <v>0</v>
      </c>
      <c r="R144" s="408">
        <f t="shared" si="66"/>
        <v>0</v>
      </c>
      <c r="S144" s="408">
        <f t="shared" si="66"/>
        <v>0</v>
      </c>
      <c r="T144" s="408">
        <f t="shared" si="66"/>
        <v>0</v>
      </c>
      <c r="U144" s="408">
        <f t="shared" si="66"/>
        <v>0</v>
      </c>
      <c r="V144" s="419"/>
      <c r="W144" s="489"/>
    </row>
    <row r="145" spans="1:23" ht="15" customHeight="1" x14ac:dyDescent="0.2">
      <c r="A145" s="327"/>
      <c r="B145" s="244"/>
      <c r="C145" s="627" t="s">
        <v>274</v>
      </c>
      <c r="D145" s="412"/>
      <c r="E145" s="412"/>
      <c r="F145" s="247"/>
      <c r="G145" s="241" t="s">
        <v>119</v>
      </c>
      <c r="H145" s="406"/>
      <c r="I145" s="273" t="s">
        <v>30</v>
      </c>
      <c r="J145" s="563">
        <f t="shared" ref="J145:U145" si="67">IF(OR($D147=0,$D148=0),0,IF($D145=J$48,MIN(ROUND($D150,2),ROUND(ROUND($D150,2)/$D149*SUMPRODUCT(($J144:$U144="X")*(ROUND($J142:$U142,4))),2)),0))</f>
        <v>0</v>
      </c>
      <c r="K145" s="563">
        <f t="shared" si="67"/>
        <v>0</v>
      </c>
      <c r="L145" s="563">
        <f t="shared" si="67"/>
        <v>0</v>
      </c>
      <c r="M145" s="563">
        <f t="shared" si="67"/>
        <v>0</v>
      </c>
      <c r="N145" s="563">
        <f t="shared" si="67"/>
        <v>0</v>
      </c>
      <c r="O145" s="563">
        <f t="shared" si="67"/>
        <v>0</v>
      </c>
      <c r="P145" s="563">
        <f t="shared" si="67"/>
        <v>0</v>
      </c>
      <c r="Q145" s="563">
        <f t="shared" si="67"/>
        <v>0</v>
      </c>
      <c r="R145" s="563">
        <f t="shared" si="67"/>
        <v>0</v>
      </c>
      <c r="S145" s="563">
        <f t="shared" si="67"/>
        <v>0</v>
      </c>
      <c r="T145" s="563">
        <f t="shared" si="67"/>
        <v>0</v>
      </c>
      <c r="U145" s="563">
        <f t="shared" si="67"/>
        <v>0</v>
      </c>
      <c r="V145" s="565">
        <f>SUMPRODUCT(ROUND(J145:U145,2))</f>
        <v>0</v>
      </c>
      <c r="W145" s="489"/>
    </row>
    <row r="146" spans="1:23" ht="15" customHeight="1" x14ac:dyDescent="0.2">
      <c r="A146" s="327"/>
      <c r="B146" s="244"/>
      <c r="C146" s="627" t="s">
        <v>275</v>
      </c>
      <c r="D146" s="415"/>
      <c r="E146" s="421"/>
      <c r="F146" s="247"/>
      <c r="G146" s="239" t="s">
        <v>290</v>
      </c>
      <c r="H146" s="255"/>
      <c r="I146" s="273" t="s">
        <v>30</v>
      </c>
      <c r="J146" s="563">
        <f t="shared" ref="J146:U146" si="68">IF(OR($D147=0,$D148=0),0,IF($D145=J$48,MIN(ROUND($D151,2),ROUND(ROUND($D151,2)/$D149*SUMPRODUCT(($J144:$U144="X")*(ROUND($J142:$U142,4))),2)),0))</f>
        <v>0</v>
      </c>
      <c r="K146" s="563">
        <f t="shared" si="68"/>
        <v>0</v>
      </c>
      <c r="L146" s="563">
        <f t="shared" si="68"/>
        <v>0</v>
      </c>
      <c r="M146" s="563">
        <f t="shared" si="68"/>
        <v>0</v>
      </c>
      <c r="N146" s="563">
        <f t="shared" si="68"/>
        <v>0</v>
      </c>
      <c r="O146" s="563">
        <f t="shared" si="68"/>
        <v>0</v>
      </c>
      <c r="P146" s="563">
        <f t="shared" si="68"/>
        <v>0</v>
      </c>
      <c r="Q146" s="563">
        <f t="shared" si="68"/>
        <v>0</v>
      </c>
      <c r="R146" s="563">
        <f t="shared" si="68"/>
        <v>0</v>
      </c>
      <c r="S146" s="563">
        <f t="shared" si="68"/>
        <v>0</v>
      </c>
      <c r="T146" s="563">
        <f t="shared" si="68"/>
        <v>0</v>
      </c>
      <c r="U146" s="563">
        <f t="shared" si="68"/>
        <v>0</v>
      </c>
      <c r="V146" s="565">
        <f>SUMPRODUCT(ROUND(J146:U146,2))</f>
        <v>0</v>
      </c>
      <c r="W146" s="489"/>
    </row>
    <row r="147" spans="1:23" ht="15" customHeight="1" x14ac:dyDescent="0.2">
      <c r="A147" s="327"/>
      <c r="B147" s="244"/>
      <c r="C147" s="633" t="s">
        <v>32</v>
      </c>
      <c r="D147" s="404"/>
      <c r="E147" s="404"/>
      <c r="F147" s="247"/>
      <c r="G147" s="342" t="str">
        <f>$P$44</f>
        <v>Pauschale für Sozialabgaben inkl. Berufsgenossenschaft</v>
      </c>
      <c r="H147" s="406"/>
      <c r="I147" s="273" t="s">
        <v>30</v>
      </c>
      <c r="J147" s="563">
        <f>ROUND(J146*$U$44,2)</f>
        <v>0</v>
      </c>
      <c r="K147" s="563">
        <f t="shared" ref="K147:U147" si="69">ROUND(K146*$U$44,2)</f>
        <v>0</v>
      </c>
      <c r="L147" s="563">
        <f t="shared" si="69"/>
        <v>0</v>
      </c>
      <c r="M147" s="563">
        <f t="shared" si="69"/>
        <v>0</v>
      </c>
      <c r="N147" s="563">
        <f t="shared" si="69"/>
        <v>0</v>
      </c>
      <c r="O147" s="563">
        <f t="shared" si="69"/>
        <v>0</v>
      </c>
      <c r="P147" s="563">
        <f t="shared" si="69"/>
        <v>0</v>
      </c>
      <c r="Q147" s="563">
        <f t="shared" si="69"/>
        <v>0</v>
      </c>
      <c r="R147" s="563">
        <f t="shared" si="69"/>
        <v>0</v>
      </c>
      <c r="S147" s="563">
        <f t="shared" si="69"/>
        <v>0</v>
      </c>
      <c r="T147" s="563">
        <f t="shared" si="69"/>
        <v>0</v>
      </c>
      <c r="U147" s="563">
        <f t="shared" si="69"/>
        <v>0</v>
      </c>
      <c r="V147" s="565">
        <f>SUMPRODUCT(ROUND(J147:U147,2))</f>
        <v>0</v>
      </c>
      <c r="W147" s="489"/>
    </row>
    <row r="148" spans="1:23" ht="15" customHeight="1" x14ac:dyDescent="0.2">
      <c r="A148" s="327"/>
      <c r="B148" s="244"/>
      <c r="C148" s="633" t="s">
        <v>33</v>
      </c>
      <c r="D148" s="404"/>
      <c r="E148" s="404"/>
      <c r="F148" s="247"/>
      <c r="G148" s="405" t="s">
        <v>169</v>
      </c>
      <c r="H148" s="254"/>
      <c r="I148" s="238"/>
      <c r="J148" s="408">
        <f t="shared" ref="J148:U148" si="70">IF(OR($E147=0,$E148=0),0,IF(AND(J$48&gt;=$E147,J$48&lt;=$E148),"X",""))</f>
        <v>0</v>
      </c>
      <c r="K148" s="408">
        <f t="shared" si="70"/>
        <v>0</v>
      </c>
      <c r="L148" s="408">
        <f t="shared" si="70"/>
        <v>0</v>
      </c>
      <c r="M148" s="408">
        <f t="shared" si="70"/>
        <v>0</v>
      </c>
      <c r="N148" s="408">
        <f t="shared" si="70"/>
        <v>0</v>
      </c>
      <c r="O148" s="408">
        <f t="shared" si="70"/>
        <v>0</v>
      </c>
      <c r="P148" s="408">
        <f t="shared" si="70"/>
        <v>0</v>
      </c>
      <c r="Q148" s="408">
        <f t="shared" si="70"/>
        <v>0</v>
      </c>
      <c r="R148" s="408">
        <f t="shared" si="70"/>
        <v>0</v>
      </c>
      <c r="S148" s="408">
        <f t="shared" si="70"/>
        <v>0</v>
      </c>
      <c r="T148" s="408">
        <f t="shared" si="70"/>
        <v>0</v>
      </c>
      <c r="U148" s="408">
        <f t="shared" si="70"/>
        <v>0</v>
      </c>
      <c r="V148" s="252"/>
      <c r="W148" s="489"/>
    </row>
    <row r="149" spans="1:23" ht="15" customHeight="1" x14ac:dyDescent="0.2">
      <c r="A149" s="327"/>
      <c r="B149" s="244"/>
      <c r="C149" s="633" t="s">
        <v>171</v>
      </c>
      <c r="D149" s="420" t="str">
        <f>IF(OR(D147=0,D148=0),"",DATEDIF(D147,D148,"m")+1)</f>
        <v/>
      </c>
      <c r="E149" s="420" t="str">
        <f>IF(OR(E147=0,E148=0),"",DATEDIF(E147,E148,"m")+1)</f>
        <v/>
      </c>
      <c r="F149" s="247"/>
      <c r="G149" s="241" t="s">
        <v>119</v>
      </c>
      <c r="H149" s="406"/>
      <c r="I149" s="273" t="s">
        <v>30</v>
      </c>
      <c r="J149" s="563">
        <f t="shared" ref="J149:U149" si="71">IF(OR($E147=0,$E148=0),0,IF($E145=J$48,MIN(ROUND($E150,2),ROUND(ROUND($E150,2)/$E149*SUMPRODUCT(($J148:$U148="X")*(ROUND($J142:$U142,4))),2)),0))</f>
        <v>0</v>
      </c>
      <c r="K149" s="563">
        <f t="shared" si="71"/>
        <v>0</v>
      </c>
      <c r="L149" s="563">
        <f t="shared" si="71"/>
        <v>0</v>
      </c>
      <c r="M149" s="563">
        <f t="shared" si="71"/>
        <v>0</v>
      </c>
      <c r="N149" s="563">
        <f t="shared" si="71"/>
        <v>0</v>
      </c>
      <c r="O149" s="563">
        <f t="shared" si="71"/>
        <v>0</v>
      </c>
      <c r="P149" s="563">
        <f t="shared" si="71"/>
        <v>0</v>
      </c>
      <c r="Q149" s="563">
        <f t="shared" si="71"/>
        <v>0</v>
      </c>
      <c r="R149" s="563">
        <f t="shared" si="71"/>
        <v>0</v>
      </c>
      <c r="S149" s="563">
        <f t="shared" si="71"/>
        <v>0</v>
      </c>
      <c r="T149" s="563">
        <f t="shared" si="71"/>
        <v>0</v>
      </c>
      <c r="U149" s="563">
        <f t="shared" si="71"/>
        <v>0</v>
      </c>
      <c r="V149" s="565">
        <f>SUMPRODUCT(ROUND(J149:U149,2))</f>
        <v>0</v>
      </c>
      <c r="W149" s="489"/>
    </row>
    <row r="150" spans="1:23" ht="15" customHeight="1" x14ac:dyDescent="0.2">
      <c r="A150" s="327"/>
      <c r="B150" s="244"/>
      <c r="C150" s="627" t="s">
        <v>276</v>
      </c>
      <c r="D150" s="326"/>
      <c r="E150" s="326"/>
      <c r="F150" s="247"/>
      <c r="G150" s="239" t="s">
        <v>290</v>
      </c>
      <c r="H150" s="255"/>
      <c r="I150" s="273" t="s">
        <v>30</v>
      </c>
      <c r="J150" s="563">
        <f t="shared" ref="J150:U150" si="72">IF(OR($E147=0,$E148=0),0,IF($E145=J$48,MIN(ROUND($E151,2),ROUND(ROUND($E151,2)/$E149*SUMPRODUCT(($J148:$U148="X")*(ROUND($J142:$U142,4))),2)),0))</f>
        <v>0</v>
      </c>
      <c r="K150" s="563">
        <f t="shared" si="72"/>
        <v>0</v>
      </c>
      <c r="L150" s="563">
        <f t="shared" si="72"/>
        <v>0</v>
      </c>
      <c r="M150" s="563">
        <f t="shared" si="72"/>
        <v>0</v>
      </c>
      <c r="N150" s="563">
        <f t="shared" si="72"/>
        <v>0</v>
      </c>
      <c r="O150" s="563">
        <f t="shared" si="72"/>
        <v>0</v>
      </c>
      <c r="P150" s="563">
        <f t="shared" si="72"/>
        <v>0</v>
      </c>
      <c r="Q150" s="563">
        <f t="shared" si="72"/>
        <v>0</v>
      </c>
      <c r="R150" s="563">
        <f t="shared" si="72"/>
        <v>0</v>
      </c>
      <c r="S150" s="563">
        <f t="shared" si="72"/>
        <v>0</v>
      </c>
      <c r="T150" s="563">
        <f t="shared" si="72"/>
        <v>0</v>
      </c>
      <c r="U150" s="563">
        <f t="shared" si="72"/>
        <v>0</v>
      </c>
      <c r="V150" s="565">
        <f>SUMPRODUCT(ROUND(J150:U150,2))</f>
        <v>0</v>
      </c>
      <c r="W150" s="489"/>
    </row>
    <row r="151" spans="1:23" ht="15" customHeight="1" x14ac:dyDescent="0.2">
      <c r="A151" s="327"/>
      <c r="B151" s="244"/>
      <c r="C151" s="627" t="s">
        <v>291</v>
      </c>
      <c r="D151" s="326"/>
      <c r="E151" s="326"/>
      <c r="F151" s="247"/>
      <c r="G151" s="628" t="str">
        <f>$P$44</f>
        <v>Pauschale für Sozialabgaben inkl. Berufsgenossenschaft</v>
      </c>
      <c r="H151" s="629"/>
      <c r="I151" s="630" t="s">
        <v>30</v>
      </c>
      <c r="J151" s="631">
        <f t="shared" ref="J151:U151" si="73">ROUND(J150*$U$44,2)</f>
        <v>0</v>
      </c>
      <c r="K151" s="631">
        <f t="shared" si="73"/>
        <v>0</v>
      </c>
      <c r="L151" s="631">
        <f t="shared" si="73"/>
        <v>0</v>
      </c>
      <c r="M151" s="631">
        <f t="shared" si="73"/>
        <v>0</v>
      </c>
      <c r="N151" s="631">
        <f t="shared" si="73"/>
        <v>0</v>
      </c>
      <c r="O151" s="631">
        <f t="shared" si="73"/>
        <v>0</v>
      </c>
      <c r="P151" s="631">
        <f t="shared" si="73"/>
        <v>0</v>
      </c>
      <c r="Q151" s="631">
        <f t="shared" si="73"/>
        <v>0</v>
      </c>
      <c r="R151" s="631">
        <f t="shared" si="73"/>
        <v>0</v>
      </c>
      <c r="S151" s="631">
        <f t="shared" si="73"/>
        <v>0</v>
      </c>
      <c r="T151" s="631">
        <f t="shared" si="73"/>
        <v>0</v>
      </c>
      <c r="U151" s="631">
        <f t="shared" si="73"/>
        <v>0</v>
      </c>
      <c r="V151" s="632">
        <f>SUMPRODUCT(ROUND(J151:U151,2))</f>
        <v>0</v>
      </c>
      <c r="W151" s="489"/>
    </row>
    <row r="152" spans="1:23" ht="15" customHeight="1" thickBot="1" x14ac:dyDescent="0.25">
      <c r="A152" s="327"/>
      <c r="B152" s="278"/>
      <c r="C152" s="279"/>
      <c r="D152" s="279"/>
      <c r="E152" s="279"/>
      <c r="F152" s="411"/>
      <c r="G152" s="319"/>
      <c r="H152" s="414"/>
      <c r="I152" s="33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1"/>
      <c r="W152" s="489">
        <f>IF(COUNTIF(V140:V151,"&gt;0")&gt;0,1,0)</f>
        <v>0</v>
      </c>
    </row>
    <row r="153" spans="1:23" ht="15" customHeight="1" thickTop="1" x14ac:dyDescent="0.2">
      <c r="A153" s="327"/>
      <c r="B153" s="407"/>
      <c r="C153" s="409"/>
      <c r="D153" s="409"/>
      <c r="E153" s="409"/>
      <c r="F153" s="410"/>
      <c r="G153" s="262" t="s">
        <v>142</v>
      </c>
      <c r="H153" s="263"/>
      <c r="I153" s="264"/>
      <c r="J153" s="515"/>
      <c r="K153" s="515"/>
      <c r="L153" s="515"/>
      <c r="M153" s="515"/>
      <c r="N153" s="515"/>
      <c r="O153" s="515"/>
      <c r="P153" s="515"/>
      <c r="Q153" s="515"/>
      <c r="R153" s="515"/>
      <c r="S153" s="515"/>
      <c r="T153" s="515"/>
      <c r="U153" s="515"/>
      <c r="V153" s="417"/>
      <c r="W153" s="489"/>
    </row>
    <row r="154" spans="1:23" ht="15" customHeight="1" x14ac:dyDescent="0.2">
      <c r="A154" s="327"/>
      <c r="B154" s="251" t="s">
        <v>5</v>
      </c>
      <c r="C154" s="236"/>
      <c r="D154" s="832"/>
      <c r="E154" s="833"/>
      <c r="F154" s="246"/>
      <c r="G154" s="237" t="s">
        <v>64</v>
      </c>
      <c r="H154" s="253"/>
      <c r="I154" s="238"/>
      <c r="J154" s="623"/>
      <c r="K154" s="623"/>
      <c r="L154" s="623"/>
      <c r="M154" s="623"/>
      <c r="N154" s="623"/>
      <c r="O154" s="623"/>
      <c r="P154" s="623"/>
      <c r="Q154" s="623"/>
      <c r="R154" s="623"/>
      <c r="S154" s="623"/>
      <c r="T154" s="623"/>
      <c r="U154" s="623"/>
      <c r="V154" s="418"/>
      <c r="W154" s="489"/>
    </row>
    <row r="155" spans="1:23" ht="15" customHeight="1" x14ac:dyDescent="0.2">
      <c r="A155" s="327"/>
      <c r="B155" s="244"/>
      <c r="C155" s="236"/>
      <c r="D155" s="236"/>
      <c r="E155" s="236"/>
      <c r="F155" s="245"/>
      <c r="G155" s="275" t="s">
        <v>172</v>
      </c>
      <c r="H155" s="258"/>
      <c r="I155" s="240"/>
      <c r="J155" s="626"/>
      <c r="K155" s="626"/>
      <c r="L155" s="626"/>
      <c r="M155" s="626"/>
      <c r="N155" s="626"/>
      <c r="O155" s="626"/>
      <c r="P155" s="626"/>
      <c r="Q155" s="626"/>
      <c r="R155" s="626"/>
      <c r="S155" s="626"/>
      <c r="T155" s="626"/>
      <c r="U155" s="626"/>
      <c r="V155" s="625"/>
      <c r="W155" s="489"/>
    </row>
    <row r="156" spans="1:23" ht="15" customHeight="1" x14ac:dyDescent="0.2">
      <c r="A156" s="327"/>
      <c r="B156" s="251" t="s">
        <v>175</v>
      </c>
      <c r="C156" s="236"/>
      <c r="D156" s="236"/>
      <c r="E156" s="236"/>
      <c r="F156" s="247"/>
      <c r="G156" s="423" t="s">
        <v>170</v>
      </c>
      <c r="I156" s="424" t="s">
        <v>30</v>
      </c>
      <c r="J156" s="567">
        <f t="shared" ref="J156:U156" si="74">IF(AND($D158=J$48,$E158=J$48),ROUND($D163,2)+ROUND($E163,2),IF($D158=J$48,$D163,IF($E158=J$48,$E163,0)))</f>
        <v>0</v>
      </c>
      <c r="K156" s="567">
        <f t="shared" si="74"/>
        <v>0</v>
      </c>
      <c r="L156" s="567">
        <f t="shared" si="74"/>
        <v>0</v>
      </c>
      <c r="M156" s="567">
        <f t="shared" si="74"/>
        <v>0</v>
      </c>
      <c r="N156" s="567">
        <f t="shared" si="74"/>
        <v>0</v>
      </c>
      <c r="O156" s="567">
        <f t="shared" si="74"/>
        <v>0</v>
      </c>
      <c r="P156" s="567">
        <f t="shared" si="74"/>
        <v>0</v>
      </c>
      <c r="Q156" s="567">
        <f t="shared" si="74"/>
        <v>0</v>
      </c>
      <c r="R156" s="567">
        <f t="shared" si="74"/>
        <v>0</v>
      </c>
      <c r="S156" s="567">
        <f t="shared" si="74"/>
        <v>0</v>
      </c>
      <c r="T156" s="567">
        <f t="shared" si="74"/>
        <v>0</v>
      </c>
      <c r="U156" s="567">
        <f t="shared" si="74"/>
        <v>0</v>
      </c>
      <c r="V156" s="568">
        <f>SUMPRODUCT(ROUND(J156:U156,2))</f>
        <v>0</v>
      </c>
      <c r="W156" s="489"/>
    </row>
    <row r="157" spans="1:23" ht="15" customHeight="1" x14ac:dyDescent="0.2">
      <c r="A157" s="327"/>
      <c r="B157" s="244"/>
      <c r="C157" s="416"/>
      <c r="D157" s="413">
        <v>1</v>
      </c>
      <c r="E157" s="413">
        <v>2</v>
      </c>
      <c r="F157" s="247"/>
      <c r="G157" s="405" t="s">
        <v>168</v>
      </c>
      <c r="H157" s="254"/>
      <c r="I157" s="238"/>
      <c r="J157" s="408">
        <f t="shared" ref="J157:U157" si="75">IF(OR($D160=0,$D161=0),0,IF(AND(J$48&gt;=$D160,J$48&lt;=$D161),"X",""))</f>
        <v>0</v>
      </c>
      <c r="K157" s="408">
        <f t="shared" si="75"/>
        <v>0</v>
      </c>
      <c r="L157" s="408">
        <f t="shared" si="75"/>
        <v>0</v>
      </c>
      <c r="M157" s="408">
        <f t="shared" si="75"/>
        <v>0</v>
      </c>
      <c r="N157" s="408">
        <f t="shared" si="75"/>
        <v>0</v>
      </c>
      <c r="O157" s="408">
        <f t="shared" si="75"/>
        <v>0</v>
      </c>
      <c r="P157" s="408">
        <f t="shared" si="75"/>
        <v>0</v>
      </c>
      <c r="Q157" s="408">
        <f t="shared" si="75"/>
        <v>0</v>
      </c>
      <c r="R157" s="408">
        <f t="shared" si="75"/>
        <v>0</v>
      </c>
      <c r="S157" s="408">
        <f t="shared" si="75"/>
        <v>0</v>
      </c>
      <c r="T157" s="408">
        <f t="shared" si="75"/>
        <v>0</v>
      </c>
      <c r="U157" s="408">
        <f t="shared" si="75"/>
        <v>0</v>
      </c>
      <c r="V157" s="419"/>
      <c r="W157" s="489"/>
    </row>
    <row r="158" spans="1:23" ht="15" customHeight="1" x14ac:dyDescent="0.2">
      <c r="A158" s="327"/>
      <c r="B158" s="244"/>
      <c r="C158" s="627" t="s">
        <v>274</v>
      </c>
      <c r="D158" s="412"/>
      <c r="E158" s="412"/>
      <c r="F158" s="247"/>
      <c r="G158" s="241" t="s">
        <v>119</v>
      </c>
      <c r="H158" s="406"/>
      <c r="I158" s="273" t="s">
        <v>30</v>
      </c>
      <c r="J158" s="563">
        <f t="shared" ref="J158:U158" si="76">IF(OR($D160=0,$D161=0),0,IF($D158=J$48,MIN(ROUND($D163,2),ROUND(ROUND($D163,2)/$D162*SUMPRODUCT(($J157:$U157="X")*(ROUND($J155:$U155,4))),2)),0))</f>
        <v>0</v>
      </c>
      <c r="K158" s="563">
        <f t="shared" si="76"/>
        <v>0</v>
      </c>
      <c r="L158" s="563">
        <f t="shared" si="76"/>
        <v>0</v>
      </c>
      <c r="M158" s="563">
        <f t="shared" si="76"/>
        <v>0</v>
      </c>
      <c r="N158" s="563">
        <f t="shared" si="76"/>
        <v>0</v>
      </c>
      <c r="O158" s="563">
        <f t="shared" si="76"/>
        <v>0</v>
      </c>
      <c r="P158" s="563">
        <f t="shared" si="76"/>
        <v>0</v>
      </c>
      <c r="Q158" s="563">
        <f t="shared" si="76"/>
        <v>0</v>
      </c>
      <c r="R158" s="563">
        <f t="shared" si="76"/>
        <v>0</v>
      </c>
      <c r="S158" s="563">
        <f t="shared" si="76"/>
        <v>0</v>
      </c>
      <c r="T158" s="563">
        <f t="shared" si="76"/>
        <v>0</v>
      </c>
      <c r="U158" s="563">
        <f t="shared" si="76"/>
        <v>0</v>
      </c>
      <c r="V158" s="565">
        <f>SUMPRODUCT(ROUND(J158:U158,2))</f>
        <v>0</v>
      </c>
      <c r="W158" s="489"/>
    </row>
    <row r="159" spans="1:23" ht="15" customHeight="1" x14ac:dyDescent="0.2">
      <c r="A159" s="327"/>
      <c r="B159" s="244"/>
      <c r="C159" s="627" t="s">
        <v>275</v>
      </c>
      <c r="D159" s="415"/>
      <c r="E159" s="421"/>
      <c r="F159" s="247"/>
      <c r="G159" s="239" t="s">
        <v>290</v>
      </c>
      <c r="H159" s="255"/>
      <c r="I159" s="273" t="s">
        <v>30</v>
      </c>
      <c r="J159" s="563">
        <f t="shared" ref="J159:U159" si="77">IF(OR($D160=0,$D161=0),0,IF($D158=J$48,MIN(ROUND($D164,2),ROUND(ROUND($D164,2)/$D162*SUMPRODUCT(($J157:$U157="X")*(ROUND($J155:$U155,4))),2)),0))</f>
        <v>0</v>
      </c>
      <c r="K159" s="563">
        <f t="shared" si="77"/>
        <v>0</v>
      </c>
      <c r="L159" s="563">
        <f t="shared" si="77"/>
        <v>0</v>
      </c>
      <c r="M159" s="563">
        <f t="shared" si="77"/>
        <v>0</v>
      </c>
      <c r="N159" s="563">
        <f t="shared" si="77"/>
        <v>0</v>
      </c>
      <c r="O159" s="563">
        <f t="shared" si="77"/>
        <v>0</v>
      </c>
      <c r="P159" s="563">
        <f t="shared" si="77"/>
        <v>0</v>
      </c>
      <c r="Q159" s="563">
        <f t="shared" si="77"/>
        <v>0</v>
      </c>
      <c r="R159" s="563">
        <f t="shared" si="77"/>
        <v>0</v>
      </c>
      <c r="S159" s="563">
        <f t="shared" si="77"/>
        <v>0</v>
      </c>
      <c r="T159" s="563">
        <f t="shared" si="77"/>
        <v>0</v>
      </c>
      <c r="U159" s="563">
        <f t="shared" si="77"/>
        <v>0</v>
      </c>
      <c r="V159" s="565">
        <f>SUMPRODUCT(ROUND(J159:U159,2))</f>
        <v>0</v>
      </c>
      <c r="W159" s="489"/>
    </row>
    <row r="160" spans="1:23" ht="15" customHeight="1" x14ac:dyDescent="0.2">
      <c r="A160" s="327"/>
      <c r="B160" s="244"/>
      <c r="C160" s="633" t="s">
        <v>32</v>
      </c>
      <c r="D160" s="404"/>
      <c r="E160" s="404"/>
      <c r="F160" s="247"/>
      <c r="G160" s="342" t="str">
        <f>$P$44</f>
        <v>Pauschale für Sozialabgaben inkl. Berufsgenossenschaft</v>
      </c>
      <c r="H160" s="406"/>
      <c r="I160" s="273" t="s">
        <v>30</v>
      </c>
      <c r="J160" s="563">
        <f>ROUND(J159*$U$44,2)</f>
        <v>0</v>
      </c>
      <c r="K160" s="563">
        <f t="shared" ref="K160:U160" si="78">ROUND(K159*$U$44,2)</f>
        <v>0</v>
      </c>
      <c r="L160" s="563">
        <f t="shared" si="78"/>
        <v>0</v>
      </c>
      <c r="M160" s="563">
        <f t="shared" si="78"/>
        <v>0</v>
      </c>
      <c r="N160" s="563">
        <f t="shared" si="78"/>
        <v>0</v>
      </c>
      <c r="O160" s="563">
        <f t="shared" si="78"/>
        <v>0</v>
      </c>
      <c r="P160" s="563">
        <f t="shared" si="78"/>
        <v>0</v>
      </c>
      <c r="Q160" s="563">
        <f t="shared" si="78"/>
        <v>0</v>
      </c>
      <c r="R160" s="563">
        <f t="shared" si="78"/>
        <v>0</v>
      </c>
      <c r="S160" s="563">
        <f t="shared" si="78"/>
        <v>0</v>
      </c>
      <c r="T160" s="563">
        <f t="shared" si="78"/>
        <v>0</v>
      </c>
      <c r="U160" s="563">
        <f t="shared" si="78"/>
        <v>0</v>
      </c>
      <c r="V160" s="565">
        <f>SUMPRODUCT(ROUND(J160:U160,2))</f>
        <v>0</v>
      </c>
      <c r="W160" s="489"/>
    </row>
    <row r="161" spans="1:23" ht="15" customHeight="1" x14ac:dyDescent="0.2">
      <c r="A161" s="327"/>
      <c r="B161" s="244"/>
      <c r="C161" s="633" t="s">
        <v>33</v>
      </c>
      <c r="D161" s="404"/>
      <c r="E161" s="404"/>
      <c r="F161" s="247"/>
      <c r="G161" s="405" t="s">
        <v>169</v>
      </c>
      <c r="H161" s="254"/>
      <c r="I161" s="238"/>
      <c r="J161" s="408">
        <f t="shared" ref="J161:U161" si="79">IF(OR($E160=0,$E161=0),0,IF(AND(J$48&gt;=$E160,J$48&lt;=$E161),"X",""))</f>
        <v>0</v>
      </c>
      <c r="K161" s="408">
        <f t="shared" si="79"/>
        <v>0</v>
      </c>
      <c r="L161" s="408">
        <f t="shared" si="79"/>
        <v>0</v>
      </c>
      <c r="M161" s="408">
        <f t="shared" si="79"/>
        <v>0</v>
      </c>
      <c r="N161" s="408">
        <f t="shared" si="79"/>
        <v>0</v>
      </c>
      <c r="O161" s="408">
        <f t="shared" si="79"/>
        <v>0</v>
      </c>
      <c r="P161" s="408">
        <f t="shared" si="79"/>
        <v>0</v>
      </c>
      <c r="Q161" s="408">
        <f t="shared" si="79"/>
        <v>0</v>
      </c>
      <c r="R161" s="408">
        <f t="shared" si="79"/>
        <v>0</v>
      </c>
      <c r="S161" s="408">
        <f t="shared" si="79"/>
        <v>0</v>
      </c>
      <c r="T161" s="408">
        <f t="shared" si="79"/>
        <v>0</v>
      </c>
      <c r="U161" s="408">
        <f t="shared" si="79"/>
        <v>0</v>
      </c>
      <c r="V161" s="252"/>
      <c r="W161" s="489"/>
    </row>
    <row r="162" spans="1:23" ht="15" customHeight="1" x14ac:dyDescent="0.2">
      <c r="A162" s="327"/>
      <c r="B162" s="244"/>
      <c r="C162" s="633" t="s">
        <v>171</v>
      </c>
      <c r="D162" s="420" t="str">
        <f>IF(OR(D160=0,D161=0),"",DATEDIF(D160,D161,"m")+1)</f>
        <v/>
      </c>
      <c r="E162" s="420" t="str">
        <f>IF(OR(E160=0,E161=0),"",DATEDIF(E160,E161,"m")+1)</f>
        <v/>
      </c>
      <c r="F162" s="247"/>
      <c r="G162" s="241" t="s">
        <v>119</v>
      </c>
      <c r="H162" s="406"/>
      <c r="I162" s="273" t="s">
        <v>30</v>
      </c>
      <c r="J162" s="563">
        <f t="shared" ref="J162:U162" si="80">IF(OR($E160=0,$E161=0),0,IF($E158=J$48,MIN(ROUND($E163,2),ROUND(ROUND($E163,2)/$E162*SUMPRODUCT(($J161:$U161="X")*(ROUND($J155:$U155,4))),2)),0))</f>
        <v>0</v>
      </c>
      <c r="K162" s="563">
        <f t="shared" si="80"/>
        <v>0</v>
      </c>
      <c r="L162" s="563">
        <f t="shared" si="80"/>
        <v>0</v>
      </c>
      <c r="M162" s="563">
        <f t="shared" si="80"/>
        <v>0</v>
      </c>
      <c r="N162" s="563">
        <f t="shared" si="80"/>
        <v>0</v>
      </c>
      <c r="O162" s="563">
        <f t="shared" si="80"/>
        <v>0</v>
      </c>
      <c r="P162" s="563">
        <f t="shared" si="80"/>
        <v>0</v>
      </c>
      <c r="Q162" s="563">
        <f t="shared" si="80"/>
        <v>0</v>
      </c>
      <c r="R162" s="563">
        <f t="shared" si="80"/>
        <v>0</v>
      </c>
      <c r="S162" s="563">
        <f t="shared" si="80"/>
        <v>0</v>
      </c>
      <c r="T162" s="563">
        <f t="shared" si="80"/>
        <v>0</v>
      </c>
      <c r="U162" s="563">
        <f t="shared" si="80"/>
        <v>0</v>
      </c>
      <c r="V162" s="565">
        <f>SUMPRODUCT(ROUND(J162:U162,2))</f>
        <v>0</v>
      </c>
      <c r="W162" s="489"/>
    </row>
    <row r="163" spans="1:23" ht="15" customHeight="1" x14ac:dyDescent="0.2">
      <c r="A163" s="327"/>
      <c r="B163" s="244"/>
      <c r="C163" s="627" t="s">
        <v>276</v>
      </c>
      <c r="D163" s="326"/>
      <c r="E163" s="326"/>
      <c r="F163" s="247"/>
      <c r="G163" s="239" t="s">
        <v>290</v>
      </c>
      <c r="H163" s="255"/>
      <c r="I163" s="273" t="s">
        <v>30</v>
      </c>
      <c r="J163" s="563">
        <f t="shared" ref="J163:U163" si="81">IF(OR($E160=0,$E161=0),0,IF($E158=J$48,MIN(ROUND($E164,2),ROUND(ROUND($E164,2)/$E162*SUMPRODUCT(($J161:$U161="X")*(ROUND($J155:$U155,4))),2)),0))</f>
        <v>0</v>
      </c>
      <c r="K163" s="563">
        <f t="shared" si="81"/>
        <v>0</v>
      </c>
      <c r="L163" s="563">
        <f t="shared" si="81"/>
        <v>0</v>
      </c>
      <c r="M163" s="563">
        <f t="shared" si="81"/>
        <v>0</v>
      </c>
      <c r="N163" s="563">
        <f t="shared" si="81"/>
        <v>0</v>
      </c>
      <c r="O163" s="563">
        <f t="shared" si="81"/>
        <v>0</v>
      </c>
      <c r="P163" s="563">
        <f t="shared" si="81"/>
        <v>0</v>
      </c>
      <c r="Q163" s="563">
        <f t="shared" si="81"/>
        <v>0</v>
      </c>
      <c r="R163" s="563">
        <f t="shared" si="81"/>
        <v>0</v>
      </c>
      <c r="S163" s="563">
        <f t="shared" si="81"/>
        <v>0</v>
      </c>
      <c r="T163" s="563">
        <f t="shared" si="81"/>
        <v>0</v>
      </c>
      <c r="U163" s="563">
        <f t="shared" si="81"/>
        <v>0</v>
      </c>
      <c r="V163" s="565">
        <f>SUMPRODUCT(ROUND(J163:U163,2))</f>
        <v>0</v>
      </c>
      <c r="W163" s="489"/>
    </row>
    <row r="164" spans="1:23" ht="15" customHeight="1" x14ac:dyDescent="0.2">
      <c r="A164" s="327"/>
      <c r="B164" s="244"/>
      <c r="C164" s="627" t="s">
        <v>291</v>
      </c>
      <c r="D164" s="326"/>
      <c r="E164" s="326"/>
      <c r="F164" s="247"/>
      <c r="G164" s="628" t="str">
        <f>$P$44</f>
        <v>Pauschale für Sozialabgaben inkl. Berufsgenossenschaft</v>
      </c>
      <c r="H164" s="629"/>
      <c r="I164" s="630" t="s">
        <v>30</v>
      </c>
      <c r="J164" s="631">
        <f t="shared" ref="J164:U164" si="82">ROUND(J163*$U$44,2)</f>
        <v>0</v>
      </c>
      <c r="K164" s="631">
        <f t="shared" si="82"/>
        <v>0</v>
      </c>
      <c r="L164" s="631">
        <f t="shared" si="82"/>
        <v>0</v>
      </c>
      <c r="M164" s="631">
        <f t="shared" si="82"/>
        <v>0</v>
      </c>
      <c r="N164" s="631">
        <f t="shared" si="82"/>
        <v>0</v>
      </c>
      <c r="O164" s="631">
        <f t="shared" si="82"/>
        <v>0</v>
      </c>
      <c r="P164" s="631">
        <f t="shared" si="82"/>
        <v>0</v>
      </c>
      <c r="Q164" s="631">
        <f t="shared" si="82"/>
        <v>0</v>
      </c>
      <c r="R164" s="631">
        <f t="shared" si="82"/>
        <v>0</v>
      </c>
      <c r="S164" s="631">
        <f t="shared" si="82"/>
        <v>0</v>
      </c>
      <c r="T164" s="631">
        <f t="shared" si="82"/>
        <v>0</v>
      </c>
      <c r="U164" s="631">
        <f t="shared" si="82"/>
        <v>0</v>
      </c>
      <c r="V164" s="632">
        <f>SUMPRODUCT(ROUND(J164:U164,2))</f>
        <v>0</v>
      </c>
      <c r="W164" s="489"/>
    </row>
    <row r="165" spans="1:23" ht="15" customHeight="1" thickBot="1" x14ac:dyDescent="0.25">
      <c r="A165" s="327"/>
      <c r="B165" s="278"/>
      <c r="C165" s="279"/>
      <c r="D165" s="279"/>
      <c r="E165" s="279"/>
      <c r="F165" s="411"/>
      <c r="G165" s="319"/>
      <c r="H165" s="414"/>
      <c r="I165" s="330"/>
      <c r="J165" s="320"/>
      <c r="K165" s="320"/>
      <c r="L165" s="320"/>
      <c r="M165" s="320"/>
      <c r="N165" s="320"/>
      <c r="O165" s="320"/>
      <c r="P165" s="320"/>
      <c r="Q165" s="320"/>
      <c r="R165" s="320"/>
      <c r="S165" s="320"/>
      <c r="T165" s="320"/>
      <c r="U165" s="320"/>
      <c r="V165" s="321"/>
      <c r="W165" s="489">
        <f>IF(COUNTIF(V153:V164,"&gt;0")&gt;0,1,0)</f>
        <v>0</v>
      </c>
    </row>
    <row r="166" spans="1:23" ht="15" customHeight="1" thickTop="1" x14ac:dyDescent="0.2">
      <c r="A166" s="327"/>
      <c r="B166" s="407"/>
      <c r="C166" s="409"/>
      <c r="D166" s="409"/>
      <c r="E166" s="409"/>
      <c r="F166" s="410"/>
      <c r="G166" s="262" t="s">
        <v>142</v>
      </c>
      <c r="H166" s="263"/>
      <c r="I166" s="264"/>
      <c r="J166" s="515"/>
      <c r="K166" s="515"/>
      <c r="L166" s="515"/>
      <c r="M166" s="515"/>
      <c r="N166" s="515"/>
      <c r="O166" s="515"/>
      <c r="P166" s="515"/>
      <c r="Q166" s="515"/>
      <c r="R166" s="515"/>
      <c r="S166" s="515"/>
      <c r="T166" s="515"/>
      <c r="U166" s="515"/>
      <c r="V166" s="417"/>
      <c r="W166" s="489"/>
    </row>
    <row r="167" spans="1:23" ht="15" customHeight="1" x14ac:dyDescent="0.2">
      <c r="A167" s="327"/>
      <c r="B167" s="251" t="s">
        <v>5</v>
      </c>
      <c r="C167" s="236"/>
      <c r="D167" s="832"/>
      <c r="E167" s="833"/>
      <c r="F167" s="246"/>
      <c r="G167" s="237" t="s">
        <v>64</v>
      </c>
      <c r="H167" s="253"/>
      <c r="I167" s="238"/>
      <c r="J167" s="623"/>
      <c r="K167" s="623"/>
      <c r="L167" s="623"/>
      <c r="M167" s="623"/>
      <c r="N167" s="623"/>
      <c r="O167" s="623"/>
      <c r="P167" s="623"/>
      <c r="Q167" s="623"/>
      <c r="R167" s="623"/>
      <c r="S167" s="623"/>
      <c r="T167" s="623"/>
      <c r="U167" s="623"/>
      <c r="V167" s="418"/>
      <c r="W167" s="489"/>
    </row>
    <row r="168" spans="1:23" ht="15" customHeight="1" x14ac:dyDescent="0.2">
      <c r="A168" s="327"/>
      <c r="B168" s="244"/>
      <c r="C168" s="236"/>
      <c r="D168" s="236"/>
      <c r="E168" s="236"/>
      <c r="F168" s="245"/>
      <c r="G168" s="275" t="s">
        <v>172</v>
      </c>
      <c r="H168" s="258"/>
      <c r="I168" s="240"/>
      <c r="J168" s="626"/>
      <c r="K168" s="626"/>
      <c r="L168" s="626"/>
      <c r="M168" s="626"/>
      <c r="N168" s="626"/>
      <c r="O168" s="626"/>
      <c r="P168" s="626"/>
      <c r="Q168" s="626"/>
      <c r="R168" s="626"/>
      <c r="S168" s="626"/>
      <c r="T168" s="626"/>
      <c r="U168" s="626"/>
      <c r="V168" s="625"/>
      <c r="W168" s="489"/>
    </row>
    <row r="169" spans="1:23" ht="15" customHeight="1" x14ac:dyDescent="0.2">
      <c r="A169" s="327"/>
      <c r="B169" s="251" t="s">
        <v>175</v>
      </c>
      <c r="C169" s="236"/>
      <c r="D169" s="236"/>
      <c r="E169" s="236"/>
      <c r="F169" s="247"/>
      <c r="G169" s="423" t="s">
        <v>170</v>
      </c>
      <c r="I169" s="424" t="s">
        <v>30</v>
      </c>
      <c r="J169" s="567">
        <f t="shared" ref="J169:U169" si="83">IF(AND($D171=J$48,$E171=J$48),ROUND($D176,2)+ROUND($E176,2),IF($D171=J$48,$D176,IF($E171=J$48,$E176,0)))</f>
        <v>0</v>
      </c>
      <c r="K169" s="567">
        <f t="shared" si="83"/>
        <v>0</v>
      </c>
      <c r="L169" s="567">
        <f t="shared" si="83"/>
        <v>0</v>
      </c>
      <c r="M169" s="567">
        <f t="shared" si="83"/>
        <v>0</v>
      </c>
      <c r="N169" s="567">
        <f t="shared" si="83"/>
        <v>0</v>
      </c>
      <c r="O169" s="567">
        <f t="shared" si="83"/>
        <v>0</v>
      </c>
      <c r="P169" s="567">
        <f t="shared" si="83"/>
        <v>0</v>
      </c>
      <c r="Q169" s="567">
        <f t="shared" si="83"/>
        <v>0</v>
      </c>
      <c r="R169" s="567">
        <f t="shared" si="83"/>
        <v>0</v>
      </c>
      <c r="S169" s="567">
        <f t="shared" si="83"/>
        <v>0</v>
      </c>
      <c r="T169" s="567">
        <f t="shared" si="83"/>
        <v>0</v>
      </c>
      <c r="U169" s="567">
        <f t="shared" si="83"/>
        <v>0</v>
      </c>
      <c r="V169" s="568">
        <f>SUMPRODUCT(ROUND(J169:U169,2))</f>
        <v>0</v>
      </c>
      <c r="W169" s="489"/>
    </row>
    <row r="170" spans="1:23" ht="15" customHeight="1" x14ac:dyDescent="0.2">
      <c r="A170" s="327"/>
      <c r="B170" s="244"/>
      <c r="C170" s="416"/>
      <c r="D170" s="413">
        <v>1</v>
      </c>
      <c r="E170" s="413">
        <v>2</v>
      </c>
      <c r="F170" s="247"/>
      <c r="G170" s="405" t="s">
        <v>168</v>
      </c>
      <c r="H170" s="254"/>
      <c r="I170" s="238"/>
      <c r="J170" s="408">
        <f t="shared" ref="J170:U170" si="84">IF(OR($D173=0,$D174=0),0,IF(AND(J$48&gt;=$D173,J$48&lt;=$D174),"X",""))</f>
        <v>0</v>
      </c>
      <c r="K170" s="408">
        <f t="shared" si="84"/>
        <v>0</v>
      </c>
      <c r="L170" s="408">
        <f t="shared" si="84"/>
        <v>0</v>
      </c>
      <c r="M170" s="408">
        <f t="shared" si="84"/>
        <v>0</v>
      </c>
      <c r="N170" s="408">
        <f t="shared" si="84"/>
        <v>0</v>
      </c>
      <c r="O170" s="408">
        <f t="shared" si="84"/>
        <v>0</v>
      </c>
      <c r="P170" s="408">
        <f t="shared" si="84"/>
        <v>0</v>
      </c>
      <c r="Q170" s="408">
        <f t="shared" si="84"/>
        <v>0</v>
      </c>
      <c r="R170" s="408">
        <f t="shared" si="84"/>
        <v>0</v>
      </c>
      <c r="S170" s="408">
        <f t="shared" si="84"/>
        <v>0</v>
      </c>
      <c r="T170" s="408">
        <f t="shared" si="84"/>
        <v>0</v>
      </c>
      <c r="U170" s="408">
        <f t="shared" si="84"/>
        <v>0</v>
      </c>
      <c r="V170" s="419"/>
      <c r="W170" s="489"/>
    </row>
    <row r="171" spans="1:23" ht="15" customHeight="1" x14ac:dyDescent="0.2">
      <c r="A171" s="327"/>
      <c r="B171" s="244"/>
      <c r="C171" s="627" t="s">
        <v>274</v>
      </c>
      <c r="D171" s="412"/>
      <c r="E171" s="412"/>
      <c r="F171" s="247"/>
      <c r="G171" s="241" t="s">
        <v>119</v>
      </c>
      <c r="H171" s="406"/>
      <c r="I171" s="273" t="s">
        <v>30</v>
      </c>
      <c r="J171" s="563">
        <f t="shared" ref="J171:U171" si="85">IF(OR($D173=0,$D174=0),0,IF($D171=J$48,MIN(ROUND($D176,2),ROUND(ROUND($D176,2)/$D175*SUMPRODUCT(($J170:$U170="X")*(ROUND($J168:$U168,4))),2)),0))</f>
        <v>0</v>
      </c>
      <c r="K171" s="563">
        <f t="shared" si="85"/>
        <v>0</v>
      </c>
      <c r="L171" s="563">
        <f t="shared" si="85"/>
        <v>0</v>
      </c>
      <c r="M171" s="563">
        <f t="shared" si="85"/>
        <v>0</v>
      </c>
      <c r="N171" s="563">
        <f t="shared" si="85"/>
        <v>0</v>
      </c>
      <c r="O171" s="563">
        <f t="shared" si="85"/>
        <v>0</v>
      </c>
      <c r="P171" s="563">
        <f t="shared" si="85"/>
        <v>0</v>
      </c>
      <c r="Q171" s="563">
        <f t="shared" si="85"/>
        <v>0</v>
      </c>
      <c r="R171" s="563">
        <f t="shared" si="85"/>
        <v>0</v>
      </c>
      <c r="S171" s="563">
        <f t="shared" si="85"/>
        <v>0</v>
      </c>
      <c r="T171" s="563">
        <f t="shared" si="85"/>
        <v>0</v>
      </c>
      <c r="U171" s="563">
        <f t="shared" si="85"/>
        <v>0</v>
      </c>
      <c r="V171" s="565">
        <f>SUMPRODUCT(ROUND(J171:U171,2))</f>
        <v>0</v>
      </c>
      <c r="W171" s="489"/>
    </row>
    <row r="172" spans="1:23" ht="15" customHeight="1" x14ac:dyDescent="0.2">
      <c r="A172" s="327"/>
      <c r="B172" s="244"/>
      <c r="C172" s="627" t="s">
        <v>275</v>
      </c>
      <c r="D172" s="415"/>
      <c r="E172" s="421"/>
      <c r="F172" s="247"/>
      <c r="G172" s="239" t="s">
        <v>290</v>
      </c>
      <c r="H172" s="255"/>
      <c r="I172" s="273" t="s">
        <v>30</v>
      </c>
      <c r="J172" s="563">
        <f t="shared" ref="J172:U172" si="86">IF(OR($D173=0,$D174=0),0,IF($D171=J$48,MIN(ROUND($D177,2),ROUND(ROUND($D177,2)/$D175*SUMPRODUCT(($J170:$U170="X")*(ROUND($J168:$U168,4))),2)),0))</f>
        <v>0</v>
      </c>
      <c r="K172" s="563">
        <f t="shared" si="86"/>
        <v>0</v>
      </c>
      <c r="L172" s="563">
        <f t="shared" si="86"/>
        <v>0</v>
      </c>
      <c r="M172" s="563">
        <f t="shared" si="86"/>
        <v>0</v>
      </c>
      <c r="N172" s="563">
        <f t="shared" si="86"/>
        <v>0</v>
      </c>
      <c r="O172" s="563">
        <f t="shared" si="86"/>
        <v>0</v>
      </c>
      <c r="P172" s="563">
        <f t="shared" si="86"/>
        <v>0</v>
      </c>
      <c r="Q172" s="563">
        <f t="shared" si="86"/>
        <v>0</v>
      </c>
      <c r="R172" s="563">
        <f t="shared" si="86"/>
        <v>0</v>
      </c>
      <c r="S172" s="563">
        <f t="shared" si="86"/>
        <v>0</v>
      </c>
      <c r="T172" s="563">
        <f t="shared" si="86"/>
        <v>0</v>
      </c>
      <c r="U172" s="563">
        <f t="shared" si="86"/>
        <v>0</v>
      </c>
      <c r="V172" s="565">
        <f>SUMPRODUCT(ROUND(J172:U172,2))</f>
        <v>0</v>
      </c>
      <c r="W172" s="489"/>
    </row>
    <row r="173" spans="1:23" ht="15" customHeight="1" x14ac:dyDescent="0.2">
      <c r="A173" s="327"/>
      <c r="B173" s="244"/>
      <c r="C173" s="633" t="s">
        <v>32</v>
      </c>
      <c r="D173" s="404"/>
      <c r="E173" s="404"/>
      <c r="F173" s="247"/>
      <c r="G173" s="342" t="str">
        <f>$P$44</f>
        <v>Pauschale für Sozialabgaben inkl. Berufsgenossenschaft</v>
      </c>
      <c r="H173" s="406"/>
      <c r="I173" s="273" t="s">
        <v>30</v>
      </c>
      <c r="J173" s="563">
        <f>ROUND(J172*$U$44,2)</f>
        <v>0</v>
      </c>
      <c r="K173" s="563">
        <f t="shared" ref="K173:U173" si="87">ROUND(K172*$U$44,2)</f>
        <v>0</v>
      </c>
      <c r="L173" s="563">
        <f t="shared" si="87"/>
        <v>0</v>
      </c>
      <c r="M173" s="563">
        <f t="shared" si="87"/>
        <v>0</v>
      </c>
      <c r="N173" s="563">
        <f t="shared" si="87"/>
        <v>0</v>
      </c>
      <c r="O173" s="563">
        <f t="shared" si="87"/>
        <v>0</v>
      </c>
      <c r="P173" s="563">
        <f t="shared" si="87"/>
        <v>0</v>
      </c>
      <c r="Q173" s="563">
        <f t="shared" si="87"/>
        <v>0</v>
      </c>
      <c r="R173" s="563">
        <f t="shared" si="87"/>
        <v>0</v>
      </c>
      <c r="S173" s="563">
        <f t="shared" si="87"/>
        <v>0</v>
      </c>
      <c r="T173" s="563">
        <f t="shared" si="87"/>
        <v>0</v>
      </c>
      <c r="U173" s="563">
        <f t="shared" si="87"/>
        <v>0</v>
      </c>
      <c r="V173" s="565">
        <f>SUMPRODUCT(ROUND(J173:U173,2))</f>
        <v>0</v>
      </c>
      <c r="W173" s="489"/>
    </row>
    <row r="174" spans="1:23" ht="15" customHeight="1" x14ac:dyDescent="0.2">
      <c r="A174" s="327"/>
      <c r="B174" s="244"/>
      <c r="C174" s="633" t="s">
        <v>33</v>
      </c>
      <c r="D174" s="404"/>
      <c r="E174" s="404"/>
      <c r="F174" s="247"/>
      <c r="G174" s="405" t="s">
        <v>169</v>
      </c>
      <c r="H174" s="254"/>
      <c r="I174" s="238"/>
      <c r="J174" s="408">
        <f t="shared" ref="J174:U174" si="88">IF(OR($E173=0,$E174=0),0,IF(AND(J$48&gt;=$E173,J$48&lt;=$E174),"X",""))</f>
        <v>0</v>
      </c>
      <c r="K174" s="408">
        <f t="shared" si="88"/>
        <v>0</v>
      </c>
      <c r="L174" s="408">
        <f t="shared" si="88"/>
        <v>0</v>
      </c>
      <c r="M174" s="408">
        <f t="shared" si="88"/>
        <v>0</v>
      </c>
      <c r="N174" s="408">
        <f t="shared" si="88"/>
        <v>0</v>
      </c>
      <c r="O174" s="408">
        <f t="shared" si="88"/>
        <v>0</v>
      </c>
      <c r="P174" s="408">
        <f t="shared" si="88"/>
        <v>0</v>
      </c>
      <c r="Q174" s="408">
        <f t="shared" si="88"/>
        <v>0</v>
      </c>
      <c r="R174" s="408">
        <f t="shared" si="88"/>
        <v>0</v>
      </c>
      <c r="S174" s="408">
        <f t="shared" si="88"/>
        <v>0</v>
      </c>
      <c r="T174" s="408">
        <f t="shared" si="88"/>
        <v>0</v>
      </c>
      <c r="U174" s="408">
        <f t="shared" si="88"/>
        <v>0</v>
      </c>
      <c r="V174" s="252"/>
      <c r="W174" s="489"/>
    </row>
    <row r="175" spans="1:23" ht="15" customHeight="1" x14ac:dyDescent="0.2">
      <c r="A175" s="327"/>
      <c r="B175" s="244"/>
      <c r="C175" s="633" t="s">
        <v>171</v>
      </c>
      <c r="D175" s="420" t="str">
        <f>IF(OR(D173=0,D174=0),"",DATEDIF(D173,D174,"m")+1)</f>
        <v/>
      </c>
      <c r="E175" s="420" t="str">
        <f>IF(OR(E173=0,E174=0),"",DATEDIF(E173,E174,"m")+1)</f>
        <v/>
      </c>
      <c r="F175" s="247"/>
      <c r="G175" s="241" t="s">
        <v>119</v>
      </c>
      <c r="H175" s="406"/>
      <c r="I175" s="273" t="s">
        <v>30</v>
      </c>
      <c r="J175" s="563">
        <f t="shared" ref="J175:U175" si="89">IF(OR($E173=0,$E174=0),0,IF($E171=J$48,MIN(ROUND($E176,2),ROUND(ROUND($E176,2)/$E175*SUMPRODUCT(($J174:$U174="X")*(ROUND($J168:$U168,4))),2)),0))</f>
        <v>0</v>
      </c>
      <c r="K175" s="563">
        <f t="shared" si="89"/>
        <v>0</v>
      </c>
      <c r="L175" s="563">
        <f t="shared" si="89"/>
        <v>0</v>
      </c>
      <c r="M175" s="563">
        <f t="shared" si="89"/>
        <v>0</v>
      </c>
      <c r="N175" s="563">
        <f t="shared" si="89"/>
        <v>0</v>
      </c>
      <c r="O175" s="563">
        <f t="shared" si="89"/>
        <v>0</v>
      </c>
      <c r="P175" s="563">
        <f t="shared" si="89"/>
        <v>0</v>
      </c>
      <c r="Q175" s="563">
        <f t="shared" si="89"/>
        <v>0</v>
      </c>
      <c r="R175" s="563">
        <f t="shared" si="89"/>
        <v>0</v>
      </c>
      <c r="S175" s="563">
        <f t="shared" si="89"/>
        <v>0</v>
      </c>
      <c r="T175" s="563">
        <f t="shared" si="89"/>
        <v>0</v>
      </c>
      <c r="U175" s="563">
        <f t="shared" si="89"/>
        <v>0</v>
      </c>
      <c r="V175" s="565">
        <f>SUMPRODUCT(ROUND(J175:U175,2))</f>
        <v>0</v>
      </c>
      <c r="W175" s="489"/>
    </row>
    <row r="176" spans="1:23" ht="15" customHeight="1" x14ac:dyDescent="0.2">
      <c r="A176" s="327"/>
      <c r="B176" s="244"/>
      <c r="C176" s="627" t="s">
        <v>276</v>
      </c>
      <c r="D176" s="326"/>
      <c r="E176" s="326"/>
      <c r="F176" s="247"/>
      <c r="G176" s="239" t="s">
        <v>290</v>
      </c>
      <c r="H176" s="255"/>
      <c r="I176" s="273" t="s">
        <v>30</v>
      </c>
      <c r="J176" s="563">
        <f t="shared" ref="J176:U176" si="90">IF(OR($E173=0,$E174=0),0,IF($E171=J$48,MIN(ROUND($E177,2),ROUND(ROUND($E177,2)/$E175*SUMPRODUCT(($J174:$U174="X")*(ROUND($J168:$U168,4))),2)),0))</f>
        <v>0</v>
      </c>
      <c r="K176" s="563">
        <f t="shared" si="90"/>
        <v>0</v>
      </c>
      <c r="L176" s="563">
        <f t="shared" si="90"/>
        <v>0</v>
      </c>
      <c r="M176" s="563">
        <f t="shared" si="90"/>
        <v>0</v>
      </c>
      <c r="N176" s="563">
        <f t="shared" si="90"/>
        <v>0</v>
      </c>
      <c r="O176" s="563">
        <f t="shared" si="90"/>
        <v>0</v>
      </c>
      <c r="P176" s="563">
        <f t="shared" si="90"/>
        <v>0</v>
      </c>
      <c r="Q176" s="563">
        <f t="shared" si="90"/>
        <v>0</v>
      </c>
      <c r="R176" s="563">
        <f t="shared" si="90"/>
        <v>0</v>
      </c>
      <c r="S176" s="563">
        <f t="shared" si="90"/>
        <v>0</v>
      </c>
      <c r="T176" s="563">
        <f t="shared" si="90"/>
        <v>0</v>
      </c>
      <c r="U176" s="563">
        <f t="shared" si="90"/>
        <v>0</v>
      </c>
      <c r="V176" s="565">
        <f>SUMPRODUCT(ROUND(J176:U176,2))</f>
        <v>0</v>
      </c>
      <c r="W176" s="489"/>
    </row>
    <row r="177" spans="1:23" ht="15" customHeight="1" x14ac:dyDescent="0.2">
      <c r="A177" s="327"/>
      <c r="B177" s="244"/>
      <c r="C177" s="627" t="s">
        <v>291</v>
      </c>
      <c r="D177" s="326"/>
      <c r="E177" s="326"/>
      <c r="F177" s="247"/>
      <c r="G177" s="628" t="str">
        <f>$P$44</f>
        <v>Pauschale für Sozialabgaben inkl. Berufsgenossenschaft</v>
      </c>
      <c r="H177" s="629"/>
      <c r="I177" s="630" t="s">
        <v>30</v>
      </c>
      <c r="J177" s="631">
        <f t="shared" ref="J177:U177" si="91">ROUND(J176*$U$44,2)</f>
        <v>0</v>
      </c>
      <c r="K177" s="631">
        <f t="shared" si="91"/>
        <v>0</v>
      </c>
      <c r="L177" s="631">
        <f t="shared" si="91"/>
        <v>0</v>
      </c>
      <c r="M177" s="631">
        <f t="shared" si="91"/>
        <v>0</v>
      </c>
      <c r="N177" s="631">
        <f t="shared" si="91"/>
        <v>0</v>
      </c>
      <c r="O177" s="631">
        <f t="shared" si="91"/>
        <v>0</v>
      </c>
      <c r="P177" s="631">
        <f t="shared" si="91"/>
        <v>0</v>
      </c>
      <c r="Q177" s="631">
        <f t="shared" si="91"/>
        <v>0</v>
      </c>
      <c r="R177" s="631">
        <f t="shared" si="91"/>
        <v>0</v>
      </c>
      <c r="S177" s="631">
        <f t="shared" si="91"/>
        <v>0</v>
      </c>
      <c r="T177" s="631">
        <f t="shared" si="91"/>
        <v>0</v>
      </c>
      <c r="U177" s="631">
        <f t="shared" si="91"/>
        <v>0</v>
      </c>
      <c r="V177" s="632">
        <f>SUMPRODUCT(ROUND(J177:U177,2))</f>
        <v>0</v>
      </c>
      <c r="W177" s="489"/>
    </row>
    <row r="178" spans="1:23" ht="15" customHeight="1" thickBot="1" x14ac:dyDescent="0.25">
      <c r="A178" s="327"/>
      <c r="B178" s="278"/>
      <c r="C178" s="279"/>
      <c r="D178" s="279"/>
      <c r="E178" s="279"/>
      <c r="F178" s="411"/>
      <c r="G178" s="319"/>
      <c r="H178" s="414"/>
      <c r="I178" s="33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1"/>
      <c r="W178" s="489">
        <f>IF(COUNTIF(V166:V177,"&gt;0")&gt;0,1,0)</f>
        <v>0</v>
      </c>
    </row>
    <row r="179" spans="1:23" ht="15" customHeight="1" thickTop="1" x14ac:dyDescent="0.2">
      <c r="A179" s="327"/>
      <c r="B179" s="407"/>
      <c r="C179" s="409"/>
      <c r="D179" s="409"/>
      <c r="E179" s="409"/>
      <c r="F179" s="410"/>
      <c r="G179" s="262" t="s">
        <v>142</v>
      </c>
      <c r="H179" s="263"/>
      <c r="I179" s="264"/>
      <c r="J179" s="515"/>
      <c r="K179" s="515"/>
      <c r="L179" s="515"/>
      <c r="M179" s="515"/>
      <c r="N179" s="515"/>
      <c r="O179" s="515"/>
      <c r="P179" s="515"/>
      <c r="Q179" s="515"/>
      <c r="R179" s="515"/>
      <c r="S179" s="515"/>
      <c r="T179" s="515"/>
      <c r="U179" s="515"/>
      <c r="V179" s="417"/>
      <c r="W179" s="489"/>
    </row>
    <row r="180" spans="1:23" ht="15" customHeight="1" x14ac:dyDescent="0.2">
      <c r="A180" s="327"/>
      <c r="B180" s="251" t="s">
        <v>5</v>
      </c>
      <c r="C180" s="236"/>
      <c r="D180" s="832"/>
      <c r="E180" s="833"/>
      <c r="F180" s="246"/>
      <c r="G180" s="237" t="s">
        <v>64</v>
      </c>
      <c r="H180" s="253"/>
      <c r="I180" s="238"/>
      <c r="J180" s="623"/>
      <c r="K180" s="623"/>
      <c r="L180" s="623"/>
      <c r="M180" s="623"/>
      <c r="N180" s="623"/>
      <c r="O180" s="623"/>
      <c r="P180" s="623"/>
      <c r="Q180" s="623"/>
      <c r="R180" s="623"/>
      <c r="S180" s="623"/>
      <c r="T180" s="623"/>
      <c r="U180" s="623"/>
      <c r="V180" s="418"/>
      <c r="W180" s="489"/>
    </row>
    <row r="181" spans="1:23" ht="15" customHeight="1" x14ac:dyDescent="0.2">
      <c r="A181" s="327"/>
      <c r="B181" s="244"/>
      <c r="C181" s="236"/>
      <c r="D181" s="236"/>
      <c r="E181" s="236"/>
      <c r="F181" s="245"/>
      <c r="G181" s="275" t="s">
        <v>172</v>
      </c>
      <c r="H181" s="258"/>
      <c r="I181" s="240"/>
      <c r="J181" s="626"/>
      <c r="K181" s="626"/>
      <c r="L181" s="626"/>
      <c r="M181" s="626"/>
      <c r="N181" s="626"/>
      <c r="O181" s="626"/>
      <c r="P181" s="626"/>
      <c r="Q181" s="626"/>
      <c r="R181" s="626"/>
      <c r="S181" s="626"/>
      <c r="T181" s="626"/>
      <c r="U181" s="626"/>
      <c r="V181" s="625"/>
      <c r="W181" s="489"/>
    </row>
    <row r="182" spans="1:23" ht="15" customHeight="1" x14ac:dyDescent="0.2">
      <c r="A182" s="327"/>
      <c r="B182" s="251" t="s">
        <v>175</v>
      </c>
      <c r="C182" s="236"/>
      <c r="D182" s="236"/>
      <c r="E182" s="236"/>
      <c r="F182" s="247"/>
      <c r="G182" s="423" t="s">
        <v>170</v>
      </c>
      <c r="I182" s="424" t="s">
        <v>30</v>
      </c>
      <c r="J182" s="567">
        <f t="shared" ref="J182:U182" si="92">IF(AND($D184=J$48,$E184=J$48),ROUND($D189,2)+ROUND($E189,2),IF($D184=J$48,$D189,IF($E184=J$48,$E189,0)))</f>
        <v>0</v>
      </c>
      <c r="K182" s="567">
        <f t="shared" si="92"/>
        <v>0</v>
      </c>
      <c r="L182" s="567">
        <f t="shared" si="92"/>
        <v>0</v>
      </c>
      <c r="M182" s="567">
        <f t="shared" si="92"/>
        <v>0</v>
      </c>
      <c r="N182" s="567">
        <f t="shared" si="92"/>
        <v>0</v>
      </c>
      <c r="O182" s="567">
        <f t="shared" si="92"/>
        <v>0</v>
      </c>
      <c r="P182" s="567">
        <f t="shared" si="92"/>
        <v>0</v>
      </c>
      <c r="Q182" s="567">
        <f t="shared" si="92"/>
        <v>0</v>
      </c>
      <c r="R182" s="567">
        <f t="shared" si="92"/>
        <v>0</v>
      </c>
      <c r="S182" s="567">
        <f t="shared" si="92"/>
        <v>0</v>
      </c>
      <c r="T182" s="567">
        <f t="shared" si="92"/>
        <v>0</v>
      </c>
      <c r="U182" s="567">
        <f t="shared" si="92"/>
        <v>0</v>
      </c>
      <c r="V182" s="568">
        <f>SUMPRODUCT(ROUND(J182:U182,2))</f>
        <v>0</v>
      </c>
      <c r="W182" s="489"/>
    </row>
    <row r="183" spans="1:23" ht="15" customHeight="1" x14ac:dyDescent="0.2">
      <c r="A183" s="327"/>
      <c r="B183" s="244"/>
      <c r="C183" s="416"/>
      <c r="D183" s="413">
        <v>1</v>
      </c>
      <c r="E183" s="413">
        <v>2</v>
      </c>
      <c r="F183" s="247"/>
      <c r="G183" s="405" t="s">
        <v>168</v>
      </c>
      <c r="H183" s="254"/>
      <c r="I183" s="238"/>
      <c r="J183" s="408">
        <f t="shared" ref="J183:U183" si="93">IF(OR($D186=0,$D187=0),0,IF(AND(J$48&gt;=$D186,J$48&lt;=$D187),"X",""))</f>
        <v>0</v>
      </c>
      <c r="K183" s="408">
        <f t="shared" si="93"/>
        <v>0</v>
      </c>
      <c r="L183" s="408">
        <f t="shared" si="93"/>
        <v>0</v>
      </c>
      <c r="M183" s="408">
        <f t="shared" si="93"/>
        <v>0</v>
      </c>
      <c r="N183" s="408">
        <f t="shared" si="93"/>
        <v>0</v>
      </c>
      <c r="O183" s="408">
        <f t="shared" si="93"/>
        <v>0</v>
      </c>
      <c r="P183" s="408">
        <f t="shared" si="93"/>
        <v>0</v>
      </c>
      <c r="Q183" s="408">
        <f t="shared" si="93"/>
        <v>0</v>
      </c>
      <c r="R183" s="408">
        <f t="shared" si="93"/>
        <v>0</v>
      </c>
      <c r="S183" s="408">
        <f t="shared" si="93"/>
        <v>0</v>
      </c>
      <c r="T183" s="408">
        <f t="shared" si="93"/>
        <v>0</v>
      </c>
      <c r="U183" s="408">
        <f t="shared" si="93"/>
        <v>0</v>
      </c>
      <c r="V183" s="419"/>
      <c r="W183" s="489"/>
    </row>
    <row r="184" spans="1:23" ht="15" customHeight="1" x14ac:dyDescent="0.2">
      <c r="A184" s="327"/>
      <c r="B184" s="244"/>
      <c r="C184" s="627" t="s">
        <v>274</v>
      </c>
      <c r="D184" s="412"/>
      <c r="E184" s="412"/>
      <c r="F184" s="247"/>
      <c r="G184" s="241" t="s">
        <v>119</v>
      </c>
      <c r="H184" s="406"/>
      <c r="I184" s="273" t="s">
        <v>30</v>
      </c>
      <c r="J184" s="563">
        <f t="shared" ref="J184:U184" si="94">IF(OR($D186=0,$D187=0),0,IF($D184=J$48,MIN(ROUND($D189,2),ROUND(ROUND($D189,2)/$D188*SUMPRODUCT(($J183:$U183="X")*(ROUND($J181:$U181,4))),2)),0))</f>
        <v>0</v>
      </c>
      <c r="K184" s="563">
        <f t="shared" si="94"/>
        <v>0</v>
      </c>
      <c r="L184" s="563">
        <f t="shared" si="94"/>
        <v>0</v>
      </c>
      <c r="M184" s="563">
        <f t="shared" si="94"/>
        <v>0</v>
      </c>
      <c r="N184" s="563">
        <f t="shared" si="94"/>
        <v>0</v>
      </c>
      <c r="O184" s="563">
        <f t="shared" si="94"/>
        <v>0</v>
      </c>
      <c r="P184" s="563">
        <f t="shared" si="94"/>
        <v>0</v>
      </c>
      <c r="Q184" s="563">
        <f t="shared" si="94"/>
        <v>0</v>
      </c>
      <c r="R184" s="563">
        <f t="shared" si="94"/>
        <v>0</v>
      </c>
      <c r="S184" s="563">
        <f t="shared" si="94"/>
        <v>0</v>
      </c>
      <c r="T184" s="563">
        <f t="shared" si="94"/>
        <v>0</v>
      </c>
      <c r="U184" s="563">
        <f t="shared" si="94"/>
        <v>0</v>
      </c>
      <c r="V184" s="565">
        <f>SUMPRODUCT(ROUND(J184:U184,2))</f>
        <v>0</v>
      </c>
      <c r="W184" s="489"/>
    </row>
    <row r="185" spans="1:23" ht="15" customHeight="1" x14ac:dyDescent="0.2">
      <c r="A185" s="327"/>
      <c r="B185" s="244"/>
      <c r="C185" s="627" t="s">
        <v>275</v>
      </c>
      <c r="D185" s="415"/>
      <c r="E185" s="421"/>
      <c r="F185" s="247"/>
      <c r="G185" s="239" t="s">
        <v>290</v>
      </c>
      <c r="H185" s="255"/>
      <c r="I185" s="273" t="s">
        <v>30</v>
      </c>
      <c r="J185" s="563">
        <f t="shared" ref="J185:U185" si="95">IF(OR($D186=0,$D187=0),0,IF($D184=J$48,MIN(ROUND($D190,2),ROUND(ROUND($D190,2)/$D188*SUMPRODUCT(($J183:$U183="X")*(ROUND($J181:$U181,4))),2)),0))</f>
        <v>0</v>
      </c>
      <c r="K185" s="563">
        <f t="shared" si="95"/>
        <v>0</v>
      </c>
      <c r="L185" s="563">
        <f t="shared" si="95"/>
        <v>0</v>
      </c>
      <c r="M185" s="563">
        <f t="shared" si="95"/>
        <v>0</v>
      </c>
      <c r="N185" s="563">
        <f t="shared" si="95"/>
        <v>0</v>
      </c>
      <c r="O185" s="563">
        <f t="shared" si="95"/>
        <v>0</v>
      </c>
      <c r="P185" s="563">
        <f t="shared" si="95"/>
        <v>0</v>
      </c>
      <c r="Q185" s="563">
        <f t="shared" si="95"/>
        <v>0</v>
      </c>
      <c r="R185" s="563">
        <f t="shared" si="95"/>
        <v>0</v>
      </c>
      <c r="S185" s="563">
        <f t="shared" si="95"/>
        <v>0</v>
      </c>
      <c r="T185" s="563">
        <f t="shared" si="95"/>
        <v>0</v>
      </c>
      <c r="U185" s="563">
        <f t="shared" si="95"/>
        <v>0</v>
      </c>
      <c r="V185" s="565">
        <f>SUMPRODUCT(ROUND(J185:U185,2))</f>
        <v>0</v>
      </c>
      <c r="W185" s="489"/>
    </row>
    <row r="186" spans="1:23" ht="15" customHeight="1" x14ac:dyDescent="0.2">
      <c r="A186" s="327"/>
      <c r="B186" s="244"/>
      <c r="C186" s="633" t="s">
        <v>32</v>
      </c>
      <c r="D186" s="404"/>
      <c r="E186" s="404"/>
      <c r="F186" s="247"/>
      <c r="G186" s="342" t="str">
        <f>$P$44</f>
        <v>Pauschale für Sozialabgaben inkl. Berufsgenossenschaft</v>
      </c>
      <c r="H186" s="406"/>
      <c r="I186" s="273" t="s">
        <v>30</v>
      </c>
      <c r="J186" s="563">
        <f>ROUND(J185*$U$44,2)</f>
        <v>0</v>
      </c>
      <c r="K186" s="563">
        <f t="shared" ref="K186:U186" si="96">ROUND(K185*$U$44,2)</f>
        <v>0</v>
      </c>
      <c r="L186" s="563">
        <f t="shared" si="96"/>
        <v>0</v>
      </c>
      <c r="M186" s="563">
        <f t="shared" si="96"/>
        <v>0</v>
      </c>
      <c r="N186" s="563">
        <f t="shared" si="96"/>
        <v>0</v>
      </c>
      <c r="O186" s="563">
        <f t="shared" si="96"/>
        <v>0</v>
      </c>
      <c r="P186" s="563">
        <f t="shared" si="96"/>
        <v>0</v>
      </c>
      <c r="Q186" s="563">
        <f t="shared" si="96"/>
        <v>0</v>
      </c>
      <c r="R186" s="563">
        <f t="shared" si="96"/>
        <v>0</v>
      </c>
      <c r="S186" s="563">
        <f t="shared" si="96"/>
        <v>0</v>
      </c>
      <c r="T186" s="563">
        <f t="shared" si="96"/>
        <v>0</v>
      </c>
      <c r="U186" s="563">
        <f t="shared" si="96"/>
        <v>0</v>
      </c>
      <c r="V186" s="565">
        <f>SUMPRODUCT(ROUND(J186:U186,2))</f>
        <v>0</v>
      </c>
      <c r="W186" s="489"/>
    </row>
    <row r="187" spans="1:23" ht="15" customHeight="1" x14ac:dyDescent="0.2">
      <c r="A187" s="327"/>
      <c r="B187" s="244"/>
      <c r="C187" s="633" t="s">
        <v>33</v>
      </c>
      <c r="D187" s="404"/>
      <c r="E187" s="404"/>
      <c r="F187" s="247"/>
      <c r="G187" s="405" t="s">
        <v>169</v>
      </c>
      <c r="H187" s="254"/>
      <c r="I187" s="238"/>
      <c r="J187" s="408">
        <f t="shared" ref="J187:U187" si="97">IF(OR($E186=0,$E187=0),0,IF(AND(J$48&gt;=$E186,J$48&lt;=$E187),"X",""))</f>
        <v>0</v>
      </c>
      <c r="K187" s="408">
        <f t="shared" si="97"/>
        <v>0</v>
      </c>
      <c r="L187" s="408">
        <f t="shared" si="97"/>
        <v>0</v>
      </c>
      <c r="M187" s="408">
        <f t="shared" si="97"/>
        <v>0</v>
      </c>
      <c r="N187" s="408">
        <f t="shared" si="97"/>
        <v>0</v>
      </c>
      <c r="O187" s="408">
        <f t="shared" si="97"/>
        <v>0</v>
      </c>
      <c r="P187" s="408">
        <f t="shared" si="97"/>
        <v>0</v>
      </c>
      <c r="Q187" s="408">
        <f t="shared" si="97"/>
        <v>0</v>
      </c>
      <c r="R187" s="408">
        <f t="shared" si="97"/>
        <v>0</v>
      </c>
      <c r="S187" s="408">
        <f t="shared" si="97"/>
        <v>0</v>
      </c>
      <c r="T187" s="408">
        <f t="shared" si="97"/>
        <v>0</v>
      </c>
      <c r="U187" s="408">
        <f t="shared" si="97"/>
        <v>0</v>
      </c>
      <c r="V187" s="252"/>
      <c r="W187" s="489"/>
    </row>
    <row r="188" spans="1:23" ht="15" customHeight="1" x14ac:dyDescent="0.2">
      <c r="A188" s="327"/>
      <c r="B188" s="244"/>
      <c r="C188" s="633" t="s">
        <v>171</v>
      </c>
      <c r="D188" s="420" t="str">
        <f>IF(OR(D186=0,D187=0),"",DATEDIF(D186,D187,"m")+1)</f>
        <v/>
      </c>
      <c r="E188" s="420" t="str">
        <f>IF(OR(E186=0,E187=0),"",DATEDIF(E186,E187,"m")+1)</f>
        <v/>
      </c>
      <c r="F188" s="247"/>
      <c r="G188" s="241" t="s">
        <v>119</v>
      </c>
      <c r="H188" s="406"/>
      <c r="I188" s="273" t="s">
        <v>30</v>
      </c>
      <c r="J188" s="563">
        <f t="shared" ref="J188:U188" si="98">IF(OR($E186=0,$E187=0),0,IF($E184=J$48,MIN(ROUND($E189,2),ROUND(ROUND($E189,2)/$E188*SUMPRODUCT(($J187:$U187="X")*(ROUND($J181:$U181,4))),2)),0))</f>
        <v>0</v>
      </c>
      <c r="K188" s="563">
        <f t="shared" si="98"/>
        <v>0</v>
      </c>
      <c r="L188" s="563">
        <f t="shared" si="98"/>
        <v>0</v>
      </c>
      <c r="M188" s="563">
        <f t="shared" si="98"/>
        <v>0</v>
      </c>
      <c r="N188" s="563">
        <f t="shared" si="98"/>
        <v>0</v>
      </c>
      <c r="O188" s="563">
        <f t="shared" si="98"/>
        <v>0</v>
      </c>
      <c r="P188" s="563">
        <f t="shared" si="98"/>
        <v>0</v>
      </c>
      <c r="Q188" s="563">
        <f t="shared" si="98"/>
        <v>0</v>
      </c>
      <c r="R188" s="563">
        <f t="shared" si="98"/>
        <v>0</v>
      </c>
      <c r="S188" s="563">
        <f t="shared" si="98"/>
        <v>0</v>
      </c>
      <c r="T188" s="563">
        <f t="shared" si="98"/>
        <v>0</v>
      </c>
      <c r="U188" s="563">
        <f t="shared" si="98"/>
        <v>0</v>
      </c>
      <c r="V188" s="565">
        <f>SUMPRODUCT(ROUND(J188:U188,2))</f>
        <v>0</v>
      </c>
      <c r="W188" s="489"/>
    </row>
    <row r="189" spans="1:23" ht="15" customHeight="1" x14ac:dyDescent="0.2">
      <c r="A189" s="327"/>
      <c r="B189" s="244"/>
      <c r="C189" s="627" t="s">
        <v>276</v>
      </c>
      <c r="D189" s="326"/>
      <c r="E189" s="326"/>
      <c r="F189" s="247"/>
      <c r="G189" s="239" t="s">
        <v>290</v>
      </c>
      <c r="H189" s="255"/>
      <c r="I189" s="273" t="s">
        <v>30</v>
      </c>
      <c r="J189" s="563">
        <f t="shared" ref="J189:U189" si="99">IF(OR($E186=0,$E187=0),0,IF($E184=J$48,MIN(ROUND($E190,2),ROUND(ROUND($E190,2)/$E188*SUMPRODUCT(($J187:$U187="X")*(ROUND($J181:$U181,4))),2)),0))</f>
        <v>0</v>
      </c>
      <c r="K189" s="563">
        <f t="shared" si="99"/>
        <v>0</v>
      </c>
      <c r="L189" s="563">
        <f t="shared" si="99"/>
        <v>0</v>
      </c>
      <c r="M189" s="563">
        <f t="shared" si="99"/>
        <v>0</v>
      </c>
      <c r="N189" s="563">
        <f t="shared" si="99"/>
        <v>0</v>
      </c>
      <c r="O189" s="563">
        <f t="shared" si="99"/>
        <v>0</v>
      </c>
      <c r="P189" s="563">
        <f t="shared" si="99"/>
        <v>0</v>
      </c>
      <c r="Q189" s="563">
        <f t="shared" si="99"/>
        <v>0</v>
      </c>
      <c r="R189" s="563">
        <f t="shared" si="99"/>
        <v>0</v>
      </c>
      <c r="S189" s="563">
        <f t="shared" si="99"/>
        <v>0</v>
      </c>
      <c r="T189" s="563">
        <f t="shared" si="99"/>
        <v>0</v>
      </c>
      <c r="U189" s="563">
        <f t="shared" si="99"/>
        <v>0</v>
      </c>
      <c r="V189" s="565">
        <f>SUMPRODUCT(ROUND(J189:U189,2))</f>
        <v>0</v>
      </c>
      <c r="W189" s="489"/>
    </row>
    <row r="190" spans="1:23" ht="15" customHeight="1" x14ac:dyDescent="0.2">
      <c r="A190" s="327"/>
      <c r="B190" s="244"/>
      <c r="C190" s="627" t="s">
        <v>291</v>
      </c>
      <c r="D190" s="326"/>
      <c r="E190" s="326"/>
      <c r="F190" s="247"/>
      <c r="G190" s="628" t="str">
        <f>$P$44</f>
        <v>Pauschale für Sozialabgaben inkl. Berufsgenossenschaft</v>
      </c>
      <c r="H190" s="629"/>
      <c r="I190" s="630" t="s">
        <v>30</v>
      </c>
      <c r="J190" s="631">
        <f t="shared" ref="J190:U190" si="100">ROUND(J189*$U$44,2)</f>
        <v>0</v>
      </c>
      <c r="K190" s="631">
        <f t="shared" si="100"/>
        <v>0</v>
      </c>
      <c r="L190" s="631">
        <f t="shared" si="100"/>
        <v>0</v>
      </c>
      <c r="M190" s="631">
        <f t="shared" si="100"/>
        <v>0</v>
      </c>
      <c r="N190" s="631">
        <f t="shared" si="100"/>
        <v>0</v>
      </c>
      <c r="O190" s="631">
        <f t="shared" si="100"/>
        <v>0</v>
      </c>
      <c r="P190" s="631">
        <f t="shared" si="100"/>
        <v>0</v>
      </c>
      <c r="Q190" s="631">
        <f t="shared" si="100"/>
        <v>0</v>
      </c>
      <c r="R190" s="631">
        <f t="shared" si="100"/>
        <v>0</v>
      </c>
      <c r="S190" s="631">
        <f t="shared" si="100"/>
        <v>0</v>
      </c>
      <c r="T190" s="631">
        <f t="shared" si="100"/>
        <v>0</v>
      </c>
      <c r="U190" s="631">
        <f t="shared" si="100"/>
        <v>0</v>
      </c>
      <c r="V190" s="632">
        <f>SUMPRODUCT(ROUND(J190:U190,2))</f>
        <v>0</v>
      </c>
      <c r="W190" s="489"/>
    </row>
    <row r="191" spans="1:23" ht="15" customHeight="1" thickBot="1" x14ac:dyDescent="0.25">
      <c r="A191" s="327"/>
      <c r="B191" s="278"/>
      <c r="C191" s="279"/>
      <c r="D191" s="279"/>
      <c r="E191" s="279"/>
      <c r="F191" s="411"/>
      <c r="G191" s="319"/>
      <c r="H191" s="414"/>
      <c r="I191" s="33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1"/>
      <c r="W191" s="489">
        <f>IF(COUNTIF(V179:V190,"&gt;0")&gt;0,1,0)</f>
        <v>0</v>
      </c>
    </row>
    <row r="192" spans="1:23" ht="15" customHeight="1" thickTop="1" x14ac:dyDescent="0.2">
      <c r="A192" s="327"/>
      <c r="B192" s="407"/>
      <c r="C192" s="409"/>
      <c r="D192" s="409"/>
      <c r="E192" s="409"/>
      <c r="F192" s="410"/>
      <c r="G192" s="262" t="s">
        <v>142</v>
      </c>
      <c r="H192" s="263"/>
      <c r="I192" s="264"/>
      <c r="J192" s="515"/>
      <c r="K192" s="515"/>
      <c r="L192" s="515"/>
      <c r="M192" s="515"/>
      <c r="N192" s="515"/>
      <c r="O192" s="515"/>
      <c r="P192" s="515"/>
      <c r="Q192" s="515"/>
      <c r="R192" s="515"/>
      <c r="S192" s="515"/>
      <c r="T192" s="515"/>
      <c r="U192" s="515"/>
      <c r="V192" s="417"/>
      <c r="W192" s="489"/>
    </row>
    <row r="193" spans="1:23" ht="15" customHeight="1" x14ac:dyDescent="0.2">
      <c r="A193" s="327"/>
      <c r="B193" s="251" t="s">
        <v>5</v>
      </c>
      <c r="C193" s="236"/>
      <c r="D193" s="832"/>
      <c r="E193" s="833"/>
      <c r="F193" s="246"/>
      <c r="G193" s="237" t="s">
        <v>64</v>
      </c>
      <c r="H193" s="253"/>
      <c r="I193" s="238"/>
      <c r="J193" s="623"/>
      <c r="K193" s="623"/>
      <c r="L193" s="623"/>
      <c r="M193" s="623"/>
      <c r="N193" s="623"/>
      <c r="O193" s="623"/>
      <c r="P193" s="623"/>
      <c r="Q193" s="623"/>
      <c r="R193" s="623"/>
      <c r="S193" s="623"/>
      <c r="T193" s="623"/>
      <c r="U193" s="623"/>
      <c r="V193" s="418"/>
      <c r="W193" s="489"/>
    </row>
    <row r="194" spans="1:23" ht="15" customHeight="1" x14ac:dyDescent="0.2">
      <c r="A194" s="327"/>
      <c r="B194" s="244"/>
      <c r="C194" s="236"/>
      <c r="D194" s="236"/>
      <c r="E194" s="236"/>
      <c r="F194" s="245"/>
      <c r="G194" s="275" t="s">
        <v>172</v>
      </c>
      <c r="H194" s="258"/>
      <c r="I194" s="240"/>
      <c r="J194" s="626"/>
      <c r="K194" s="626"/>
      <c r="L194" s="626"/>
      <c r="M194" s="626"/>
      <c r="N194" s="626"/>
      <c r="O194" s="626"/>
      <c r="P194" s="626"/>
      <c r="Q194" s="626"/>
      <c r="R194" s="626"/>
      <c r="S194" s="626"/>
      <c r="T194" s="626"/>
      <c r="U194" s="626"/>
      <c r="V194" s="625"/>
      <c r="W194" s="489"/>
    </row>
    <row r="195" spans="1:23" ht="15" customHeight="1" x14ac:dyDescent="0.2">
      <c r="A195" s="327"/>
      <c r="B195" s="251" t="s">
        <v>175</v>
      </c>
      <c r="C195" s="236"/>
      <c r="D195" s="236"/>
      <c r="E195" s="236"/>
      <c r="F195" s="247"/>
      <c r="G195" s="423" t="s">
        <v>170</v>
      </c>
      <c r="I195" s="424" t="s">
        <v>30</v>
      </c>
      <c r="J195" s="567">
        <f t="shared" ref="J195:U195" si="101">IF(AND($D197=J$48,$E197=J$48),ROUND($D202,2)+ROUND($E202,2),IF($D197=J$48,$D202,IF($E197=J$48,$E202,0)))</f>
        <v>0</v>
      </c>
      <c r="K195" s="567">
        <f t="shared" si="101"/>
        <v>0</v>
      </c>
      <c r="L195" s="567">
        <f t="shared" si="101"/>
        <v>0</v>
      </c>
      <c r="M195" s="567">
        <f t="shared" si="101"/>
        <v>0</v>
      </c>
      <c r="N195" s="567">
        <f t="shared" si="101"/>
        <v>0</v>
      </c>
      <c r="O195" s="567">
        <f t="shared" si="101"/>
        <v>0</v>
      </c>
      <c r="P195" s="567">
        <f t="shared" si="101"/>
        <v>0</v>
      </c>
      <c r="Q195" s="567">
        <f t="shared" si="101"/>
        <v>0</v>
      </c>
      <c r="R195" s="567">
        <f t="shared" si="101"/>
        <v>0</v>
      </c>
      <c r="S195" s="567">
        <f t="shared" si="101"/>
        <v>0</v>
      </c>
      <c r="T195" s="567">
        <f t="shared" si="101"/>
        <v>0</v>
      </c>
      <c r="U195" s="567">
        <f t="shared" si="101"/>
        <v>0</v>
      </c>
      <c r="V195" s="568">
        <f>SUMPRODUCT(ROUND(J195:U195,2))</f>
        <v>0</v>
      </c>
      <c r="W195" s="489"/>
    </row>
    <row r="196" spans="1:23" ht="15" customHeight="1" x14ac:dyDescent="0.2">
      <c r="A196" s="327"/>
      <c r="B196" s="244"/>
      <c r="C196" s="416"/>
      <c r="D196" s="413">
        <v>1</v>
      </c>
      <c r="E196" s="413">
        <v>2</v>
      </c>
      <c r="F196" s="247"/>
      <c r="G196" s="405" t="s">
        <v>168</v>
      </c>
      <c r="H196" s="254"/>
      <c r="I196" s="238"/>
      <c r="J196" s="408">
        <f t="shared" ref="J196:U196" si="102">IF(OR($D199=0,$D200=0),0,IF(AND(J$48&gt;=$D199,J$48&lt;=$D200),"X",""))</f>
        <v>0</v>
      </c>
      <c r="K196" s="408">
        <f t="shared" si="102"/>
        <v>0</v>
      </c>
      <c r="L196" s="408">
        <f t="shared" si="102"/>
        <v>0</v>
      </c>
      <c r="M196" s="408">
        <f t="shared" si="102"/>
        <v>0</v>
      </c>
      <c r="N196" s="408">
        <f t="shared" si="102"/>
        <v>0</v>
      </c>
      <c r="O196" s="408">
        <f t="shared" si="102"/>
        <v>0</v>
      </c>
      <c r="P196" s="408">
        <f t="shared" si="102"/>
        <v>0</v>
      </c>
      <c r="Q196" s="408">
        <f t="shared" si="102"/>
        <v>0</v>
      </c>
      <c r="R196" s="408">
        <f t="shared" si="102"/>
        <v>0</v>
      </c>
      <c r="S196" s="408">
        <f t="shared" si="102"/>
        <v>0</v>
      </c>
      <c r="T196" s="408">
        <f t="shared" si="102"/>
        <v>0</v>
      </c>
      <c r="U196" s="408">
        <f t="shared" si="102"/>
        <v>0</v>
      </c>
      <c r="V196" s="419"/>
      <c r="W196" s="489"/>
    </row>
    <row r="197" spans="1:23" ht="15" customHeight="1" x14ac:dyDescent="0.2">
      <c r="A197" s="327"/>
      <c r="B197" s="244"/>
      <c r="C197" s="627" t="s">
        <v>274</v>
      </c>
      <c r="D197" s="412"/>
      <c r="E197" s="412"/>
      <c r="F197" s="247"/>
      <c r="G197" s="241" t="s">
        <v>119</v>
      </c>
      <c r="H197" s="406"/>
      <c r="I197" s="273" t="s">
        <v>30</v>
      </c>
      <c r="J197" s="563">
        <f t="shared" ref="J197:U197" si="103">IF(OR($D199=0,$D200=0),0,IF($D197=J$48,MIN(ROUND($D202,2),ROUND(ROUND($D202,2)/$D201*SUMPRODUCT(($J196:$U196="X")*(ROUND($J194:$U194,4))),2)),0))</f>
        <v>0</v>
      </c>
      <c r="K197" s="563">
        <f t="shared" si="103"/>
        <v>0</v>
      </c>
      <c r="L197" s="563">
        <f t="shared" si="103"/>
        <v>0</v>
      </c>
      <c r="M197" s="563">
        <f t="shared" si="103"/>
        <v>0</v>
      </c>
      <c r="N197" s="563">
        <f t="shared" si="103"/>
        <v>0</v>
      </c>
      <c r="O197" s="563">
        <f t="shared" si="103"/>
        <v>0</v>
      </c>
      <c r="P197" s="563">
        <f t="shared" si="103"/>
        <v>0</v>
      </c>
      <c r="Q197" s="563">
        <f t="shared" si="103"/>
        <v>0</v>
      </c>
      <c r="R197" s="563">
        <f t="shared" si="103"/>
        <v>0</v>
      </c>
      <c r="S197" s="563">
        <f t="shared" si="103"/>
        <v>0</v>
      </c>
      <c r="T197" s="563">
        <f t="shared" si="103"/>
        <v>0</v>
      </c>
      <c r="U197" s="563">
        <f t="shared" si="103"/>
        <v>0</v>
      </c>
      <c r="V197" s="565">
        <f>SUMPRODUCT(ROUND(J197:U197,2))</f>
        <v>0</v>
      </c>
      <c r="W197" s="489"/>
    </row>
    <row r="198" spans="1:23" ht="15" customHeight="1" x14ac:dyDescent="0.2">
      <c r="A198" s="327"/>
      <c r="B198" s="244"/>
      <c r="C198" s="627" t="s">
        <v>275</v>
      </c>
      <c r="D198" s="415"/>
      <c r="E198" s="421"/>
      <c r="F198" s="247"/>
      <c r="G198" s="239" t="s">
        <v>290</v>
      </c>
      <c r="H198" s="255"/>
      <c r="I198" s="273" t="s">
        <v>30</v>
      </c>
      <c r="J198" s="563">
        <f t="shared" ref="J198:U198" si="104">IF(OR($D199=0,$D200=0),0,IF($D197=J$48,MIN(ROUND($D203,2),ROUND(ROUND($D203,2)/$D201*SUMPRODUCT(($J196:$U196="X")*(ROUND($J194:$U194,4))),2)),0))</f>
        <v>0</v>
      </c>
      <c r="K198" s="563">
        <f t="shared" si="104"/>
        <v>0</v>
      </c>
      <c r="L198" s="563">
        <f t="shared" si="104"/>
        <v>0</v>
      </c>
      <c r="M198" s="563">
        <f t="shared" si="104"/>
        <v>0</v>
      </c>
      <c r="N198" s="563">
        <f t="shared" si="104"/>
        <v>0</v>
      </c>
      <c r="O198" s="563">
        <f t="shared" si="104"/>
        <v>0</v>
      </c>
      <c r="P198" s="563">
        <f t="shared" si="104"/>
        <v>0</v>
      </c>
      <c r="Q198" s="563">
        <f t="shared" si="104"/>
        <v>0</v>
      </c>
      <c r="R198" s="563">
        <f t="shared" si="104"/>
        <v>0</v>
      </c>
      <c r="S198" s="563">
        <f t="shared" si="104"/>
        <v>0</v>
      </c>
      <c r="T198" s="563">
        <f t="shared" si="104"/>
        <v>0</v>
      </c>
      <c r="U198" s="563">
        <f t="shared" si="104"/>
        <v>0</v>
      </c>
      <c r="V198" s="565">
        <f>SUMPRODUCT(ROUND(J198:U198,2))</f>
        <v>0</v>
      </c>
      <c r="W198" s="489"/>
    </row>
    <row r="199" spans="1:23" ht="15" customHeight="1" x14ac:dyDescent="0.2">
      <c r="A199" s="327"/>
      <c r="B199" s="244"/>
      <c r="C199" s="633" t="s">
        <v>32</v>
      </c>
      <c r="D199" s="404"/>
      <c r="E199" s="404"/>
      <c r="F199" s="247"/>
      <c r="G199" s="342" t="str">
        <f>$P$44</f>
        <v>Pauschale für Sozialabgaben inkl. Berufsgenossenschaft</v>
      </c>
      <c r="H199" s="406"/>
      <c r="I199" s="273" t="s">
        <v>30</v>
      </c>
      <c r="J199" s="563">
        <f>ROUND(J198*$U$44,2)</f>
        <v>0</v>
      </c>
      <c r="K199" s="563">
        <f t="shared" ref="K199:U199" si="105">ROUND(K198*$U$44,2)</f>
        <v>0</v>
      </c>
      <c r="L199" s="563">
        <f t="shared" si="105"/>
        <v>0</v>
      </c>
      <c r="M199" s="563">
        <f t="shared" si="105"/>
        <v>0</v>
      </c>
      <c r="N199" s="563">
        <f t="shared" si="105"/>
        <v>0</v>
      </c>
      <c r="O199" s="563">
        <f t="shared" si="105"/>
        <v>0</v>
      </c>
      <c r="P199" s="563">
        <f t="shared" si="105"/>
        <v>0</v>
      </c>
      <c r="Q199" s="563">
        <f t="shared" si="105"/>
        <v>0</v>
      </c>
      <c r="R199" s="563">
        <f t="shared" si="105"/>
        <v>0</v>
      </c>
      <c r="S199" s="563">
        <f t="shared" si="105"/>
        <v>0</v>
      </c>
      <c r="T199" s="563">
        <f t="shared" si="105"/>
        <v>0</v>
      </c>
      <c r="U199" s="563">
        <f t="shared" si="105"/>
        <v>0</v>
      </c>
      <c r="V199" s="565">
        <f>SUMPRODUCT(ROUND(J199:U199,2))</f>
        <v>0</v>
      </c>
      <c r="W199" s="489"/>
    </row>
    <row r="200" spans="1:23" ht="15" customHeight="1" x14ac:dyDescent="0.2">
      <c r="A200" s="327"/>
      <c r="B200" s="244"/>
      <c r="C200" s="633" t="s">
        <v>33</v>
      </c>
      <c r="D200" s="404"/>
      <c r="E200" s="404"/>
      <c r="F200" s="247"/>
      <c r="G200" s="405" t="s">
        <v>169</v>
      </c>
      <c r="H200" s="254"/>
      <c r="I200" s="238"/>
      <c r="J200" s="408">
        <f t="shared" ref="J200:U200" si="106">IF(OR($E199=0,$E200=0),0,IF(AND(J$48&gt;=$E199,J$48&lt;=$E200),"X",""))</f>
        <v>0</v>
      </c>
      <c r="K200" s="408">
        <f t="shared" si="106"/>
        <v>0</v>
      </c>
      <c r="L200" s="408">
        <f t="shared" si="106"/>
        <v>0</v>
      </c>
      <c r="M200" s="408">
        <f t="shared" si="106"/>
        <v>0</v>
      </c>
      <c r="N200" s="408">
        <f t="shared" si="106"/>
        <v>0</v>
      </c>
      <c r="O200" s="408">
        <f t="shared" si="106"/>
        <v>0</v>
      </c>
      <c r="P200" s="408">
        <f t="shared" si="106"/>
        <v>0</v>
      </c>
      <c r="Q200" s="408">
        <f t="shared" si="106"/>
        <v>0</v>
      </c>
      <c r="R200" s="408">
        <f t="shared" si="106"/>
        <v>0</v>
      </c>
      <c r="S200" s="408">
        <f t="shared" si="106"/>
        <v>0</v>
      </c>
      <c r="T200" s="408">
        <f t="shared" si="106"/>
        <v>0</v>
      </c>
      <c r="U200" s="408">
        <f t="shared" si="106"/>
        <v>0</v>
      </c>
      <c r="V200" s="252"/>
      <c r="W200" s="489"/>
    </row>
    <row r="201" spans="1:23" ht="15" customHeight="1" x14ac:dyDescent="0.2">
      <c r="A201" s="327"/>
      <c r="B201" s="244"/>
      <c r="C201" s="633" t="s">
        <v>171</v>
      </c>
      <c r="D201" s="420" t="str">
        <f>IF(OR(D199=0,D200=0),"",DATEDIF(D199,D200,"m")+1)</f>
        <v/>
      </c>
      <c r="E201" s="420" t="str">
        <f>IF(OR(E199=0,E200=0),"",DATEDIF(E199,E200,"m")+1)</f>
        <v/>
      </c>
      <c r="F201" s="247"/>
      <c r="G201" s="241" t="s">
        <v>119</v>
      </c>
      <c r="H201" s="406"/>
      <c r="I201" s="273" t="s">
        <v>30</v>
      </c>
      <c r="J201" s="563">
        <f t="shared" ref="J201:U201" si="107">IF(OR($E199=0,$E200=0),0,IF($E197=J$48,MIN(ROUND($E202,2),ROUND(ROUND($E202,2)/$E201*SUMPRODUCT(($J200:$U200="X")*(ROUND($J194:$U194,4))),2)),0))</f>
        <v>0</v>
      </c>
      <c r="K201" s="563">
        <f t="shared" si="107"/>
        <v>0</v>
      </c>
      <c r="L201" s="563">
        <f t="shared" si="107"/>
        <v>0</v>
      </c>
      <c r="M201" s="563">
        <f t="shared" si="107"/>
        <v>0</v>
      </c>
      <c r="N201" s="563">
        <f t="shared" si="107"/>
        <v>0</v>
      </c>
      <c r="O201" s="563">
        <f t="shared" si="107"/>
        <v>0</v>
      </c>
      <c r="P201" s="563">
        <f t="shared" si="107"/>
        <v>0</v>
      </c>
      <c r="Q201" s="563">
        <f t="shared" si="107"/>
        <v>0</v>
      </c>
      <c r="R201" s="563">
        <f t="shared" si="107"/>
        <v>0</v>
      </c>
      <c r="S201" s="563">
        <f t="shared" si="107"/>
        <v>0</v>
      </c>
      <c r="T201" s="563">
        <f t="shared" si="107"/>
        <v>0</v>
      </c>
      <c r="U201" s="563">
        <f t="shared" si="107"/>
        <v>0</v>
      </c>
      <c r="V201" s="565">
        <f>SUMPRODUCT(ROUND(J201:U201,2))</f>
        <v>0</v>
      </c>
      <c r="W201" s="489"/>
    </row>
    <row r="202" spans="1:23" ht="15" customHeight="1" x14ac:dyDescent="0.2">
      <c r="A202" s="327"/>
      <c r="B202" s="244"/>
      <c r="C202" s="627" t="s">
        <v>276</v>
      </c>
      <c r="D202" s="326"/>
      <c r="E202" s="326"/>
      <c r="F202" s="247"/>
      <c r="G202" s="239" t="s">
        <v>290</v>
      </c>
      <c r="H202" s="255"/>
      <c r="I202" s="273" t="s">
        <v>30</v>
      </c>
      <c r="J202" s="563">
        <f t="shared" ref="J202:U202" si="108">IF(OR($E199=0,$E200=0),0,IF($E197=J$48,MIN(ROUND($E203,2),ROUND(ROUND($E203,2)/$E201*SUMPRODUCT(($J200:$U200="X")*(ROUND($J194:$U194,4))),2)),0))</f>
        <v>0</v>
      </c>
      <c r="K202" s="563">
        <f t="shared" si="108"/>
        <v>0</v>
      </c>
      <c r="L202" s="563">
        <f t="shared" si="108"/>
        <v>0</v>
      </c>
      <c r="M202" s="563">
        <f t="shared" si="108"/>
        <v>0</v>
      </c>
      <c r="N202" s="563">
        <f t="shared" si="108"/>
        <v>0</v>
      </c>
      <c r="O202" s="563">
        <f t="shared" si="108"/>
        <v>0</v>
      </c>
      <c r="P202" s="563">
        <f t="shared" si="108"/>
        <v>0</v>
      </c>
      <c r="Q202" s="563">
        <f t="shared" si="108"/>
        <v>0</v>
      </c>
      <c r="R202" s="563">
        <f t="shared" si="108"/>
        <v>0</v>
      </c>
      <c r="S202" s="563">
        <f t="shared" si="108"/>
        <v>0</v>
      </c>
      <c r="T202" s="563">
        <f t="shared" si="108"/>
        <v>0</v>
      </c>
      <c r="U202" s="563">
        <f t="shared" si="108"/>
        <v>0</v>
      </c>
      <c r="V202" s="565">
        <f>SUMPRODUCT(ROUND(J202:U202,2))</f>
        <v>0</v>
      </c>
      <c r="W202" s="489"/>
    </row>
    <row r="203" spans="1:23" ht="15" customHeight="1" x14ac:dyDescent="0.2">
      <c r="A203" s="327"/>
      <c r="B203" s="244"/>
      <c r="C203" s="627" t="s">
        <v>291</v>
      </c>
      <c r="D203" s="326"/>
      <c r="E203" s="326"/>
      <c r="F203" s="247"/>
      <c r="G203" s="628" t="str">
        <f>$P$44</f>
        <v>Pauschale für Sozialabgaben inkl. Berufsgenossenschaft</v>
      </c>
      <c r="H203" s="629"/>
      <c r="I203" s="630" t="s">
        <v>30</v>
      </c>
      <c r="J203" s="631">
        <f t="shared" ref="J203:U203" si="109">ROUND(J202*$U$44,2)</f>
        <v>0</v>
      </c>
      <c r="K203" s="631">
        <f t="shared" si="109"/>
        <v>0</v>
      </c>
      <c r="L203" s="631">
        <f t="shared" si="109"/>
        <v>0</v>
      </c>
      <c r="M203" s="631">
        <f t="shared" si="109"/>
        <v>0</v>
      </c>
      <c r="N203" s="631">
        <f t="shared" si="109"/>
        <v>0</v>
      </c>
      <c r="O203" s="631">
        <f t="shared" si="109"/>
        <v>0</v>
      </c>
      <c r="P203" s="631">
        <f t="shared" si="109"/>
        <v>0</v>
      </c>
      <c r="Q203" s="631">
        <f t="shared" si="109"/>
        <v>0</v>
      </c>
      <c r="R203" s="631">
        <f t="shared" si="109"/>
        <v>0</v>
      </c>
      <c r="S203" s="631">
        <f t="shared" si="109"/>
        <v>0</v>
      </c>
      <c r="T203" s="631">
        <f t="shared" si="109"/>
        <v>0</v>
      </c>
      <c r="U203" s="631">
        <f t="shared" si="109"/>
        <v>0</v>
      </c>
      <c r="V203" s="632">
        <f>SUMPRODUCT(ROUND(J203:U203,2))</f>
        <v>0</v>
      </c>
      <c r="W203" s="489"/>
    </row>
    <row r="204" spans="1:23" ht="15" customHeight="1" thickBot="1" x14ac:dyDescent="0.25">
      <c r="A204" s="327"/>
      <c r="B204" s="278"/>
      <c r="C204" s="279"/>
      <c r="D204" s="279"/>
      <c r="E204" s="279"/>
      <c r="F204" s="411"/>
      <c r="G204" s="319"/>
      <c r="H204" s="414"/>
      <c r="I204" s="33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1"/>
      <c r="W204" s="489">
        <f>IF(COUNTIF(V192:V203,"&gt;0")&gt;0,1,0)</f>
        <v>0</v>
      </c>
    </row>
    <row r="205" spans="1:23" ht="15" customHeight="1" thickTop="1" x14ac:dyDescent="0.2">
      <c r="A205" s="327"/>
      <c r="B205" s="407"/>
      <c r="C205" s="409"/>
      <c r="D205" s="409"/>
      <c r="E205" s="409"/>
      <c r="F205" s="410"/>
      <c r="G205" s="262" t="s">
        <v>142</v>
      </c>
      <c r="H205" s="263"/>
      <c r="I205" s="264"/>
      <c r="J205" s="515"/>
      <c r="K205" s="515"/>
      <c r="L205" s="515"/>
      <c r="M205" s="515"/>
      <c r="N205" s="515"/>
      <c r="O205" s="515"/>
      <c r="P205" s="515"/>
      <c r="Q205" s="515"/>
      <c r="R205" s="515"/>
      <c r="S205" s="515"/>
      <c r="T205" s="515"/>
      <c r="U205" s="515"/>
      <c r="V205" s="417"/>
      <c r="W205" s="489"/>
    </row>
    <row r="206" spans="1:23" ht="15" customHeight="1" x14ac:dyDescent="0.2">
      <c r="A206" s="327"/>
      <c r="B206" s="251" t="s">
        <v>5</v>
      </c>
      <c r="C206" s="236"/>
      <c r="D206" s="832"/>
      <c r="E206" s="833"/>
      <c r="F206" s="246"/>
      <c r="G206" s="237" t="s">
        <v>64</v>
      </c>
      <c r="H206" s="253"/>
      <c r="I206" s="238"/>
      <c r="J206" s="623"/>
      <c r="K206" s="623"/>
      <c r="L206" s="623"/>
      <c r="M206" s="623"/>
      <c r="N206" s="623"/>
      <c r="O206" s="623"/>
      <c r="P206" s="623"/>
      <c r="Q206" s="623"/>
      <c r="R206" s="623"/>
      <c r="S206" s="623"/>
      <c r="T206" s="623"/>
      <c r="U206" s="623"/>
      <c r="V206" s="418"/>
      <c r="W206" s="489"/>
    </row>
    <row r="207" spans="1:23" ht="15" customHeight="1" x14ac:dyDescent="0.2">
      <c r="A207" s="327"/>
      <c r="B207" s="244"/>
      <c r="C207" s="236"/>
      <c r="D207" s="236"/>
      <c r="E207" s="236"/>
      <c r="F207" s="245"/>
      <c r="G207" s="275" t="s">
        <v>172</v>
      </c>
      <c r="H207" s="258"/>
      <c r="I207" s="240"/>
      <c r="J207" s="626"/>
      <c r="K207" s="626"/>
      <c r="L207" s="626"/>
      <c r="M207" s="626"/>
      <c r="N207" s="626"/>
      <c r="O207" s="626"/>
      <c r="P207" s="626"/>
      <c r="Q207" s="626"/>
      <c r="R207" s="626"/>
      <c r="S207" s="626"/>
      <c r="T207" s="626"/>
      <c r="U207" s="626"/>
      <c r="V207" s="625"/>
      <c r="W207" s="489"/>
    </row>
    <row r="208" spans="1:23" ht="15" customHeight="1" x14ac:dyDescent="0.2">
      <c r="A208" s="327"/>
      <c r="B208" s="251" t="s">
        <v>175</v>
      </c>
      <c r="C208" s="236"/>
      <c r="D208" s="236"/>
      <c r="E208" s="236"/>
      <c r="F208" s="247"/>
      <c r="G208" s="423" t="s">
        <v>170</v>
      </c>
      <c r="I208" s="424" t="s">
        <v>30</v>
      </c>
      <c r="J208" s="567">
        <f t="shared" ref="J208:U208" si="110">IF(AND($D210=J$48,$E210=J$48),ROUND($D215,2)+ROUND($E215,2),IF($D210=J$48,$D215,IF($E210=J$48,$E215,0)))</f>
        <v>0</v>
      </c>
      <c r="K208" s="567">
        <f t="shared" si="110"/>
        <v>0</v>
      </c>
      <c r="L208" s="567">
        <f t="shared" si="110"/>
        <v>0</v>
      </c>
      <c r="M208" s="567">
        <f t="shared" si="110"/>
        <v>0</v>
      </c>
      <c r="N208" s="567">
        <f t="shared" si="110"/>
        <v>0</v>
      </c>
      <c r="O208" s="567">
        <f t="shared" si="110"/>
        <v>0</v>
      </c>
      <c r="P208" s="567">
        <f t="shared" si="110"/>
        <v>0</v>
      </c>
      <c r="Q208" s="567">
        <f t="shared" si="110"/>
        <v>0</v>
      </c>
      <c r="R208" s="567">
        <f t="shared" si="110"/>
        <v>0</v>
      </c>
      <c r="S208" s="567">
        <f t="shared" si="110"/>
        <v>0</v>
      </c>
      <c r="T208" s="567">
        <f t="shared" si="110"/>
        <v>0</v>
      </c>
      <c r="U208" s="567">
        <f t="shared" si="110"/>
        <v>0</v>
      </c>
      <c r="V208" s="568">
        <f>SUMPRODUCT(ROUND(J208:U208,2))</f>
        <v>0</v>
      </c>
      <c r="W208" s="489"/>
    </row>
    <row r="209" spans="1:23" ht="15" customHeight="1" x14ac:dyDescent="0.2">
      <c r="A209" s="327"/>
      <c r="B209" s="244"/>
      <c r="C209" s="416"/>
      <c r="D209" s="413">
        <v>1</v>
      </c>
      <c r="E209" s="413">
        <v>2</v>
      </c>
      <c r="F209" s="247"/>
      <c r="G209" s="405" t="s">
        <v>168</v>
      </c>
      <c r="H209" s="254"/>
      <c r="I209" s="238"/>
      <c r="J209" s="408">
        <f t="shared" ref="J209:U209" si="111">IF(OR($D212=0,$D213=0),0,IF(AND(J$48&gt;=$D212,J$48&lt;=$D213),"X",""))</f>
        <v>0</v>
      </c>
      <c r="K209" s="408">
        <f t="shared" si="111"/>
        <v>0</v>
      </c>
      <c r="L209" s="408">
        <f t="shared" si="111"/>
        <v>0</v>
      </c>
      <c r="M209" s="408">
        <f t="shared" si="111"/>
        <v>0</v>
      </c>
      <c r="N209" s="408">
        <f t="shared" si="111"/>
        <v>0</v>
      </c>
      <c r="O209" s="408">
        <f t="shared" si="111"/>
        <v>0</v>
      </c>
      <c r="P209" s="408">
        <f t="shared" si="111"/>
        <v>0</v>
      </c>
      <c r="Q209" s="408">
        <f t="shared" si="111"/>
        <v>0</v>
      </c>
      <c r="R209" s="408">
        <f t="shared" si="111"/>
        <v>0</v>
      </c>
      <c r="S209" s="408">
        <f t="shared" si="111"/>
        <v>0</v>
      </c>
      <c r="T209" s="408">
        <f t="shared" si="111"/>
        <v>0</v>
      </c>
      <c r="U209" s="408">
        <f t="shared" si="111"/>
        <v>0</v>
      </c>
      <c r="V209" s="419"/>
      <c r="W209" s="489"/>
    </row>
    <row r="210" spans="1:23" ht="15" customHeight="1" x14ac:dyDescent="0.2">
      <c r="A210" s="327"/>
      <c r="B210" s="244"/>
      <c r="C210" s="627" t="s">
        <v>274</v>
      </c>
      <c r="D210" s="412"/>
      <c r="E210" s="412"/>
      <c r="F210" s="247"/>
      <c r="G210" s="241" t="s">
        <v>119</v>
      </c>
      <c r="H210" s="406"/>
      <c r="I210" s="273" t="s">
        <v>30</v>
      </c>
      <c r="J210" s="563">
        <f t="shared" ref="J210:U210" si="112">IF(OR($D212=0,$D213=0),0,IF($D210=J$48,MIN(ROUND($D215,2),ROUND(ROUND($D215,2)/$D214*SUMPRODUCT(($J209:$U209="X")*(ROUND($J207:$U207,4))),2)),0))</f>
        <v>0</v>
      </c>
      <c r="K210" s="563">
        <f t="shared" si="112"/>
        <v>0</v>
      </c>
      <c r="L210" s="563">
        <f t="shared" si="112"/>
        <v>0</v>
      </c>
      <c r="M210" s="563">
        <f t="shared" si="112"/>
        <v>0</v>
      </c>
      <c r="N210" s="563">
        <f t="shared" si="112"/>
        <v>0</v>
      </c>
      <c r="O210" s="563">
        <f t="shared" si="112"/>
        <v>0</v>
      </c>
      <c r="P210" s="563">
        <f t="shared" si="112"/>
        <v>0</v>
      </c>
      <c r="Q210" s="563">
        <f t="shared" si="112"/>
        <v>0</v>
      </c>
      <c r="R210" s="563">
        <f t="shared" si="112"/>
        <v>0</v>
      </c>
      <c r="S210" s="563">
        <f t="shared" si="112"/>
        <v>0</v>
      </c>
      <c r="T210" s="563">
        <f t="shared" si="112"/>
        <v>0</v>
      </c>
      <c r="U210" s="563">
        <f t="shared" si="112"/>
        <v>0</v>
      </c>
      <c r="V210" s="565">
        <f>SUMPRODUCT(ROUND(J210:U210,2))</f>
        <v>0</v>
      </c>
      <c r="W210" s="489"/>
    </row>
    <row r="211" spans="1:23" ht="15" customHeight="1" x14ac:dyDescent="0.2">
      <c r="A211" s="327"/>
      <c r="B211" s="244"/>
      <c r="C211" s="627" t="s">
        <v>275</v>
      </c>
      <c r="D211" s="415"/>
      <c r="E211" s="421"/>
      <c r="F211" s="247"/>
      <c r="G211" s="239" t="s">
        <v>290</v>
      </c>
      <c r="H211" s="255"/>
      <c r="I211" s="273" t="s">
        <v>30</v>
      </c>
      <c r="J211" s="563">
        <f t="shared" ref="J211:U211" si="113">IF(OR($D212=0,$D213=0),0,IF($D210=J$48,MIN(ROUND($D216,2),ROUND(ROUND($D216,2)/$D214*SUMPRODUCT(($J209:$U209="X")*(ROUND($J207:$U207,4))),2)),0))</f>
        <v>0</v>
      </c>
      <c r="K211" s="563">
        <f t="shared" si="113"/>
        <v>0</v>
      </c>
      <c r="L211" s="563">
        <f t="shared" si="113"/>
        <v>0</v>
      </c>
      <c r="M211" s="563">
        <f t="shared" si="113"/>
        <v>0</v>
      </c>
      <c r="N211" s="563">
        <f t="shared" si="113"/>
        <v>0</v>
      </c>
      <c r="O211" s="563">
        <f t="shared" si="113"/>
        <v>0</v>
      </c>
      <c r="P211" s="563">
        <f t="shared" si="113"/>
        <v>0</v>
      </c>
      <c r="Q211" s="563">
        <f t="shared" si="113"/>
        <v>0</v>
      </c>
      <c r="R211" s="563">
        <f t="shared" si="113"/>
        <v>0</v>
      </c>
      <c r="S211" s="563">
        <f t="shared" si="113"/>
        <v>0</v>
      </c>
      <c r="T211" s="563">
        <f t="shared" si="113"/>
        <v>0</v>
      </c>
      <c r="U211" s="563">
        <f t="shared" si="113"/>
        <v>0</v>
      </c>
      <c r="V211" s="565">
        <f>SUMPRODUCT(ROUND(J211:U211,2))</f>
        <v>0</v>
      </c>
      <c r="W211" s="489"/>
    </row>
    <row r="212" spans="1:23" ht="15" customHeight="1" x14ac:dyDescent="0.2">
      <c r="A212" s="327"/>
      <c r="B212" s="244"/>
      <c r="C212" s="633" t="s">
        <v>32</v>
      </c>
      <c r="D212" s="404"/>
      <c r="E212" s="404"/>
      <c r="F212" s="247"/>
      <c r="G212" s="342" t="str">
        <f>$P$44</f>
        <v>Pauschale für Sozialabgaben inkl. Berufsgenossenschaft</v>
      </c>
      <c r="H212" s="406"/>
      <c r="I212" s="273" t="s">
        <v>30</v>
      </c>
      <c r="J212" s="563">
        <f>ROUND(J211*$U$44,2)</f>
        <v>0</v>
      </c>
      <c r="K212" s="563">
        <f t="shared" ref="K212:U212" si="114">ROUND(K211*$U$44,2)</f>
        <v>0</v>
      </c>
      <c r="L212" s="563">
        <f t="shared" si="114"/>
        <v>0</v>
      </c>
      <c r="M212" s="563">
        <f t="shared" si="114"/>
        <v>0</v>
      </c>
      <c r="N212" s="563">
        <f t="shared" si="114"/>
        <v>0</v>
      </c>
      <c r="O212" s="563">
        <f t="shared" si="114"/>
        <v>0</v>
      </c>
      <c r="P212" s="563">
        <f t="shared" si="114"/>
        <v>0</v>
      </c>
      <c r="Q212" s="563">
        <f t="shared" si="114"/>
        <v>0</v>
      </c>
      <c r="R212" s="563">
        <f t="shared" si="114"/>
        <v>0</v>
      </c>
      <c r="S212" s="563">
        <f t="shared" si="114"/>
        <v>0</v>
      </c>
      <c r="T212" s="563">
        <f t="shared" si="114"/>
        <v>0</v>
      </c>
      <c r="U212" s="563">
        <f t="shared" si="114"/>
        <v>0</v>
      </c>
      <c r="V212" s="565">
        <f>SUMPRODUCT(ROUND(J212:U212,2))</f>
        <v>0</v>
      </c>
      <c r="W212" s="489"/>
    </row>
    <row r="213" spans="1:23" ht="15" customHeight="1" x14ac:dyDescent="0.2">
      <c r="A213" s="327"/>
      <c r="B213" s="244"/>
      <c r="C213" s="633" t="s">
        <v>33</v>
      </c>
      <c r="D213" s="404"/>
      <c r="E213" s="404"/>
      <c r="F213" s="247"/>
      <c r="G213" s="405" t="s">
        <v>169</v>
      </c>
      <c r="H213" s="254"/>
      <c r="I213" s="238"/>
      <c r="J213" s="408">
        <f t="shared" ref="J213:U213" si="115">IF(OR($E212=0,$E213=0),0,IF(AND(J$48&gt;=$E212,J$48&lt;=$E213),"X",""))</f>
        <v>0</v>
      </c>
      <c r="K213" s="408">
        <f t="shared" si="115"/>
        <v>0</v>
      </c>
      <c r="L213" s="408">
        <f t="shared" si="115"/>
        <v>0</v>
      </c>
      <c r="M213" s="408">
        <f t="shared" si="115"/>
        <v>0</v>
      </c>
      <c r="N213" s="408">
        <f t="shared" si="115"/>
        <v>0</v>
      </c>
      <c r="O213" s="408">
        <f t="shared" si="115"/>
        <v>0</v>
      </c>
      <c r="P213" s="408">
        <f t="shared" si="115"/>
        <v>0</v>
      </c>
      <c r="Q213" s="408">
        <f t="shared" si="115"/>
        <v>0</v>
      </c>
      <c r="R213" s="408">
        <f t="shared" si="115"/>
        <v>0</v>
      </c>
      <c r="S213" s="408">
        <f t="shared" si="115"/>
        <v>0</v>
      </c>
      <c r="T213" s="408">
        <f t="shared" si="115"/>
        <v>0</v>
      </c>
      <c r="U213" s="408">
        <f t="shared" si="115"/>
        <v>0</v>
      </c>
      <c r="V213" s="252"/>
      <c r="W213" s="489"/>
    </row>
    <row r="214" spans="1:23" ht="15" customHeight="1" x14ac:dyDescent="0.2">
      <c r="A214" s="327"/>
      <c r="B214" s="244"/>
      <c r="C214" s="633" t="s">
        <v>171</v>
      </c>
      <c r="D214" s="420" t="str">
        <f>IF(OR(D212=0,D213=0),"",DATEDIF(D212,D213,"m")+1)</f>
        <v/>
      </c>
      <c r="E214" s="420" t="str">
        <f>IF(OR(E212=0,E213=0),"",DATEDIF(E212,E213,"m")+1)</f>
        <v/>
      </c>
      <c r="F214" s="247"/>
      <c r="G214" s="241" t="s">
        <v>119</v>
      </c>
      <c r="H214" s="406"/>
      <c r="I214" s="273" t="s">
        <v>30</v>
      </c>
      <c r="J214" s="563">
        <f t="shared" ref="J214:U214" si="116">IF(OR($E212=0,$E213=0),0,IF($E210=J$48,MIN(ROUND($E215,2),ROUND(ROUND($E215,2)/$E214*SUMPRODUCT(($J213:$U213="X")*(ROUND($J207:$U207,4))),2)),0))</f>
        <v>0</v>
      </c>
      <c r="K214" s="563">
        <f t="shared" si="116"/>
        <v>0</v>
      </c>
      <c r="L214" s="563">
        <f t="shared" si="116"/>
        <v>0</v>
      </c>
      <c r="M214" s="563">
        <f t="shared" si="116"/>
        <v>0</v>
      </c>
      <c r="N214" s="563">
        <f t="shared" si="116"/>
        <v>0</v>
      </c>
      <c r="O214" s="563">
        <f t="shared" si="116"/>
        <v>0</v>
      </c>
      <c r="P214" s="563">
        <f t="shared" si="116"/>
        <v>0</v>
      </c>
      <c r="Q214" s="563">
        <f t="shared" si="116"/>
        <v>0</v>
      </c>
      <c r="R214" s="563">
        <f t="shared" si="116"/>
        <v>0</v>
      </c>
      <c r="S214" s="563">
        <f t="shared" si="116"/>
        <v>0</v>
      </c>
      <c r="T214" s="563">
        <f t="shared" si="116"/>
        <v>0</v>
      </c>
      <c r="U214" s="563">
        <f t="shared" si="116"/>
        <v>0</v>
      </c>
      <c r="V214" s="565">
        <f>SUMPRODUCT(ROUND(J214:U214,2))</f>
        <v>0</v>
      </c>
      <c r="W214" s="489"/>
    </row>
    <row r="215" spans="1:23" ht="15" customHeight="1" x14ac:dyDescent="0.2">
      <c r="A215" s="327"/>
      <c r="B215" s="244"/>
      <c r="C215" s="627" t="s">
        <v>276</v>
      </c>
      <c r="D215" s="326"/>
      <c r="E215" s="326"/>
      <c r="F215" s="247"/>
      <c r="G215" s="239" t="s">
        <v>290</v>
      </c>
      <c r="H215" s="255"/>
      <c r="I215" s="273" t="s">
        <v>30</v>
      </c>
      <c r="J215" s="563">
        <f t="shared" ref="J215:U215" si="117">IF(OR($E212=0,$E213=0),0,IF($E210=J$48,MIN(ROUND($E216,2),ROUND(ROUND($E216,2)/$E214*SUMPRODUCT(($J213:$U213="X")*(ROUND($J207:$U207,4))),2)),0))</f>
        <v>0</v>
      </c>
      <c r="K215" s="563">
        <f t="shared" si="117"/>
        <v>0</v>
      </c>
      <c r="L215" s="563">
        <f t="shared" si="117"/>
        <v>0</v>
      </c>
      <c r="M215" s="563">
        <f t="shared" si="117"/>
        <v>0</v>
      </c>
      <c r="N215" s="563">
        <f t="shared" si="117"/>
        <v>0</v>
      </c>
      <c r="O215" s="563">
        <f t="shared" si="117"/>
        <v>0</v>
      </c>
      <c r="P215" s="563">
        <f t="shared" si="117"/>
        <v>0</v>
      </c>
      <c r="Q215" s="563">
        <f t="shared" si="117"/>
        <v>0</v>
      </c>
      <c r="R215" s="563">
        <f t="shared" si="117"/>
        <v>0</v>
      </c>
      <c r="S215" s="563">
        <f t="shared" si="117"/>
        <v>0</v>
      </c>
      <c r="T215" s="563">
        <f t="shared" si="117"/>
        <v>0</v>
      </c>
      <c r="U215" s="563">
        <f t="shared" si="117"/>
        <v>0</v>
      </c>
      <c r="V215" s="565">
        <f>SUMPRODUCT(ROUND(J215:U215,2))</f>
        <v>0</v>
      </c>
      <c r="W215" s="489"/>
    </row>
    <row r="216" spans="1:23" ht="15" customHeight="1" x14ac:dyDescent="0.2">
      <c r="A216" s="327"/>
      <c r="B216" s="244"/>
      <c r="C216" s="627" t="s">
        <v>291</v>
      </c>
      <c r="D216" s="326"/>
      <c r="E216" s="326"/>
      <c r="F216" s="247"/>
      <c r="G216" s="628" t="str">
        <f>$P$44</f>
        <v>Pauschale für Sozialabgaben inkl. Berufsgenossenschaft</v>
      </c>
      <c r="H216" s="629"/>
      <c r="I216" s="630" t="s">
        <v>30</v>
      </c>
      <c r="J216" s="631">
        <f t="shared" ref="J216:U216" si="118">ROUND(J215*$U$44,2)</f>
        <v>0</v>
      </c>
      <c r="K216" s="631">
        <f t="shared" si="118"/>
        <v>0</v>
      </c>
      <c r="L216" s="631">
        <f t="shared" si="118"/>
        <v>0</v>
      </c>
      <c r="M216" s="631">
        <f t="shared" si="118"/>
        <v>0</v>
      </c>
      <c r="N216" s="631">
        <f t="shared" si="118"/>
        <v>0</v>
      </c>
      <c r="O216" s="631">
        <f t="shared" si="118"/>
        <v>0</v>
      </c>
      <c r="P216" s="631">
        <f t="shared" si="118"/>
        <v>0</v>
      </c>
      <c r="Q216" s="631">
        <f t="shared" si="118"/>
        <v>0</v>
      </c>
      <c r="R216" s="631">
        <f t="shared" si="118"/>
        <v>0</v>
      </c>
      <c r="S216" s="631">
        <f t="shared" si="118"/>
        <v>0</v>
      </c>
      <c r="T216" s="631">
        <f t="shared" si="118"/>
        <v>0</v>
      </c>
      <c r="U216" s="631">
        <f t="shared" si="118"/>
        <v>0</v>
      </c>
      <c r="V216" s="632">
        <f>SUMPRODUCT(ROUND(J216:U216,2))</f>
        <v>0</v>
      </c>
      <c r="W216" s="489"/>
    </row>
    <row r="217" spans="1:23" ht="15" customHeight="1" thickBot="1" x14ac:dyDescent="0.25">
      <c r="A217" s="327"/>
      <c r="B217" s="278"/>
      <c r="C217" s="279"/>
      <c r="D217" s="279"/>
      <c r="E217" s="279"/>
      <c r="F217" s="411"/>
      <c r="G217" s="319"/>
      <c r="H217" s="414"/>
      <c r="I217" s="33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1"/>
      <c r="W217" s="489">
        <f>IF(COUNTIF(V205:V216,"&gt;0")&gt;0,1,0)</f>
        <v>0</v>
      </c>
    </row>
    <row r="218" spans="1:23" ht="15" customHeight="1" thickTop="1" x14ac:dyDescent="0.2">
      <c r="A218" s="327"/>
      <c r="B218" s="407"/>
      <c r="C218" s="409"/>
      <c r="D218" s="409"/>
      <c r="E218" s="409"/>
      <c r="F218" s="410"/>
      <c r="G218" s="262" t="s">
        <v>142</v>
      </c>
      <c r="H218" s="263"/>
      <c r="I218" s="264"/>
      <c r="J218" s="515"/>
      <c r="K218" s="515"/>
      <c r="L218" s="515"/>
      <c r="M218" s="515"/>
      <c r="N218" s="515"/>
      <c r="O218" s="515"/>
      <c r="P218" s="515"/>
      <c r="Q218" s="515"/>
      <c r="R218" s="515"/>
      <c r="S218" s="515"/>
      <c r="T218" s="515"/>
      <c r="U218" s="515"/>
      <c r="V218" s="417"/>
      <c r="W218" s="489"/>
    </row>
    <row r="219" spans="1:23" ht="15" customHeight="1" x14ac:dyDescent="0.2">
      <c r="A219" s="327"/>
      <c r="B219" s="251" t="s">
        <v>5</v>
      </c>
      <c r="C219" s="236"/>
      <c r="D219" s="832"/>
      <c r="E219" s="833"/>
      <c r="F219" s="246"/>
      <c r="G219" s="237" t="s">
        <v>64</v>
      </c>
      <c r="H219" s="253"/>
      <c r="I219" s="238"/>
      <c r="J219" s="623"/>
      <c r="K219" s="623"/>
      <c r="L219" s="623"/>
      <c r="M219" s="623"/>
      <c r="N219" s="623"/>
      <c r="O219" s="623"/>
      <c r="P219" s="623"/>
      <c r="Q219" s="623"/>
      <c r="R219" s="623"/>
      <c r="S219" s="623"/>
      <c r="T219" s="623"/>
      <c r="U219" s="623"/>
      <c r="V219" s="418"/>
      <c r="W219" s="489"/>
    </row>
    <row r="220" spans="1:23" ht="15" customHeight="1" x14ac:dyDescent="0.2">
      <c r="A220" s="327"/>
      <c r="B220" s="244"/>
      <c r="C220" s="236"/>
      <c r="D220" s="236"/>
      <c r="E220" s="236"/>
      <c r="F220" s="245"/>
      <c r="G220" s="275" t="s">
        <v>172</v>
      </c>
      <c r="H220" s="258"/>
      <c r="I220" s="240"/>
      <c r="J220" s="626"/>
      <c r="K220" s="626"/>
      <c r="L220" s="626"/>
      <c r="M220" s="626"/>
      <c r="N220" s="626"/>
      <c r="O220" s="626"/>
      <c r="P220" s="626"/>
      <c r="Q220" s="626"/>
      <c r="R220" s="626"/>
      <c r="S220" s="626"/>
      <c r="T220" s="626"/>
      <c r="U220" s="626"/>
      <c r="V220" s="625"/>
      <c r="W220" s="489"/>
    </row>
    <row r="221" spans="1:23" ht="15" customHeight="1" x14ac:dyDescent="0.2">
      <c r="A221" s="327"/>
      <c r="B221" s="251" t="s">
        <v>175</v>
      </c>
      <c r="C221" s="236"/>
      <c r="D221" s="236"/>
      <c r="E221" s="236"/>
      <c r="F221" s="247"/>
      <c r="G221" s="423" t="s">
        <v>170</v>
      </c>
      <c r="I221" s="424" t="s">
        <v>30</v>
      </c>
      <c r="J221" s="567">
        <f t="shared" ref="J221:U221" si="119">IF(AND($D223=J$48,$E223=J$48),ROUND($D228,2)+ROUND($E228,2),IF($D223=J$48,$D228,IF($E223=J$48,$E228,0)))</f>
        <v>0</v>
      </c>
      <c r="K221" s="567">
        <f t="shared" si="119"/>
        <v>0</v>
      </c>
      <c r="L221" s="567">
        <f t="shared" si="119"/>
        <v>0</v>
      </c>
      <c r="M221" s="567">
        <f t="shared" si="119"/>
        <v>0</v>
      </c>
      <c r="N221" s="567">
        <f t="shared" si="119"/>
        <v>0</v>
      </c>
      <c r="O221" s="567">
        <f t="shared" si="119"/>
        <v>0</v>
      </c>
      <c r="P221" s="567">
        <f t="shared" si="119"/>
        <v>0</v>
      </c>
      <c r="Q221" s="567">
        <f t="shared" si="119"/>
        <v>0</v>
      </c>
      <c r="R221" s="567">
        <f t="shared" si="119"/>
        <v>0</v>
      </c>
      <c r="S221" s="567">
        <f t="shared" si="119"/>
        <v>0</v>
      </c>
      <c r="T221" s="567">
        <f t="shared" si="119"/>
        <v>0</v>
      </c>
      <c r="U221" s="567">
        <f t="shared" si="119"/>
        <v>0</v>
      </c>
      <c r="V221" s="568">
        <f>SUMPRODUCT(ROUND(J221:U221,2))</f>
        <v>0</v>
      </c>
      <c r="W221" s="489"/>
    </row>
    <row r="222" spans="1:23" ht="15" customHeight="1" x14ac:dyDescent="0.2">
      <c r="A222" s="327"/>
      <c r="B222" s="244"/>
      <c r="C222" s="416"/>
      <c r="D222" s="413">
        <v>1</v>
      </c>
      <c r="E222" s="413">
        <v>2</v>
      </c>
      <c r="F222" s="247"/>
      <c r="G222" s="405" t="s">
        <v>168</v>
      </c>
      <c r="H222" s="254"/>
      <c r="I222" s="238"/>
      <c r="J222" s="408">
        <f t="shared" ref="J222:U222" si="120">IF(OR($D225=0,$D226=0),0,IF(AND(J$48&gt;=$D225,J$48&lt;=$D226),"X",""))</f>
        <v>0</v>
      </c>
      <c r="K222" s="408">
        <f t="shared" si="120"/>
        <v>0</v>
      </c>
      <c r="L222" s="408">
        <f t="shared" si="120"/>
        <v>0</v>
      </c>
      <c r="M222" s="408">
        <f t="shared" si="120"/>
        <v>0</v>
      </c>
      <c r="N222" s="408">
        <f t="shared" si="120"/>
        <v>0</v>
      </c>
      <c r="O222" s="408">
        <f t="shared" si="120"/>
        <v>0</v>
      </c>
      <c r="P222" s="408">
        <f t="shared" si="120"/>
        <v>0</v>
      </c>
      <c r="Q222" s="408">
        <f t="shared" si="120"/>
        <v>0</v>
      </c>
      <c r="R222" s="408">
        <f t="shared" si="120"/>
        <v>0</v>
      </c>
      <c r="S222" s="408">
        <f t="shared" si="120"/>
        <v>0</v>
      </c>
      <c r="T222" s="408">
        <f t="shared" si="120"/>
        <v>0</v>
      </c>
      <c r="U222" s="408">
        <f t="shared" si="120"/>
        <v>0</v>
      </c>
      <c r="V222" s="419"/>
      <c r="W222" s="489"/>
    </row>
    <row r="223" spans="1:23" ht="15" customHeight="1" x14ac:dyDescent="0.2">
      <c r="A223" s="327"/>
      <c r="B223" s="244"/>
      <c r="C223" s="627" t="s">
        <v>274</v>
      </c>
      <c r="D223" s="412"/>
      <c r="E223" s="412"/>
      <c r="F223" s="247"/>
      <c r="G223" s="241" t="s">
        <v>119</v>
      </c>
      <c r="H223" s="406"/>
      <c r="I223" s="273" t="s">
        <v>30</v>
      </c>
      <c r="J223" s="563">
        <f t="shared" ref="J223:U223" si="121">IF(OR($D225=0,$D226=0),0,IF($D223=J$48,MIN(ROUND($D228,2),ROUND(ROUND($D228,2)/$D227*SUMPRODUCT(($J222:$U222="X")*(ROUND($J220:$U220,4))),2)),0))</f>
        <v>0</v>
      </c>
      <c r="K223" s="563">
        <f t="shared" si="121"/>
        <v>0</v>
      </c>
      <c r="L223" s="563">
        <f t="shared" si="121"/>
        <v>0</v>
      </c>
      <c r="M223" s="563">
        <f t="shared" si="121"/>
        <v>0</v>
      </c>
      <c r="N223" s="563">
        <f t="shared" si="121"/>
        <v>0</v>
      </c>
      <c r="O223" s="563">
        <f t="shared" si="121"/>
        <v>0</v>
      </c>
      <c r="P223" s="563">
        <f t="shared" si="121"/>
        <v>0</v>
      </c>
      <c r="Q223" s="563">
        <f t="shared" si="121"/>
        <v>0</v>
      </c>
      <c r="R223" s="563">
        <f t="shared" si="121"/>
        <v>0</v>
      </c>
      <c r="S223" s="563">
        <f t="shared" si="121"/>
        <v>0</v>
      </c>
      <c r="T223" s="563">
        <f t="shared" si="121"/>
        <v>0</v>
      </c>
      <c r="U223" s="563">
        <f t="shared" si="121"/>
        <v>0</v>
      </c>
      <c r="V223" s="565">
        <f>SUMPRODUCT(ROUND(J223:U223,2))</f>
        <v>0</v>
      </c>
      <c r="W223" s="489"/>
    </row>
    <row r="224" spans="1:23" ht="15" customHeight="1" x14ac:dyDescent="0.2">
      <c r="A224" s="327"/>
      <c r="B224" s="244"/>
      <c r="C224" s="627" t="s">
        <v>275</v>
      </c>
      <c r="D224" s="415"/>
      <c r="E224" s="421"/>
      <c r="F224" s="247"/>
      <c r="G224" s="239" t="s">
        <v>290</v>
      </c>
      <c r="H224" s="255"/>
      <c r="I224" s="273" t="s">
        <v>30</v>
      </c>
      <c r="J224" s="563">
        <f t="shared" ref="J224:U224" si="122">IF(OR($D225=0,$D226=0),0,IF($D223=J$48,MIN(ROUND($D229,2),ROUND(ROUND($D229,2)/$D227*SUMPRODUCT(($J222:$U222="X")*(ROUND($J220:$U220,4))),2)),0))</f>
        <v>0</v>
      </c>
      <c r="K224" s="563">
        <f t="shared" si="122"/>
        <v>0</v>
      </c>
      <c r="L224" s="563">
        <f t="shared" si="122"/>
        <v>0</v>
      </c>
      <c r="M224" s="563">
        <f t="shared" si="122"/>
        <v>0</v>
      </c>
      <c r="N224" s="563">
        <f t="shared" si="122"/>
        <v>0</v>
      </c>
      <c r="O224" s="563">
        <f t="shared" si="122"/>
        <v>0</v>
      </c>
      <c r="P224" s="563">
        <f t="shared" si="122"/>
        <v>0</v>
      </c>
      <c r="Q224" s="563">
        <f t="shared" si="122"/>
        <v>0</v>
      </c>
      <c r="R224" s="563">
        <f t="shared" si="122"/>
        <v>0</v>
      </c>
      <c r="S224" s="563">
        <f t="shared" si="122"/>
        <v>0</v>
      </c>
      <c r="T224" s="563">
        <f t="shared" si="122"/>
        <v>0</v>
      </c>
      <c r="U224" s="563">
        <f t="shared" si="122"/>
        <v>0</v>
      </c>
      <c r="V224" s="565">
        <f>SUMPRODUCT(ROUND(J224:U224,2))</f>
        <v>0</v>
      </c>
      <c r="W224" s="489"/>
    </row>
    <row r="225" spans="1:23" ht="15" customHeight="1" x14ac:dyDescent="0.2">
      <c r="A225" s="327"/>
      <c r="B225" s="244"/>
      <c r="C225" s="633" t="s">
        <v>32</v>
      </c>
      <c r="D225" s="404"/>
      <c r="E225" s="404"/>
      <c r="F225" s="247"/>
      <c r="G225" s="342" t="str">
        <f>$P$44</f>
        <v>Pauschale für Sozialabgaben inkl. Berufsgenossenschaft</v>
      </c>
      <c r="H225" s="406"/>
      <c r="I225" s="273" t="s">
        <v>30</v>
      </c>
      <c r="J225" s="563">
        <f>ROUND(J224*$U$44,2)</f>
        <v>0</v>
      </c>
      <c r="K225" s="563">
        <f t="shared" ref="K225:U225" si="123">ROUND(K224*$U$44,2)</f>
        <v>0</v>
      </c>
      <c r="L225" s="563">
        <f t="shared" si="123"/>
        <v>0</v>
      </c>
      <c r="M225" s="563">
        <f t="shared" si="123"/>
        <v>0</v>
      </c>
      <c r="N225" s="563">
        <f t="shared" si="123"/>
        <v>0</v>
      </c>
      <c r="O225" s="563">
        <f t="shared" si="123"/>
        <v>0</v>
      </c>
      <c r="P225" s="563">
        <f t="shared" si="123"/>
        <v>0</v>
      </c>
      <c r="Q225" s="563">
        <f t="shared" si="123"/>
        <v>0</v>
      </c>
      <c r="R225" s="563">
        <f t="shared" si="123"/>
        <v>0</v>
      </c>
      <c r="S225" s="563">
        <f t="shared" si="123"/>
        <v>0</v>
      </c>
      <c r="T225" s="563">
        <f t="shared" si="123"/>
        <v>0</v>
      </c>
      <c r="U225" s="563">
        <f t="shared" si="123"/>
        <v>0</v>
      </c>
      <c r="V225" s="565">
        <f>SUMPRODUCT(ROUND(J225:U225,2))</f>
        <v>0</v>
      </c>
      <c r="W225" s="489"/>
    </row>
    <row r="226" spans="1:23" ht="15" customHeight="1" x14ac:dyDescent="0.2">
      <c r="A226" s="327"/>
      <c r="B226" s="244"/>
      <c r="C226" s="633" t="s">
        <v>33</v>
      </c>
      <c r="D226" s="404"/>
      <c r="E226" s="404"/>
      <c r="F226" s="247"/>
      <c r="G226" s="405" t="s">
        <v>169</v>
      </c>
      <c r="H226" s="254"/>
      <c r="I226" s="238"/>
      <c r="J226" s="408">
        <f t="shared" ref="J226:U226" si="124">IF(OR($E225=0,$E226=0),0,IF(AND(J$48&gt;=$E225,J$48&lt;=$E226),"X",""))</f>
        <v>0</v>
      </c>
      <c r="K226" s="408">
        <f t="shared" si="124"/>
        <v>0</v>
      </c>
      <c r="L226" s="408">
        <f t="shared" si="124"/>
        <v>0</v>
      </c>
      <c r="M226" s="408">
        <f t="shared" si="124"/>
        <v>0</v>
      </c>
      <c r="N226" s="408">
        <f t="shared" si="124"/>
        <v>0</v>
      </c>
      <c r="O226" s="408">
        <f t="shared" si="124"/>
        <v>0</v>
      </c>
      <c r="P226" s="408">
        <f t="shared" si="124"/>
        <v>0</v>
      </c>
      <c r="Q226" s="408">
        <f t="shared" si="124"/>
        <v>0</v>
      </c>
      <c r="R226" s="408">
        <f t="shared" si="124"/>
        <v>0</v>
      </c>
      <c r="S226" s="408">
        <f t="shared" si="124"/>
        <v>0</v>
      </c>
      <c r="T226" s="408">
        <f t="shared" si="124"/>
        <v>0</v>
      </c>
      <c r="U226" s="408">
        <f t="shared" si="124"/>
        <v>0</v>
      </c>
      <c r="V226" s="252"/>
      <c r="W226" s="489"/>
    </row>
    <row r="227" spans="1:23" ht="15" customHeight="1" x14ac:dyDescent="0.2">
      <c r="A227" s="327"/>
      <c r="B227" s="244"/>
      <c r="C227" s="633" t="s">
        <v>171</v>
      </c>
      <c r="D227" s="420" t="str">
        <f>IF(OR(D225=0,D226=0),"",DATEDIF(D225,D226,"m")+1)</f>
        <v/>
      </c>
      <c r="E227" s="420" t="str">
        <f>IF(OR(E225=0,E226=0),"",DATEDIF(E225,E226,"m")+1)</f>
        <v/>
      </c>
      <c r="F227" s="247"/>
      <c r="G227" s="241" t="s">
        <v>119</v>
      </c>
      <c r="H227" s="406"/>
      <c r="I227" s="273" t="s">
        <v>30</v>
      </c>
      <c r="J227" s="563">
        <f t="shared" ref="J227:U227" si="125">IF(OR($E225=0,$E226=0),0,IF($E223=J$48,MIN(ROUND($E228,2),ROUND(ROUND($E228,2)/$E227*SUMPRODUCT(($J226:$U226="X")*(ROUND($J220:$U220,4))),2)),0))</f>
        <v>0</v>
      </c>
      <c r="K227" s="563">
        <f t="shared" si="125"/>
        <v>0</v>
      </c>
      <c r="L227" s="563">
        <f t="shared" si="125"/>
        <v>0</v>
      </c>
      <c r="M227" s="563">
        <f t="shared" si="125"/>
        <v>0</v>
      </c>
      <c r="N227" s="563">
        <f t="shared" si="125"/>
        <v>0</v>
      </c>
      <c r="O227" s="563">
        <f t="shared" si="125"/>
        <v>0</v>
      </c>
      <c r="P227" s="563">
        <f t="shared" si="125"/>
        <v>0</v>
      </c>
      <c r="Q227" s="563">
        <f t="shared" si="125"/>
        <v>0</v>
      </c>
      <c r="R227" s="563">
        <f t="shared" si="125"/>
        <v>0</v>
      </c>
      <c r="S227" s="563">
        <f t="shared" si="125"/>
        <v>0</v>
      </c>
      <c r="T227" s="563">
        <f t="shared" si="125"/>
        <v>0</v>
      </c>
      <c r="U227" s="563">
        <f t="shared" si="125"/>
        <v>0</v>
      </c>
      <c r="V227" s="565">
        <f>SUMPRODUCT(ROUND(J227:U227,2))</f>
        <v>0</v>
      </c>
      <c r="W227" s="489"/>
    </row>
    <row r="228" spans="1:23" ht="15" customHeight="1" x14ac:dyDescent="0.2">
      <c r="A228" s="327"/>
      <c r="B228" s="244"/>
      <c r="C228" s="627" t="s">
        <v>276</v>
      </c>
      <c r="D228" s="326"/>
      <c r="E228" s="326"/>
      <c r="F228" s="247"/>
      <c r="G228" s="239" t="s">
        <v>290</v>
      </c>
      <c r="H228" s="255"/>
      <c r="I228" s="273" t="s">
        <v>30</v>
      </c>
      <c r="J228" s="563">
        <f t="shared" ref="J228:U228" si="126">IF(OR($E225=0,$E226=0),0,IF($E223=J$48,MIN(ROUND($E229,2),ROUND(ROUND($E229,2)/$E227*SUMPRODUCT(($J226:$U226="X")*(ROUND($J220:$U220,4))),2)),0))</f>
        <v>0</v>
      </c>
      <c r="K228" s="563">
        <f t="shared" si="126"/>
        <v>0</v>
      </c>
      <c r="L228" s="563">
        <f t="shared" si="126"/>
        <v>0</v>
      </c>
      <c r="M228" s="563">
        <f t="shared" si="126"/>
        <v>0</v>
      </c>
      <c r="N228" s="563">
        <f t="shared" si="126"/>
        <v>0</v>
      </c>
      <c r="O228" s="563">
        <f t="shared" si="126"/>
        <v>0</v>
      </c>
      <c r="P228" s="563">
        <f t="shared" si="126"/>
        <v>0</v>
      </c>
      <c r="Q228" s="563">
        <f t="shared" si="126"/>
        <v>0</v>
      </c>
      <c r="R228" s="563">
        <f t="shared" si="126"/>
        <v>0</v>
      </c>
      <c r="S228" s="563">
        <f t="shared" si="126"/>
        <v>0</v>
      </c>
      <c r="T228" s="563">
        <f t="shared" si="126"/>
        <v>0</v>
      </c>
      <c r="U228" s="563">
        <f t="shared" si="126"/>
        <v>0</v>
      </c>
      <c r="V228" s="565">
        <f>SUMPRODUCT(ROUND(J228:U228,2))</f>
        <v>0</v>
      </c>
      <c r="W228" s="489"/>
    </row>
    <row r="229" spans="1:23" ht="15" customHeight="1" x14ac:dyDescent="0.2">
      <c r="A229" s="327"/>
      <c r="B229" s="244"/>
      <c r="C229" s="627" t="s">
        <v>291</v>
      </c>
      <c r="D229" s="326"/>
      <c r="E229" s="326"/>
      <c r="F229" s="247"/>
      <c r="G229" s="628" t="str">
        <f>$P$44</f>
        <v>Pauschale für Sozialabgaben inkl. Berufsgenossenschaft</v>
      </c>
      <c r="H229" s="629"/>
      <c r="I229" s="630" t="s">
        <v>30</v>
      </c>
      <c r="J229" s="631">
        <f t="shared" ref="J229:U229" si="127">ROUND(J228*$U$44,2)</f>
        <v>0</v>
      </c>
      <c r="K229" s="631">
        <f t="shared" si="127"/>
        <v>0</v>
      </c>
      <c r="L229" s="631">
        <f t="shared" si="127"/>
        <v>0</v>
      </c>
      <c r="M229" s="631">
        <f t="shared" si="127"/>
        <v>0</v>
      </c>
      <c r="N229" s="631">
        <f t="shared" si="127"/>
        <v>0</v>
      </c>
      <c r="O229" s="631">
        <f t="shared" si="127"/>
        <v>0</v>
      </c>
      <c r="P229" s="631">
        <f t="shared" si="127"/>
        <v>0</v>
      </c>
      <c r="Q229" s="631">
        <f t="shared" si="127"/>
        <v>0</v>
      </c>
      <c r="R229" s="631">
        <f t="shared" si="127"/>
        <v>0</v>
      </c>
      <c r="S229" s="631">
        <f t="shared" si="127"/>
        <v>0</v>
      </c>
      <c r="T229" s="631">
        <f t="shared" si="127"/>
        <v>0</v>
      </c>
      <c r="U229" s="631">
        <f t="shared" si="127"/>
        <v>0</v>
      </c>
      <c r="V229" s="632">
        <f>SUMPRODUCT(ROUND(J229:U229,2))</f>
        <v>0</v>
      </c>
      <c r="W229" s="489"/>
    </row>
    <row r="230" spans="1:23" ht="15" customHeight="1" thickBot="1" x14ac:dyDescent="0.25">
      <c r="A230" s="327"/>
      <c r="B230" s="278"/>
      <c r="C230" s="279"/>
      <c r="D230" s="279"/>
      <c r="E230" s="279"/>
      <c r="F230" s="411"/>
      <c r="G230" s="319"/>
      <c r="H230" s="414"/>
      <c r="I230" s="33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1"/>
      <c r="W230" s="489">
        <f>IF(COUNTIF(V218:V229,"&gt;0")&gt;0,1,0)</f>
        <v>0</v>
      </c>
    </row>
    <row r="231" spans="1:23" ht="15" customHeight="1" thickTop="1" x14ac:dyDescent="0.2">
      <c r="A231" s="327"/>
      <c r="B231" s="407"/>
      <c r="C231" s="409"/>
      <c r="D231" s="409"/>
      <c r="E231" s="409"/>
      <c r="F231" s="410"/>
      <c r="G231" s="262" t="s">
        <v>142</v>
      </c>
      <c r="H231" s="263"/>
      <c r="I231" s="264"/>
      <c r="J231" s="515"/>
      <c r="K231" s="515"/>
      <c r="L231" s="515"/>
      <c r="M231" s="515"/>
      <c r="N231" s="515"/>
      <c r="O231" s="515"/>
      <c r="P231" s="515"/>
      <c r="Q231" s="515"/>
      <c r="R231" s="515"/>
      <c r="S231" s="515"/>
      <c r="T231" s="515"/>
      <c r="U231" s="515"/>
      <c r="V231" s="417"/>
      <c r="W231" s="489"/>
    </row>
    <row r="232" spans="1:23" ht="15" customHeight="1" x14ac:dyDescent="0.2">
      <c r="A232" s="327"/>
      <c r="B232" s="251" t="s">
        <v>5</v>
      </c>
      <c r="C232" s="236"/>
      <c r="D232" s="832"/>
      <c r="E232" s="833"/>
      <c r="F232" s="246"/>
      <c r="G232" s="237" t="s">
        <v>64</v>
      </c>
      <c r="H232" s="253"/>
      <c r="I232" s="238"/>
      <c r="J232" s="623"/>
      <c r="K232" s="623"/>
      <c r="L232" s="623"/>
      <c r="M232" s="623"/>
      <c r="N232" s="623"/>
      <c r="O232" s="623"/>
      <c r="P232" s="623"/>
      <c r="Q232" s="623"/>
      <c r="R232" s="623"/>
      <c r="S232" s="623"/>
      <c r="T232" s="623"/>
      <c r="U232" s="623"/>
      <c r="V232" s="418"/>
      <c r="W232" s="489"/>
    </row>
    <row r="233" spans="1:23" ht="15" customHeight="1" x14ac:dyDescent="0.2">
      <c r="A233" s="327"/>
      <c r="B233" s="244"/>
      <c r="C233" s="236"/>
      <c r="D233" s="236"/>
      <c r="E233" s="236"/>
      <c r="F233" s="245"/>
      <c r="G233" s="275" t="s">
        <v>172</v>
      </c>
      <c r="H233" s="258"/>
      <c r="I233" s="240"/>
      <c r="J233" s="626"/>
      <c r="K233" s="626"/>
      <c r="L233" s="626"/>
      <c r="M233" s="626"/>
      <c r="N233" s="626"/>
      <c r="O233" s="626"/>
      <c r="P233" s="626"/>
      <c r="Q233" s="626"/>
      <c r="R233" s="626"/>
      <c r="S233" s="626"/>
      <c r="T233" s="626"/>
      <c r="U233" s="626"/>
      <c r="V233" s="625"/>
      <c r="W233" s="489"/>
    </row>
    <row r="234" spans="1:23" ht="15" customHeight="1" x14ac:dyDescent="0.2">
      <c r="A234" s="327"/>
      <c r="B234" s="251" t="s">
        <v>175</v>
      </c>
      <c r="C234" s="236"/>
      <c r="D234" s="236"/>
      <c r="E234" s="236"/>
      <c r="F234" s="247"/>
      <c r="G234" s="423" t="s">
        <v>170</v>
      </c>
      <c r="I234" s="424" t="s">
        <v>30</v>
      </c>
      <c r="J234" s="567">
        <f t="shared" ref="J234:U234" si="128">IF(AND($D236=J$48,$E236=J$48),ROUND($D241,2)+ROUND($E241,2),IF($D236=J$48,$D241,IF($E236=J$48,$E241,0)))</f>
        <v>0</v>
      </c>
      <c r="K234" s="567">
        <f t="shared" si="128"/>
        <v>0</v>
      </c>
      <c r="L234" s="567">
        <f t="shared" si="128"/>
        <v>0</v>
      </c>
      <c r="M234" s="567">
        <f t="shared" si="128"/>
        <v>0</v>
      </c>
      <c r="N234" s="567">
        <f t="shared" si="128"/>
        <v>0</v>
      </c>
      <c r="O234" s="567">
        <f t="shared" si="128"/>
        <v>0</v>
      </c>
      <c r="P234" s="567">
        <f t="shared" si="128"/>
        <v>0</v>
      </c>
      <c r="Q234" s="567">
        <f t="shared" si="128"/>
        <v>0</v>
      </c>
      <c r="R234" s="567">
        <f t="shared" si="128"/>
        <v>0</v>
      </c>
      <c r="S234" s="567">
        <f t="shared" si="128"/>
        <v>0</v>
      </c>
      <c r="T234" s="567">
        <f t="shared" si="128"/>
        <v>0</v>
      </c>
      <c r="U234" s="567">
        <f t="shared" si="128"/>
        <v>0</v>
      </c>
      <c r="V234" s="568">
        <f>SUMPRODUCT(ROUND(J234:U234,2))</f>
        <v>0</v>
      </c>
      <c r="W234" s="489"/>
    </row>
    <row r="235" spans="1:23" ht="15" customHeight="1" x14ac:dyDescent="0.2">
      <c r="A235" s="327"/>
      <c r="B235" s="244"/>
      <c r="C235" s="416"/>
      <c r="D235" s="413">
        <v>1</v>
      </c>
      <c r="E235" s="413">
        <v>2</v>
      </c>
      <c r="F235" s="247"/>
      <c r="G235" s="405" t="s">
        <v>168</v>
      </c>
      <c r="H235" s="254"/>
      <c r="I235" s="238"/>
      <c r="J235" s="408">
        <f t="shared" ref="J235:U235" si="129">IF(OR($D238=0,$D239=0),0,IF(AND(J$48&gt;=$D238,J$48&lt;=$D239),"X",""))</f>
        <v>0</v>
      </c>
      <c r="K235" s="408">
        <f t="shared" si="129"/>
        <v>0</v>
      </c>
      <c r="L235" s="408">
        <f t="shared" si="129"/>
        <v>0</v>
      </c>
      <c r="M235" s="408">
        <f t="shared" si="129"/>
        <v>0</v>
      </c>
      <c r="N235" s="408">
        <f t="shared" si="129"/>
        <v>0</v>
      </c>
      <c r="O235" s="408">
        <f t="shared" si="129"/>
        <v>0</v>
      </c>
      <c r="P235" s="408">
        <f t="shared" si="129"/>
        <v>0</v>
      </c>
      <c r="Q235" s="408">
        <f t="shared" si="129"/>
        <v>0</v>
      </c>
      <c r="R235" s="408">
        <f t="shared" si="129"/>
        <v>0</v>
      </c>
      <c r="S235" s="408">
        <f t="shared" si="129"/>
        <v>0</v>
      </c>
      <c r="T235" s="408">
        <f t="shared" si="129"/>
        <v>0</v>
      </c>
      <c r="U235" s="408">
        <f t="shared" si="129"/>
        <v>0</v>
      </c>
      <c r="V235" s="419"/>
      <c r="W235" s="489"/>
    </row>
    <row r="236" spans="1:23" ht="15" customHeight="1" x14ac:dyDescent="0.2">
      <c r="A236" s="327"/>
      <c r="B236" s="244"/>
      <c r="C236" s="627" t="s">
        <v>274</v>
      </c>
      <c r="D236" s="412"/>
      <c r="E236" s="412"/>
      <c r="F236" s="247"/>
      <c r="G236" s="241" t="s">
        <v>119</v>
      </c>
      <c r="H236" s="406"/>
      <c r="I236" s="273" t="s">
        <v>30</v>
      </c>
      <c r="J236" s="563">
        <f t="shared" ref="J236:U236" si="130">IF(OR($D238=0,$D239=0),0,IF($D236=J$48,MIN(ROUND($D241,2),ROUND(ROUND($D241,2)/$D240*SUMPRODUCT(($J235:$U235="X")*(ROUND($J233:$U233,4))),2)),0))</f>
        <v>0</v>
      </c>
      <c r="K236" s="563">
        <f t="shared" si="130"/>
        <v>0</v>
      </c>
      <c r="L236" s="563">
        <f t="shared" si="130"/>
        <v>0</v>
      </c>
      <c r="M236" s="563">
        <f t="shared" si="130"/>
        <v>0</v>
      </c>
      <c r="N236" s="563">
        <f t="shared" si="130"/>
        <v>0</v>
      </c>
      <c r="O236" s="563">
        <f t="shared" si="130"/>
        <v>0</v>
      </c>
      <c r="P236" s="563">
        <f t="shared" si="130"/>
        <v>0</v>
      </c>
      <c r="Q236" s="563">
        <f t="shared" si="130"/>
        <v>0</v>
      </c>
      <c r="R236" s="563">
        <f t="shared" si="130"/>
        <v>0</v>
      </c>
      <c r="S236" s="563">
        <f t="shared" si="130"/>
        <v>0</v>
      </c>
      <c r="T236" s="563">
        <f t="shared" si="130"/>
        <v>0</v>
      </c>
      <c r="U236" s="563">
        <f t="shared" si="130"/>
        <v>0</v>
      </c>
      <c r="V236" s="565">
        <f>SUMPRODUCT(ROUND(J236:U236,2))</f>
        <v>0</v>
      </c>
      <c r="W236" s="489"/>
    </row>
    <row r="237" spans="1:23" ht="15" customHeight="1" x14ac:dyDescent="0.2">
      <c r="A237" s="327"/>
      <c r="B237" s="244"/>
      <c r="C237" s="627" t="s">
        <v>275</v>
      </c>
      <c r="D237" s="415"/>
      <c r="E237" s="421"/>
      <c r="F237" s="247"/>
      <c r="G237" s="239" t="s">
        <v>290</v>
      </c>
      <c r="H237" s="255"/>
      <c r="I237" s="273" t="s">
        <v>30</v>
      </c>
      <c r="J237" s="563">
        <f t="shared" ref="J237:U237" si="131">IF(OR($D238=0,$D239=0),0,IF($D236=J$48,MIN(ROUND($D242,2),ROUND(ROUND($D242,2)/$D240*SUMPRODUCT(($J235:$U235="X")*(ROUND($J233:$U233,4))),2)),0))</f>
        <v>0</v>
      </c>
      <c r="K237" s="563">
        <f t="shared" si="131"/>
        <v>0</v>
      </c>
      <c r="L237" s="563">
        <f t="shared" si="131"/>
        <v>0</v>
      </c>
      <c r="M237" s="563">
        <f t="shared" si="131"/>
        <v>0</v>
      </c>
      <c r="N237" s="563">
        <f t="shared" si="131"/>
        <v>0</v>
      </c>
      <c r="O237" s="563">
        <f t="shared" si="131"/>
        <v>0</v>
      </c>
      <c r="P237" s="563">
        <f t="shared" si="131"/>
        <v>0</v>
      </c>
      <c r="Q237" s="563">
        <f t="shared" si="131"/>
        <v>0</v>
      </c>
      <c r="R237" s="563">
        <f t="shared" si="131"/>
        <v>0</v>
      </c>
      <c r="S237" s="563">
        <f t="shared" si="131"/>
        <v>0</v>
      </c>
      <c r="T237" s="563">
        <f t="shared" si="131"/>
        <v>0</v>
      </c>
      <c r="U237" s="563">
        <f t="shared" si="131"/>
        <v>0</v>
      </c>
      <c r="V237" s="565">
        <f>SUMPRODUCT(ROUND(J237:U237,2))</f>
        <v>0</v>
      </c>
      <c r="W237" s="489"/>
    </row>
    <row r="238" spans="1:23" ht="15" customHeight="1" x14ac:dyDescent="0.2">
      <c r="A238" s="327"/>
      <c r="B238" s="244"/>
      <c r="C238" s="633" t="s">
        <v>32</v>
      </c>
      <c r="D238" s="404"/>
      <c r="E238" s="404"/>
      <c r="F238" s="247"/>
      <c r="G238" s="342" t="str">
        <f>$P$44</f>
        <v>Pauschale für Sozialabgaben inkl. Berufsgenossenschaft</v>
      </c>
      <c r="H238" s="406"/>
      <c r="I238" s="273" t="s">
        <v>30</v>
      </c>
      <c r="J238" s="563">
        <f>ROUND(J237*$U$44,2)</f>
        <v>0</v>
      </c>
      <c r="K238" s="563">
        <f t="shared" ref="K238:U238" si="132">ROUND(K237*$U$44,2)</f>
        <v>0</v>
      </c>
      <c r="L238" s="563">
        <f t="shared" si="132"/>
        <v>0</v>
      </c>
      <c r="M238" s="563">
        <f t="shared" si="132"/>
        <v>0</v>
      </c>
      <c r="N238" s="563">
        <f t="shared" si="132"/>
        <v>0</v>
      </c>
      <c r="O238" s="563">
        <f t="shared" si="132"/>
        <v>0</v>
      </c>
      <c r="P238" s="563">
        <f t="shared" si="132"/>
        <v>0</v>
      </c>
      <c r="Q238" s="563">
        <f t="shared" si="132"/>
        <v>0</v>
      </c>
      <c r="R238" s="563">
        <f t="shared" si="132"/>
        <v>0</v>
      </c>
      <c r="S238" s="563">
        <f t="shared" si="132"/>
        <v>0</v>
      </c>
      <c r="T238" s="563">
        <f t="shared" si="132"/>
        <v>0</v>
      </c>
      <c r="U238" s="563">
        <f t="shared" si="132"/>
        <v>0</v>
      </c>
      <c r="V238" s="565">
        <f>SUMPRODUCT(ROUND(J238:U238,2))</f>
        <v>0</v>
      </c>
      <c r="W238" s="489"/>
    </row>
    <row r="239" spans="1:23" ht="15" customHeight="1" x14ac:dyDescent="0.2">
      <c r="A239" s="327"/>
      <c r="B239" s="244"/>
      <c r="C239" s="633" t="s">
        <v>33</v>
      </c>
      <c r="D239" s="404"/>
      <c r="E239" s="404"/>
      <c r="F239" s="247"/>
      <c r="G239" s="405" t="s">
        <v>169</v>
      </c>
      <c r="H239" s="254"/>
      <c r="I239" s="238"/>
      <c r="J239" s="408">
        <f t="shared" ref="J239:U239" si="133">IF(OR($E238=0,$E239=0),0,IF(AND(J$48&gt;=$E238,J$48&lt;=$E239),"X",""))</f>
        <v>0</v>
      </c>
      <c r="K239" s="408">
        <f t="shared" si="133"/>
        <v>0</v>
      </c>
      <c r="L239" s="408">
        <f t="shared" si="133"/>
        <v>0</v>
      </c>
      <c r="M239" s="408">
        <f t="shared" si="133"/>
        <v>0</v>
      </c>
      <c r="N239" s="408">
        <f t="shared" si="133"/>
        <v>0</v>
      </c>
      <c r="O239" s="408">
        <f t="shared" si="133"/>
        <v>0</v>
      </c>
      <c r="P239" s="408">
        <f t="shared" si="133"/>
        <v>0</v>
      </c>
      <c r="Q239" s="408">
        <f t="shared" si="133"/>
        <v>0</v>
      </c>
      <c r="R239" s="408">
        <f t="shared" si="133"/>
        <v>0</v>
      </c>
      <c r="S239" s="408">
        <f t="shared" si="133"/>
        <v>0</v>
      </c>
      <c r="T239" s="408">
        <f t="shared" si="133"/>
        <v>0</v>
      </c>
      <c r="U239" s="408">
        <f t="shared" si="133"/>
        <v>0</v>
      </c>
      <c r="V239" s="252"/>
      <c r="W239" s="489"/>
    </row>
    <row r="240" spans="1:23" ht="15" customHeight="1" x14ac:dyDescent="0.2">
      <c r="A240" s="327"/>
      <c r="B240" s="244"/>
      <c r="C240" s="633" t="s">
        <v>171</v>
      </c>
      <c r="D240" s="420" t="str">
        <f>IF(OR(D238=0,D239=0),"",DATEDIF(D238,D239,"m")+1)</f>
        <v/>
      </c>
      <c r="E240" s="420" t="str">
        <f>IF(OR(E238=0,E239=0),"",DATEDIF(E238,E239,"m")+1)</f>
        <v/>
      </c>
      <c r="F240" s="247"/>
      <c r="G240" s="241" t="s">
        <v>119</v>
      </c>
      <c r="H240" s="406"/>
      <c r="I240" s="273" t="s">
        <v>30</v>
      </c>
      <c r="J240" s="563">
        <f t="shared" ref="J240:U240" si="134">IF(OR($E238=0,$E239=0),0,IF($E236=J$48,MIN(ROUND($E241,2),ROUND(ROUND($E241,2)/$E240*SUMPRODUCT(($J239:$U239="X")*(ROUND($J233:$U233,4))),2)),0))</f>
        <v>0</v>
      </c>
      <c r="K240" s="563">
        <f t="shared" si="134"/>
        <v>0</v>
      </c>
      <c r="L240" s="563">
        <f t="shared" si="134"/>
        <v>0</v>
      </c>
      <c r="M240" s="563">
        <f t="shared" si="134"/>
        <v>0</v>
      </c>
      <c r="N240" s="563">
        <f t="shared" si="134"/>
        <v>0</v>
      </c>
      <c r="O240" s="563">
        <f t="shared" si="134"/>
        <v>0</v>
      </c>
      <c r="P240" s="563">
        <f t="shared" si="134"/>
        <v>0</v>
      </c>
      <c r="Q240" s="563">
        <f t="shared" si="134"/>
        <v>0</v>
      </c>
      <c r="R240" s="563">
        <f t="shared" si="134"/>
        <v>0</v>
      </c>
      <c r="S240" s="563">
        <f t="shared" si="134"/>
        <v>0</v>
      </c>
      <c r="T240" s="563">
        <f t="shared" si="134"/>
        <v>0</v>
      </c>
      <c r="U240" s="563">
        <f t="shared" si="134"/>
        <v>0</v>
      </c>
      <c r="V240" s="565">
        <f>SUMPRODUCT(ROUND(J240:U240,2))</f>
        <v>0</v>
      </c>
      <c r="W240" s="489"/>
    </row>
    <row r="241" spans="1:23" ht="15" customHeight="1" x14ac:dyDescent="0.2">
      <c r="A241" s="327"/>
      <c r="B241" s="244"/>
      <c r="C241" s="627" t="s">
        <v>276</v>
      </c>
      <c r="D241" s="326"/>
      <c r="E241" s="326"/>
      <c r="F241" s="247"/>
      <c r="G241" s="239" t="s">
        <v>290</v>
      </c>
      <c r="H241" s="255"/>
      <c r="I241" s="273" t="s">
        <v>30</v>
      </c>
      <c r="J241" s="563">
        <f t="shared" ref="J241:U241" si="135">IF(OR($E238=0,$E239=0),0,IF($E236=J$48,MIN(ROUND($E242,2),ROUND(ROUND($E242,2)/$E240*SUMPRODUCT(($J239:$U239="X")*(ROUND($J233:$U233,4))),2)),0))</f>
        <v>0</v>
      </c>
      <c r="K241" s="563">
        <f t="shared" si="135"/>
        <v>0</v>
      </c>
      <c r="L241" s="563">
        <f t="shared" si="135"/>
        <v>0</v>
      </c>
      <c r="M241" s="563">
        <f t="shared" si="135"/>
        <v>0</v>
      </c>
      <c r="N241" s="563">
        <f t="shared" si="135"/>
        <v>0</v>
      </c>
      <c r="O241" s="563">
        <f t="shared" si="135"/>
        <v>0</v>
      </c>
      <c r="P241" s="563">
        <f t="shared" si="135"/>
        <v>0</v>
      </c>
      <c r="Q241" s="563">
        <f t="shared" si="135"/>
        <v>0</v>
      </c>
      <c r="R241" s="563">
        <f t="shared" si="135"/>
        <v>0</v>
      </c>
      <c r="S241" s="563">
        <f t="shared" si="135"/>
        <v>0</v>
      </c>
      <c r="T241" s="563">
        <f t="shared" si="135"/>
        <v>0</v>
      </c>
      <c r="U241" s="563">
        <f t="shared" si="135"/>
        <v>0</v>
      </c>
      <c r="V241" s="565">
        <f>SUMPRODUCT(ROUND(J241:U241,2))</f>
        <v>0</v>
      </c>
      <c r="W241" s="489"/>
    </row>
    <row r="242" spans="1:23" ht="15" customHeight="1" x14ac:dyDescent="0.2">
      <c r="A242" s="327"/>
      <c r="B242" s="244"/>
      <c r="C242" s="627" t="s">
        <v>291</v>
      </c>
      <c r="D242" s="326"/>
      <c r="E242" s="326"/>
      <c r="F242" s="247"/>
      <c r="G242" s="628" t="str">
        <f>$P$44</f>
        <v>Pauschale für Sozialabgaben inkl. Berufsgenossenschaft</v>
      </c>
      <c r="H242" s="629"/>
      <c r="I242" s="630" t="s">
        <v>30</v>
      </c>
      <c r="J242" s="631">
        <f t="shared" ref="J242:U242" si="136">ROUND(J241*$U$44,2)</f>
        <v>0</v>
      </c>
      <c r="K242" s="631">
        <f t="shared" si="136"/>
        <v>0</v>
      </c>
      <c r="L242" s="631">
        <f t="shared" si="136"/>
        <v>0</v>
      </c>
      <c r="M242" s="631">
        <f t="shared" si="136"/>
        <v>0</v>
      </c>
      <c r="N242" s="631">
        <f t="shared" si="136"/>
        <v>0</v>
      </c>
      <c r="O242" s="631">
        <f t="shared" si="136"/>
        <v>0</v>
      </c>
      <c r="P242" s="631">
        <f t="shared" si="136"/>
        <v>0</v>
      </c>
      <c r="Q242" s="631">
        <f t="shared" si="136"/>
        <v>0</v>
      </c>
      <c r="R242" s="631">
        <f t="shared" si="136"/>
        <v>0</v>
      </c>
      <c r="S242" s="631">
        <f t="shared" si="136"/>
        <v>0</v>
      </c>
      <c r="T242" s="631">
        <f t="shared" si="136"/>
        <v>0</v>
      </c>
      <c r="U242" s="631">
        <f t="shared" si="136"/>
        <v>0</v>
      </c>
      <c r="V242" s="632">
        <f>SUMPRODUCT(ROUND(J242:U242,2))</f>
        <v>0</v>
      </c>
      <c r="W242" s="489"/>
    </row>
    <row r="243" spans="1:23" ht="15" customHeight="1" thickBot="1" x14ac:dyDescent="0.25">
      <c r="A243" s="327"/>
      <c r="B243" s="278"/>
      <c r="C243" s="279"/>
      <c r="D243" s="279"/>
      <c r="E243" s="279"/>
      <c r="F243" s="411"/>
      <c r="G243" s="319"/>
      <c r="H243" s="414"/>
      <c r="I243" s="330"/>
      <c r="J243" s="320"/>
      <c r="K243" s="320"/>
      <c r="L243" s="320"/>
      <c r="M243" s="320"/>
      <c r="N243" s="320"/>
      <c r="O243" s="320"/>
      <c r="P243" s="320"/>
      <c r="Q243" s="320"/>
      <c r="R243" s="320"/>
      <c r="S243" s="320"/>
      <c r="T243" s="320"/>
      <c r="U243" s="320"/>
      <c r="V243" s="321"/>
      <c r="W243" s="489">
        <f>IF(COUNTIF(V231:V242,"&gt;0")&gt;0,1,0)</f>
        <v>0</v>
      </c>
    </row>
    <row r="244" spans="1:23" ht="15" customHeight="1" thickTop="1" x14ac:dyDescent="0.2">
      <c r="A244" s="327"/>
      <c r="B244" s="407"/>
      <c r="C244" s="409"/>
      <c r="D244" s="409"/>
      <c r="E244" s="409"/>
      <c r="F244" s="410"/>
      <c r="G244" s="262" t="s">
        <v>142</v>
      </c>
      <c r="H244" s="263"/>
      <c r="I244" s="264"/>
      <c r="J244" s="515"/>
      <c r="K244" s="515"/>
      <c r="L244" s="515"/>
      <c r="M244" s="515"/>
      <c r="N244" s="515"/>
      <c r="O244" s="515"/>
      <c r="P244" s="515"/>
      <c r="Q244" s="515"/>
      <c r="R244" s="515"/>
      <c r="S244" s="515"/>
      <c r="T244" s="515"/>
      <c r="U244" s="515"/>
      <c r="V244" s="417"/>
      <c r="W244" s="489"/>
    </row>
    <row r="245" spans="1:23" ht="15" customHeight="1" x14ac:dyDescent="0.2">
      <c r="A245" s="327"/>
      <c r="B245" s="251" t="s">
        <v>5</v>
      </c>
      <c r="C245" s="236"/>
      <c r="D245" s="832"/>
      <c r="E245" s="833"/>
      <c r="F245" s="246"/>
      <c r="G245" s="237" t="s">
        <v>64</v>
      </c>
      <c r="H245" s="253"/>
      <c r="I245" s="238"/>
      <c r="J245" s="623"/>
      <c r="K245" s="623"/>
      <c r="L245" s="623"/>
      <c r="M245" s="623"/>
      <c r="N245" s="623"/>
      <c r="O245" s="623"/>
      <c r="P245" s="623"/>
      <c r="Q245" s="623"/>
      <c r="R245" s="623"/>
      <c r="S245" s="623"/>
      <c r="T245" s="623"/>
      <c r="U245" s="623"/>
      <c r="V245" s="418"/>
      <c r="W245" s="489"/>
    </row>
    <row r="246" spans="1:23" ht="15" customHeight="1" x14ac:dyDescent="0.2">
      <c r="A246" s="327"/>
      <c r="B246" s="244"/>
      <c r="C246" s="236"/>
      <c r="D246" s="236"/>
      <c r="E246" s="236"/>
      <c r="F246" s="245"/>
      <c r="G246" s="275" t="s">
        <v>172</v>
      </c>
      <c r="H246" s="258"/>
      <c r="I246" s="240"/>
      <c r="J246" s="626"/>
      <c r="K246" s="626"/>
      <c r="L246" s="626"/>
      <c r="M246" s="626"/>
      <c r="N246" s="626"/>
      <c r="O246" s="626"/>
      <c r="P246" s="626"/>
      <c r="Q246" s="626"/>
      <c r="R246" s="626"/>
      <c r="S246" s="626"/>
      <c r="T246" s="626"/>
      <c r="U246" s="626"/>
      <c r="V246" s="625"/>
      <c r="W246" s="489"/>
    </row>
    <row r="247" spans="1:23" ht="15" customHeight="1" x14ac:dyDescent="0.2">
      <c r="A247" s="327"/>
      <c r="B247" s="251" t="s">
        <v>175</v>
      </c>
      <c r="C247" s="236"/>
      <c r="D247" s="236"/>
      <c r="E247" s="236"/>
      <c r="F247" s="247"/>
      <c r="G247" s="423" t="s">
        <v>170</v>
      </c>
      <c r="I247" s="424" t="s">
        <v>30</v>
      </c>
      <c r="J247" s="567">
        <f t="shared" ref="J247:U247" si="137">IF(AND($D249=J$48,$E249=J$48),ROUND($D254,2)+ROUND($E254,2),IF($D249=J$48,$D254,IF($E249=J$48,$E254,0)))</f>
        <v>0</v>
      </c>
      <c r="K247" s="567">
        <f t="shared" si="137"/>
        <v>0</v>
      </c>
      <c r="L247" s="567">
        <f t="shared" si="137"/>
        <v>0</v>
      </c>
      <c r="M247" s="567">
        <f t="shared" si="137"/>
        <v>0</v>
      </c>
      <c r="N247" s="567">
        <f t="shared" si="137"/>
        <v>0</v>
      </c>
      <c r="O247" s="567">
        <f t="shared" si="137"/>
        <v>0</v>
      </c>
      <c r="P247" s="567">
        <f t="shared" si="137"/>
        <v>0</v>
      </c>
      <c r="Q247" s="567">
        <f t="shared" si="137"/>
        <v>0</v>
      </c>
      <c r="R247" s="567">
        <f t="shared" si="137"/>
        <v>0</v>
      </c>
      <c r="S247" s="567">
        <f t="shared" si="137"/>
        <v>0</v>
      </c>
      <c r="T247" s="567">
        <f t="shared" si="137"/>
        <v>0</v>
      </c>
      <c r="U247" s="567">
        <f t="shared" si="137"/>
        <v>0</v>
      </c>
      <c r="V247" s="568">
        <f>SUMPRODUCT(ROUND(J247:U247,2))</f>
        <v>0</v>
      </c>
      <c r="W247" s="489"/>
    </row>
    <row r="248" spans="1:23" ht="15" customHeight="1" x14ac:dyDescent="0.2">
      <c r="A248" s="327"/>
      <c r="B248" s="244"/>
      <c r="C248" s="416"/>
      <c r="D248" s="413">
        <v>1</v>
      </c>
      <c r="E248" s="413">
        <v>2</v>
      </c>
      <c r="F248" s="247"/>
      <c r="G248" s="405" t="s">
        <v>168</v>
      </c>
      <c r="H248" s="254"/>
      <c r="I248" s="238"/>
      <c r="J248" s="408">
        <f t="shared" ref="J248:U248" si="138">IF(OR($D251=0,$D252=0),0,IF(AND(J$48&gt;=$D251,J$48&lt;=$D252),"X",""))</f>
        <v>0</v>
      </c>
      <c r="K248" s="408">
        <f t="shared" si="138"/>
        <v>0</v>
      </c>
      <c r="L248" s="408">
        <f t="shared" si="138"/>
        <v>0</v>
      </c>
      <c r="M248" s="408">
        <f t="shared" si="138"/>
        <v>0</v>
      </c>
      <c r="N248" s="408">
        <f t="shared" si="138"/>
        <v>0</v>
      </c>
      <c r="O248" s="408">
        <f t="shared" si="138"/>
        <v>0</v>
      </c>
      <c r="P248" s="408">
        <f t="shared" si="138"/>
        <v>0</v>
      </c>
      <c r="Q248" s="408">
        <f t="shared" si="138"/>
        <v>0</v>
      </c>
      <c r="R248" s="408">
        <f t="shared" si="138"/>
        <v>0</v>
      </c>
      <c r="S248" s="408">
        <f t="shared" si="138"/>
        <v>0</v>
      </c>
      <c r="T248" s="408">
        <f t="shared" si="138"/>
        <v>0</v>
      </c>
      <c r="U248" s="408">
        <f t="shared" si="138"/>
        <v>0</v>
      </c>
      <c r="V248" s="419"/>
      <c r="W248" s="489"/>
    </row>
    <row r="249" spans="1:23" ht="15" customHeight="1" x14ac:dyDescent="0.2">
      <c r="A249" s="327"/>
      <c r="B249" s="244"/>
      <c r="C249" s="627" t="s">
        <v>274</v>
      </c>
      <c r="D249" s="412"/>
      <c r="E249" s="412"/>
      <c r="F249" s="247"/>
      <c r="G249" s="241" t="s">
        <v>119</v>
      </c>
      <c r="H249" s="406"/>
      <c r="I249" s="273" t="s">
        <v>30</v>
      </c>
      <c r="J249" s="563">
        <f t="shared" ref="J249:U249" si="139">IF(OR($D251=0,$D252=0),0,IF($D249=J$48,MIN(ROUND($D254,2),ROUND(ROUND($D254,2)/$D253*SUMPRODUCT(($J248:$U248="X")*(ROUND($J246:$U246,4))),2)),0))</f>
        <v>0</v>
      </c>
      <c r="K249" s="563">
        <f t="shared" si="139"/>
        <v>0</v>
      </c>
      <c r="L249" s="563">
        <f t="shared" si="139"/>
        <v>0</v>
      </c>
      <c r="M249" s="563">
        <f t="shared" si="139"/>
        <v>0</v>
      </c>
      <c r="N249" s="563">
        <f t="shared" si="139"/>
        <v>0</v>
      </c>
      <c r="O249" s="563">
        <f t="shared" si="139"/>
        <v>0</v>
      </c>
      <c r="P249" s="563">
        <f t="shared" si="139"/>
        <v>0</v>
      </c>
      <c r="Q249" s="563">
        <f t="shared" si="139"/>
        <v>0</v>
      </c>
      <c r="R249" s="563">
        <f t="shared" si="139"/>
        <v>0</v>
      </c>
      <c r="S249" s="563">
        <f t="shared" si="139"/>
        <v>0</v>
      </c>
      <c r="T249" s="563">
        <f t="shared" si="139"/>
        <v>0</v>
      </c>
      <c r="U249" s="563">
        <f t="shared" si="139"/>
        <v>0</v>
      </c>
      <c r="V249" s="565">
        <f>SUMPRODUCT(ROUND(J249:U249,2))</f>
        <v>0</v>
      </c>
      <c r="W249" s="489"/>
    </row>
    <row r="250" spans="1:23" ht="15" customHeight="1" x14ac:dyDescent="0.2">
      <c r="A250" s="327"/>
      <c r="B250" s="244"/>
      <c r="C250" s="627" t="s">
        <v>275</v>
      </c>
      <c r="D250" s="415"/>
      <c r="E250" s="421"/>
      <c r="F250" s="247"/>
      <c r="G250" s="239" t="s">
        <v>290</v>
      </c>
      <c r="H250" s="255"/>
      <c r="I250" s="273" t="s">
        <v>30</v>
      </c>
      <c r="J250" s="563">
        <f t="shared" ref="J250:U250" si="140">IF(OR($D251=0,$D252=0),0,IF($D249=J$48,MIN(ROUND($D255,2),ROUND(ROUND($D255,2)/$D253*SUMPRODUCT(($J248:$U248="X")*(ROUND($J246:$U246,4))),2)),0))</f>
        <v>0</v>
      </c>
      <c r="K250" s="563">
        <f t="shared" si="140"/>
        <v>0</v>
      </c>
      <c r="L250" s="563">
        <f t="shared" si="140"/>
        <v>0</v>
      </c>
      <c r="M250" s="563">
        <f t="shared" si="140"/>
        <v>0</v>
      </c>
      <c r="N250" s="563">
        <f t="shared" si="140"/>
        <v>0</v>
      </c>
      <c r="O250" s="563">
        <f t="shared" si="140"/>
        <v>0</v>
      </c>
      <c r="P250" s="563">
        <f t="shared" si="140"/>
        <v>0</v>
      </c>
      <c r="Q250" s="563">
        <f t="shared" si="140"/>
        <v>0</v>
      </c>
      <c r="R250" s="563">
        <f t="shared" si="140"/>
        <v>0</v>
      </c>
      <c r="S250" s="563">
        <f t="shared" si="140"/>
        <v>0</v>
      </c>
      <c r="T250" s="563">
        <f t="shared" si="140"/>
        <v>0</v>
      </c>
      <c r="U250" s="563">
        <f t="shared" si="140"/>
        <v>0</v>
      </c>
      <c r="V250" s="565">
        <f>SUMPRODUCT(ROUND(J250:U250,2))</f>
        <v>0</v>
      </c>
      <c r="W250" s="489"/>
    </row>
    <row r="251" spans="1:23" ht="15" customHeight="1" x14ac:dyDescent="0.2">
      <c r="A251" s="327"/>
      <c r="B251" s="244"/>
      <c r="C251" s="633" t="s">
        <v>32</v>
      </c>
      <c r="D251" s="404"/>
      <c r="E251" s="404"/>
      <c r="F251" s="247"/>
      <c r="G251" s="342" t="str">
        <f>$P$44</f>
        <v>Pauschale für Sozialabgaben inkl. Berufsgenossenschaft</v>
      </c>
      <c r="H251" s="406"/>
      <c r="I251" s="273" t="s">
        <v>30</v>
      </c>
      <c r="J251" s="563">
        <f>ROUND(J250*$U$44,2)</f>
        <v>0</v>
      </c>
      <c r="K251" s="563">
        <f t="shared" ref="K251:U251" si="141">ROUND(K250*$U$44,2)</f>
        <v>0</v>
      </c>
      <c r="L251" s="563">
        <f t="shared" si="141"/>
        <v>0</v>
      </c>
      <c r="M251" s="563">
        <f t="shared" si="141"/>
        <v>0</v>
      </c>
      <c r="N251" s="563">
        <f t="shared" si="141"/>
        <v>0</v>
      </c>
      <c r="O251" s="563">
        <f t="shared" si="141"/>
        <v>0</v>
      </c>
      <c r="P251" s="563">
        <f t="shared" si="141"/>
        <v>0</v>
      </c>
      <c r="Q251" s="563">
        <f t="shared" si="141"/>
        <v>0</v>
      </c>
      <c r="R251" s="563">
        <f t="shared" si="141"/>
        <v>0</v>
      </c>
      <c r="S251" s="563">
        <f t="shared" si="141"/>
        <v>0</v>
      </c>
      <c r="T251" s="563">
        <f t="shared" si="141"/>
        <v>0</v>
      </c>
      <c r="U251" s="563">
        <f t="shared" si="141"/>
        <v>0</v>
      </c>
      <c r="V251" s="565">
        <f>SUMPRODUCT(ROUND(J251:U251,2))</f>
        <v>0</v>
      </c>
      <c r="W251" s="489"/>
    </row>
    <row r="252" spans="1:23" ht="15" customHeight="1" x14ac:dyDescent="0.2">
      <c r="A252" s="327"/>
      <c r="B252" s="244"/>
      <c r="C252" s="633" t="s">
        <v>33</v>
      </c>
      <c r="D252" s="404"/>
      <c r="E252" s="404"/>
      <c r="F252" s="247"/>
      <c r="G252" s="405" t="s">
        <v>169</v>
      </c>
      <c r="H252" s="254"/>
      <c r="I252" s="238"/>
      <c r="J252" s="408">
        <f t="shared" ref="J252:U252" si="142">IF(OR($E251=0,$E252=0),0,IF(AND(J$48&gt;=$E251,J$48&lt;=$E252),"X",""))</f>
        <v>0</v>
      </c>
      <c r="K252" s="408">
        <f t="shared" si="142"/>
        <v>0</v>
      </c>
      <c r="L252" s="408">
        <f t="shared" si="142"/>
        <v>0</v>
      </c>
      <c r="M252" s="408">
        <f t="shared" si="142"/>
        <v>0</v>
      </c>
      <c r="N252" s="408">
        <f t="shared" si="142"/>
        <v>0</v>
      </c>
      <c r="O252" s="408">
        <f t="shared" si="142"/>
        <v>0</v>
      </c>
      <c r="P252" s="408">
        <f t="shared" si="142"/>
        <v>0</v>
      </c>
      <c r="Q252" s="408">
        <f t="shared" si="142"/>
        <v>0</v>
      </c>
      <c r="R252" s="408">
        <f t="shared" si="142"/>
        <v>0</v>
      </c>
      <c r="S252" s="408">
        <f t="shared" si="142"/>
        <v>0</v>
      </c>
      <c r="T252" s="408">
        <f t="shared" si="142"/>
        <v>0</v>
      </c>
      <c r="U252" s="408">
        <f t="shared" si="142"/>
        <v>0</v>
      </c>
      <c r="V252" s="252"/>
      <c r="W252" s="489"/>
    </row>
    <row r="253" spans="1:23" ht="15" customHeight="1" x14ac:dyDescent="0.2">
      <c r="A253" s="327"/>
      <c r="B253" s="244"/>
      <c r="C253" s="633" t="s">
        <v>171</v>
      </c>
      <c r="D253" s="420" t="str">
        <f>IF(OR(D251=0,D252=0),"",DATEDIF(D251,D252,"m")+1)</f>
        <v/>
      </c>
      <c r="E253" s="420" t="str">
        <f>IF(OR(E251=0,E252=0),"",DATEDIF(E251,E252,"m")+1)</f>
        <v/>
      </c>
      <c r="F253" s="247"/>
      <c r="G253" s="241" t="s">
        <v>119</v>
      </c>
      <c r="H253" s="406"/>
      <c r="I253" s="273" t="s">
        <v>30</v>
      </c>
      <c r="J253" s="563">
        <f t="shared" ref="J253:U253" si="143">IF(OR($E251=0,$E252=0),0,IF($E249=J$48,MIN(ROUND($E254,2),ROUND(ROUND($E254,2)/$E253*SUMPRODUCT(($J252:$U252="X")*(ROUND($J246:$U246,4))),2)),0))</f>
        <v>0</v>
      </c>
      <c r="K253" s="563">
        <f t="shared" si="143"/>
        <v>0</v>
      </c>
      <c r="L253" s="563">
        <f t="shared" si="143"/>
        <v>0</v>
      </c>
      <c r="M253" s="563">
        <f t="shared" si="143"/>
        <v>0</v>
      </c>
      <c r="N253" s="563">
        <f t="shared" si="143"/>
        <v>0</v>
      </c>
      <c r="O253" s="563">
        <f t="shared" si="143"/>
        <v>0</v>
      </c>
      <c r="P253" s="563">
        <f t="shared" si="143"/>
        <v>0</v>
      </c>
      <c r="Q253" s="563">
        <f t="shared" si="143"/>
        <v>0</v>
      </c>
      <c r="R253" s="563">
        <f t="shared" si="143"/>
        <v>0</v>
      </c>
      <c r="S253" s="563">
        <f t="shared" si="143"/>
        <v>0</v>
      </c>
      <c r="T253" s="563">
        <f t="shared" si="143"/>
        <v>0</v>
      </c>
      <c r="U253" s="563">
        <f t="shared" si="143"/>
        <v>0</v>
      </c>
      <c r="V253" s="565">
        <f>SUMPRODUCT(ROUND(J253:U253,2))</f>
        <v>0</v>
      </c>
      <c r="W253" s="489"/>
    </row>
    <row r="254" spans="1:23" ht="15" customHeight="1" x14ac:dyDescent="0.2">
      <c r="A254" s="327"/>
      <c r="B254" s="244"/>
      <c r="C254" s="627" t="s">
        <v>276</v>
      </c>
      <c r="D254" s="326"/>
      <c r="E254" s="326"/>
      <c r="F254" s="247"/>
      <c r="G254" s="239" t="s">
        <v>290</v>
      </c>
      <c r="H254" s="255"/>
      <c r="I254" s="273" t="s">
        <v>30</v>
      </c>
      <c r="J254" s="563">
        <f t="shared" ref="J254:U254" si="144">IF(OR($E251=0,$E252=0),0,IF($E249=J$48,MIN(ROUND($E255,2),ROUND(ROUND($E255,2)/$E253*SUMPRODUCT(($J252:$U252="X")*(ROUND($J246:$U246,4))),2)),0))</f>
        <v>0</v>
      </c>
      <c r="K254" s="563">
        <f t="shared" si="144"/>
        <v>0</v>
      </c>
      <c r="L254" s="563">
        <f t="shared" si="144"/>
        <v>0</v>
      </c>
      <c r="M254" s="563">
        <f t="shared" si="144"/>
        <v>0</v>
      </c>
      <c r="N254" s="563">
        <f t="shared" si="144"/>
        <v>0</v>
      </c>
      <c r="O254" s="563">
        <f t="shared" si="144"/>
        <v>0</v>
      </c>
      <c r="P254" s="563">
        <f t="shared" si="144"/>
        <v>0</v>
      </c>
      <c r="Q254" s="563">
        <f t="shared" si="144"/>
        <v>0</v>
      </c>
      <c r="R254" s="563">
        <f t="shared" si="144"/>
        <v>0</v>
      </c>
      <c r="S254" s="563">
        <f t="shared" si="144"/>
        <v>0</v>
      </c>
      <c r="T254" s="563">
        <f t="shared" si="144"/>
        <v>0</v>
      </c>
      <c r="U254" s="563">
        <f t="shared" si="144"/>
        <v>0</v>
      </c>
      <c r="V254" s="565">
        <f>SUMPRODUCT(ROUND(J254:U254,2))</f>
        <v>0</v>
      </c>
      <c r="W254" s="489"/>
    </row>
    <row r="255" spans="1:23" ht="15" customHeight="1" x14ac:dyDescent="0.2">
      <c r="A255" s="327"/>
      <c r="B255" s="244"/>
      <c r="C255" s="627" t="s">
        <v>291</v>
      </c>
      <c r="D255" s="326"/>
      <c r="E255" s="326"/>
      <c r="F255" s="247"/>
      <c r="G255" s="628" t="str">
        <f>$P$44</f>
        <v>Pauschale für Sozialabgaben inkl. Berufsgenossenschaft</v>
      </c>
      <c r="H255" s="629"/>
      <c r="I255" s="630" t="s">
        <v>30</v>
      </c>
      <c r="J255" s="631">
        <f t="shared" ref="J255:U255" si="145">ROUND(J254*$U$44,2)</f>
        <v>0</v>
      </c>
      <c r="K255" s="631">
        <f t="shared" si="145"/>
        <v>0</v>
      </c>
      <c r="L255" s="631">
        <f t="shared" si="145"/>
        <v>0</v>
      </c>
      <c r="M255" s="631">
        <f t="shared" si="145"/>
        <v>0</v>
      </c>
      <c r="N255" s="631">
        <f t="shared" si="145"/>
        <v>0</v>
      </c>
      <c r="O255" s="631">
        <f t="shared" si="145"/>
        <v>0</v>
      </c>
      <c r="P255" s="631">
        <f t="shared" si="145"/>
        <v>0</v>
      </c>
      <c r="Q255" s="631">
        <f t="shared" si="145"/>
        <v>0</v>
      </c>
      <c r="R255" s="631">
        <f t="shared" si="145"/>
        <v>0</v>
      </c>
      <c r="S255" s="631">
        <f t="shared" si="145"/>
        <v>0</v>
      </c>
      <c r="T255" s="631">
        <f t="shared" si="145"/>
        <v>0</v>
      </c>
      <c r="U255" s="631">
        <f t="shared" si="145"/>
        <v>0</v>
      </c>
      <c r="V255" s="632">
        <f>SUMPRODUCT(ROUND(J255:U255,2))</f>
        <v>0</v>
      </c>
      <c r="W255" s="489"/>
    </row>
    <row r="256" spans="1:23" ht="15" customHeight="1" thickBot="1" x14ac:dyDescent="0.25">
      <c r="A256" s="327"/>
      <c r="B256" s="278"/>
      <c r="C256" s="279"/>
      <c r="D256" s="279"/>
      <c r="E256" s="279"/>
      <c r="F256" s="411"/>
      <c r="G256" s="319"/>
      <c r="H256" s="414"/>
      <c r="I256" s="330"/>
      <c r="J256" s="320"/>
      <c r="K256" s="320"/>
      <c r="L256" s="320"/>
      <c r="M256" s="320"/>
      <c r="N256" s="320"/>
      <c r="O256" s="320"/>
      <c r="P256" s="320"/>
      <c r="Q256" s="320"/>
      <c r="R256" s="320"/>
      <c r="S256" s="320"/>
      <c r="T256" s="320"/>
      <c r="U256" s="320"/>
      <c r="V256" s="321"/>
      <c r="W256" s="489">
        <f>IF(COUNTIF(V244:V255,"&gt;0")&gt;0,1,0)</f>
        <v>0</v>
      </c>
    </row>
    <row r="257" spans="1:23" ht="15" customHeight="1" thickTop="1" x14ac:dyDescent="0.2">
      <c r="A257" s="327"/>
      <c r="B257" s="407"/>
      <c r="C257" s="409"/>
      <c r="D257" s="409"/>
      <c r="E257" s="409"/>
      <c r="F257" s="410"/>
      <c r="G257" s="262" t="s">
        <v>142</v>
      </c>
      <c r="H257" s="263"/>
      <c r="I257" s="264"/>
      <c r="J257" s="515"/>
      <c r="K257" s="515"/>
      <c r="L257" s="515"/>
      <c r="M257" s="515"/>
      <c r="N257" s="515"/>
      <c r="O257" s="515"/>
      <c r="P257" s="515"/>
      <c r="Q257" s="515"/>
      <c r="R257" s="515"/>
      <c r="S257" s="515"/>
      <c r="T257" s="515"/>
      <c r="U257" s="515"/>
      <c r="V257" s="417"/>
      <c r="W257" s="489"/>
    </row>
    <row r="258" spans="1:23" ht="15" customHeight="1" x14ac:dyDescent="0.2">
      <c r="A258" s="327"/>
      <c r="B258" s="251" t="s">
        <v>5</v>
      </c>
      <c r="C258" s="236"/>
      <c r="D258" s="832"/>
      <c r="E258" s="833"/>
      <c r="F258" s="246"/>
      <c r="G258" s="237" t="s">
        <v>64</v>
      </c>
      <c r="H258" s="253"/>
      <c r="I258" s="238"/>
      <c r="J258" s="623"/>
      <c r="K258" s="623"/>
      <c r="L258" s="623"/>
      <c r="M258" s="623"/>
      <c r="N258" s="623"/>
      <c r="O258" s="623"/>
      <c r="P258" s="623"/>
      <c r="Q258" s="623"/>
      <c r="R258" s="623"/>
      <c r="S258" s="623"/>
      <c r="T258" s="623"/>
      <c r="U258" s="623"/>
      <c r="V258" s="418"/>
      <c r="W258" s="489"/>
    </row>
    <row r="259" spans="1:23" ht="15" customHeight="1" x14ac:dyDescent="0.2">
      <c r="A259" s="327"/>
      <c r="B259" s="244"/>
      <c r="C259" s="236"/>
      <c r="D259" s="236"/>
      <c r="E259" s="236"/>
      <c r="F259" s="245"/>
      <c r="G259" s="275" t="s">
        <v>172</v>
      </c>
      <c r="H259" s="258"/>
      <c r="I259" s="240"/>
      <c r="J259" s="626"/>
      <c r="K259" s="626"/>
      <c r="L259" s="626"/>
      <c r="M259" s="626"/>
      <c r="N259" s="626"/>
      <c r="O259" s="626"/>
      <c r="P259" s="626"/>
      <c r="Q259" s="626"/>
      <c r="R259" s="626"/>
      <c r="S259" s="626"/>
      <c r="T259" s="626"/>
      <c r="U259" s="626"/>
      <c r="V259" s="625"/>
      <c r="W259" s="489"/>
    </row>
    <row r="260" spans="1:23" ht="15" customHeight="1" x14ac:dyDescent="0.2">
      <c r="A260" s="327"/>
      <c r="B260" s="251" t="s">
        <v>175</v>
      </c>
      <c r="C260" s="236"/>
      <c r="D260" s="236"/>
      <c r="E260" s="236"/>
      <c r="F260" s="247"/>
      <c r="G260" s="423" t="s">
        <v>170</v>
      </c>
      <c r="I260" s="424" t="s">
        <v>30</v>
      </c>
      <c r="J260" s="567">
        <f t="shared" ref="J260:U260" si="146">IF(AND($D262=J$48,$E262=J$48),ROUND($D267,2)+ROUND($E267,2),IF($D262=J$48,$D267,IF($E262=J$48,$E267,0)))</f>
        <v>0</v>
      </c>
      <c r="K260" s="567">
        <f t="shared" si="146"/>
        <v>0</v>
      </c>
      <c r="L260" s="567">
        <f t="shared" si="146"/>
        <v>0</v>
      </c>
      <c r="M260" s="567">
        <f t="shared" si="146"/>
        <v>0</v>
      </c>
      <c r="N260" s="567">
        <f t="shared" si="146"/>
        <v>0</v>
      </c>
      <c r="O260" s="567">
        <f t="shared" si="146"/>
        <v>0</v>
      </c>
      <c r="P260" s="567">
        <f t="shared" si="146"/>
        <v>0</v>
      </c>
      <c r="Q260" s="567">
        <f t="shared" si="146"/>
        <v>0</v>
      </c>
      <c r="R260" s="567">
        <f t="shared" si="146"/>
        <v>0</v>
      </c>
      <c r="S260" s="567">
        <f t="shared" si="146"/>
        <v>0</v>
      </c>
      <c r="T260" s="567">
        <f t="shared" si="146"/>
        <v>0</v>
      </c>
      <c r="U260" s="567">
        <f t="shared" si="146"/>
        <v>0</v>
      </c>
      <c r="V260" s="568">
        <f>SUMPRODUCT(ROUND(J260:U260,2))</f>
        <v>0</v>
      </c>
      <c r="W260" s="489"/>
    </row>
    <row r="261" spans="1:23" ht="15" customHeight="1" x14ac:dyDescent="0.2">
      <c r="A261" s="327"/>
      <c r="B261" s="244"/>
      <c r="C261" s="416"/>
      <c r="D261" s="413">
        <v>1</v>
      </c>
      <c r="E261" s="413">
        <v>2</v>
      </c>
      <c r="F261" s="247"/>
      <c r="G261" s="405" t="s">
        <v>168</v>
      </c>
      <c r="H261" s="254"/>
      <c r="I261" s="238"/>
      <c r="J261" s="408">
        <f t="shared" ref="J261:U261" si="147">IF(OR($D264=0,$D265=0),0,IF(AND(J$48&gt;=$D264,J$48&lt;=$D265),"X",""))</f>
        <v>0</v>
      </c>
      <c r="K261" s="408">
        <f t="shared" si="147"/>
        <v>0</v>
      </c>
      <c r="L261" s="408">
        <f t="shared" si="147"/>
        <v>0</v>
      </c>
      <c r="M261" s="408">
        <f t="shared" si="147"/>
        <v>0</v>
      </c>
      <c r="N261" s="408">
        <f t="shared" si="147"/>
        <v>0</v>
      </c>
      <c r="O261" s="408">
        <f t="shared" si="147"/>
        <v>0</v>
      </c>
      <c r="P261" s="408">
        <f t="shared" si="147"/>
        <v>0</v>
      </c>
      <c r="Q261" s="408">
        <f t="shared" si="147"/>
        <v>0</v>
      </c>
      <c r="R261" s="408">
        <f t="shared" si="147"/>
        <v>0</v>
      </c>
      <c r="S261" s="408">
        <f t="shared" si="147"/>
        <v>0</v>
      </c>
      <c r="T261" s="408">
        <f t="shared" si="147"/>
        <v>0</v>
      </c>
      <c r="U261" s="408">
        <f t="shared" si="147"/>
        <v>0</v>
      </c>
      <c r="V261" s="419"/>
      <c r="W261" s="489"/>
    </row>
    <row r="262" spans="1:23" ht="15" customHeight="1" x14ac:dyDescent="0.2">
      <c r="A262" s="327"/>
      <c r="B262" s="244"/>
      <c r="C262" s="627" t="s">
        <v>274</v>
      </c>
      <c r="D262" s="412"/>
      <c r="E262" s="412"/>
      <c r="F262" s="247"/>
      <c r="G262" s="241" t="s">
        <v>119</v>
      </c>
      <c r="H262" s="406"/>
      <c r="I262" s="273" t="s">
        <v>30</v>
      </c>
      <c r="J262" s="563">
        <f t="shared" ref="J262:U262" si="148">IF(OR($D264=0,$D265=0),0,IF($D262=J$48,MIN(ROUND($D267,2),ROUND(ROUND($D267,2)/$D266*SUMPRODUCT(($J261:$U261="X")*(ROUND($J259:$U259,4))),2)),0))</f>
        <v>0</v>
      </c>
      <c r="K262" s="563">
        <f t="shared" si="148"/>
        <v>0</v>
      </c>
      <c r="L262" s="563">
        <f t="shared" si="148"/>
        <v>0</v>
      </c>
      <c r="M262" s="563">
        <f t="shared" si="148"/>
        <v>0</v>
      </c>
      <c r="N262" s="563">
        <f t="shared" si="148"/>
        <v>0</v>
      </c>
      <c r="O262" s="563">
        <f t="shared" si="148"/>
        <v>0</v>
      </c>
      <c r="P262" s="563">
        <f t="shared" si="148"/>
        <v>0</v>
      </c>
      <c r="Q262" s="563">
        <f t="shared" si="148"/>
        <v>0</v>
      </c>
      <c r="R262" s="563">
        <f t="shared" si="148"/>
        <v>0</v>
      </c>
      <c r="S262" s="563">
        <f t="shared" si="148"/>
        <v>0</v>
      </c>
      <c r="T262" s="563">
        <f t="shared" si="148"/>
        <v>0</v>
      </c>
      <c r="U262" s="563">
        <f t="shared" si="148"/>
        <v>0</v>
      </c>
      <c r="V262" s="565">
        <f>SUMPRODUCT(ROUND(J262:U262,2))</f>
        <v>0</v>
      </c>
      <c r="W262" s="489"/>
    </row>
    <row r="263" spans="1:23" ht="15" customHeight="1" x14ac:dyDescent="0.2">
      <c r="A263" s="327"/>
      <c r="B263" s="244"/>
      <c r="C263" s="627" t="s">
        <v>275</v>
      </c>
      <c r="D263" s="415"/>
      <c r="E263" s="421"/>
      <c r="F263" s="247"/>
      <c r="G263" s="239" t="s">
        <v>290</v>
      </c>
      <c r="H263" s="255"/>
      <c r="I263" s="273" t="s">
        <v>30</v>
      </c>
      <c r="J263" s="563">
        <f t="shared" ref="J263:U263" si="149">IF(OR($D264=0,$D265=0),0,IF($D262=J$48,MIN(ROUND($D268,2),ROUND(ROUND($D268,2)/$D266*SUMPRODUCT(($J261:$U261="X")*(ROUND($J259:$U259,4))),2)),0))</f>
        <v>0</v>
      </c>
      <c r="K263" s="563">
        <f t="shared" si="149"/>
        <v>0</v>
      </c>
      <c r="L263" s="563">
        <f t="shared" si="149"/>
        <v>0</v>
      </c>
      <c r="M263" s="563">
        <f t="shared" si="149"/>
        <v>0</v>
      </c>
      <c r="N263" s="563">
        <f t="shared" si="149"/>
        <v>0</v>
      </c>
      <c r="O263" s="563">
        <f t="shared" si="149"/>
        <v>0</v>
      </c>
      <c r="P263" s="563">
        <f t="shared" si="149"/>
        <v>0</v>
      </c>
      <c r="Q263" s="563">
        <f t="shared" si="149"/>
        <v>0</v>
      </c>
      <c r="R263" s="563">
        <f t="shared" si="149"/>
        <v>0</v>
      </c>
      <c r="S263" s="563">
        <f t="shared" si="149"/>
        <v>0</v>
      </c>
      <c r="T263" s="563">
        <f t="shared" si="149"/>
        <v>0</v>
      </c>
      <c r="U263" s="563">
        <f t="shared" si="149"/>
        <v>0</v>
      </c>
      <c r="V263" s="565">
        <f>SUMPRODUCT(ROUND(J263:U263,2))</f>
        <v>0</v>
      </c>
      <c r="W263" s="489"/>
    </row>
    <row r="264" spans="1:23" ht="15" customHeight="1" x14ac:dyDescent="0.2">
      <c r="A264" s="327"/>
      <c r="B264" s="244"/>
      <c r="C264" s="633" t="s">
        <v>32</v>
      </c>
      <c r="D264" s="404"/>
      <c r="E264" s="404"/>
      <c r="F264" s="247"/>
      <c r="G264" s="342" t="str">
        <f>$P$44</f>
        <v>Pauschale für Sozialabgaben inkl. Berufsgenossenschaft</v>
      </c>
      <c r="H264" s="406"/>
      <c r="I264" s="273" t="s">
        <v>30</v>
      </c>
      <c r="J264" s="563">
        <f>ROUND(J263*$U$44,2)</f>
        <v>0</v>
      </c>
      <c r="K264" s="563">
        <f t="shared" ref="K264:U264" si="150">ROUND(K263*$U$44,2)</f>
        <v>0</v>
      </c>
      <c r="L264" s="563">
        <f t="shared" si="150"/>
        <v>0</v>
      </c>
      <c r="M264" s="563">
        <f t="shared" si="150"/>
        <v>0</v>
      </c>
      <c r="N264" s="563">
        <f t="shared" si="150"/>
        <v>0</v>
      </c>
      <c r="O264" s="563">
        <f t="shared" si="150"/>
        <v>0</v>
      </c>
      <c r="P264" s="563">
        <f t="shared" si="150"/>
        <v>0</v>
      </c>
      <c r="Q264" s="563">
        <f t="shared" si="150"/>
        <v>0</v>
      </c>
      <c r="R264" s="563">
        <f t="shared" si="150"/>
        <v>0</v>
      </c>
      <c r="S264" s="563">
        <f t="shared" si="150"/>
        <v>0</v>
      </c>
      <c r="T264" s="563">
        <f t="shared" si="150"/>
        <v>0</v>
      </c>
      <c r="U264" s="563">
        <f t="shared" si="150"/>
        <v>0</v>
      </c>
      <c r="V264" s="565">
        <f>SUMPRODUCT(ROUND(J264:U264,2))</f>
        <v>0</v>
      </c>
      <c r="W264" s="489"/>
    </row>
    <row r="265" spans="1:23" ht="15" customHeight="1" x14ac:dyDescent="0.2">
      <c r="A265" s="327"/>
      <c r="B265" s="244"/>
      <c r="C265" s="633" t="s">
        <v>33</v>
      </c>
      <c r="D265" s="404"/>
      <c r="E265" s="404"/>
      <c r="F265" s="247"/>
      <c r="G265" s="405" t="s">
        <v>169</v>
      </c>
      <c r="H265" s="254"/>
      <c r="I265" s="238"/>
      <c r="J265" s="408">
        <f t="shared" ref="J265:U265" si="151">IF(OR($E264=0,$E265=0),0,IF(AND(J$48&gt;=$E264,J$48&lt;=$E265),"X",""))</f>
        <v>0</v>
      </c>
      <c r="K265" s="408">
        <f t="shared" si="151"/>
        <v>0</v>
      </c>
      <c r="L265" s="408">
        <f t="shared" si="151"/>
        <v>0</v>
      </c>
      <c r="M265" s="408">
        <f t="shared" si="151"/>
        <v>0</v>
      </c>
      <c r="N265" s="408">
        <f t="shared" si="151"/>
        <v>0</v>
      </c>
      <c r="O265" s="408">
        <f t="shared" si="151"/>
        <v>0</v>
      </c>
      <c r="P265" s="408">
        <f t="shared" si="151"/>
        <v>0</v>
      </c>
      <c r="Q265" s="408">
        <f t="shared" si="151"/>
        <v>0</v>
      </c>
      <c r="R265" s="408">
        <f t="shared" si="151"/>
        <v>0</v>
      </c>
      <c r="S265" s="408">
        <f t="shared" si="151"/>
        <v>0</v>
      </c>
      <c r="T265" s="408">
        <f t="shared" si="151"/>
        <v>0</v>
      </c>
      <c r="U265" s="408">
        <f t="shared" si="151"/>
        <v>0</v>
      </c>
      <c r="V265" s="252"/>
      <c r="W265" s="489"/>
    </row>
    <row r="266" spans="1:23" ht="15" customHeight="1" x14ac:dyDescent="0.2">
      <c r="A266" s="327"/>
      <c r="B266" s="244"/>
      <c r="C266" s="633" t="s">
        <v>171</v>
      </c>
      <c r="D266" s="420" t="str">
        <f>IF(OR(D264=0,D265=0),"",DATEDIF(D264,D265,"m")+1)</f>
        <v/>
      </c>
      <c r="E266" s="420" t="str">
        <f>IF(OR(E264=0,E265=0),"",DATEDIF(E264,E265,"m")+1)</f>
        <v/>
      </c>
      <c r="F266" s="247"/>
      <c r="G266" s="241" t="s">
        <v>119</v>
      </c>
      <c r="H266" s="406"/>
      <c r="I266" s="273" t="s">
        <v>30</v>
      </c>
      <c r="J266" s="563">
        <f t="shared" ref="J266:U266" si="152">IF(OR($E264=0,$E265=0),0,IF($E262=J$48,MIN(ROUND($E267,2),ROUND(ROUND($E267,2)/$E266*SUMPRODUCT(($J265:$U265="X")*(ROUND($J259:$U259,4))),2)),0))</f>
        <v>0</v>
      </c>
      <c r="K266" s="563">
        <f t="shared" si="152"/>
        <v>0</v>
      </c>
      <c r="L266" s="563">
        <f t="shared" si="152"/>
        <v>0</v>
      </c>
      <c r="M266" s="563">
        <f t="shared" si="152"/>
        <v>0</v>
      </c>
      <c r="N266" s="563">
        <f t="shared" si="152"/>
        <v>0</v>
      </c>
      <c r="O266" s="563">
        <f t="shared" si="152"/>
        <v>0</v>
      </c>
      <c r="P266" s="563">
        <f t="shared" si="152"/>
        <v>0</v>
      </c>
      <c r="Q266" s="563">
        <f t="shared" si="152"/>
        <v>0</v>
      </c>
      <c r="R266" s="563">
        <f t="shared" si="152"/>
        <v>0</v>
      </c>
      <c r="S266" s="563">
        <f t="shared" si="152"/>
        <v>0</v>
      </c>
      <c r="T266" s="563">
        <f t="shared" si="152"/>
        <v>0</v>
      </c>
      <c r="U266" s="563">
        <f t="shared" si="152"/>
        <v>0</v>
      </c>
      <c r="V266" s="565">
        <f>SUMPRODUCT(ROUND(J266:U266,2))</f>
        <v>0</v>
      </c>
      <c r="W266" s="489"/>
    </row>
    <row r="267" spans="1:23" ht="15" customHeight="1" x14ac:dyDescent="0.2">
      <c r="A267" s="327"/>
      <c r="B267" s="244"/>
      <c r="C267" s="627" t="s">
        <v>276</v>
      </c>
      <c r="D267" s="326"/>
      <c r="E267" s="326"/>
      <c r="F267" s="247"/>
      <c r="G267" s="239" t="s">
        <v>290</v>
      </c>
      <c r="H267" s="255"/>
      <c r="I267" s="273" t="s">
        <v>30</v>
      </c>
      <c r="J267" s="563">
        <f t="shared" ref="J267:U267" si="153">IF(OR($E264=0,$E265=0),0,IF($E262=J$48,MIN(ROUND($E268,2),ROUND(ROUND($E268,2)/$E266*SUMPRODUCT(($J265:$U265="X")*(ROUND($J259:$U259,4))),2)),0))</f>
        <v>0</v>
      </c>
      <c r="K267" s="563">
        <f t="shared" si="153"/>
        <v>0</v>
      </c>
      <c r="L267" s="563">
        <f t="shared" si="153"/>
        <v>0</v>
      </c>
      <c r="M267" s="563">
        <f t="shared" si="153"/>
        <v>0</v>
      </c>
      <c r="N267" s="563">
        <f t="shared" si="153"/>
        <v>0</v>
      </c>
      <c r="O267" s="563">
        <f t="shared" si="153"/>
        <v>0</v>
      </c>
      <c r="P267" s="563">
        <f t="shared" si="153"/>
        <v>0</v>
      </c>
      <c r="Q267" s="563">
        <f t="shared" si="153"/>
        <v>0</v>
      </c>
      <c r="R267" s="563">
        <f t="shared" si="153"/>
        <v>0</v>
      </c>
      <c r="S267" s="563">
        <f t="shared" si="153"/>
        <v>0</v>
      </c>
      <c r="T267" s="563">
        <f t="shared" si="153"/>
        <v>0</v>
      </c>
      <c r="U267" s="563">
        <f t="shared" si="153"/>
        <v>0</v>
      </c>
      <c r="V267" s="565">
        <f>SUMPRODUCT(ROUND(J267:U267,2))</f>
        <v>0</v>
      </c>
      <c r="W267" s="489"/>
    </row>
    <row r="268" spans="1:23" ht="15" customHeight="1" x14ac:dyDescent="0.2">
      <c r="A268" s="327"/>
      <c r="B268" s="244"/>
      <c r="C268" s="627" t="s">
        <v>291</v>
      </c>
      <c r="D268" s="326"/>
      <c r="E268" s="326"/>
      <c r="F268" s="247"/>
      <c r="G268" s="628" t="str">
        <f>$P$44</f>
        <v>Pauschale für Sozialabgaben inkl. Berufsgenossenschaft</v>
      </c>
      <c r="H268" s="629"/>
      <c r="I268" s="630" t="s">
        <v>30</v>
      </c>
      <c r="J268" s="631">
        <f t="shared" ref="J268:U268" si="154">ROUND(J267*$U$44,2)</f>
        <v>0</v>
      </c>
      <c r="K268" s="631">
        <f t="shared" si="154"/>
        <v>0</v>
      </c>
      <c r="L268" s="631">
        <f t="shared" si="154"/>
        <v>0</v>
      </c>
      <c r="M268" s="631">
        <f t="shared" si="154"/>
        <v>0</v>
      </c>
      <c r="N268" s="631">
        <f t="shared" si="154"/>
        <v>0</v>
      </c>
      <c r="O268" s="631">
        <f t="shared" si="154"/>
        <v>0</v>
      </c>
      <c r="P268" s="631">
        <f t="shared" si="154"/>
        <v>0</v>
      </c>
      <c r="Q268" s="631">
        <f t="shared" si="154"/>
        <v>0</v>
      </c>
      <c r="R268" s="631">
        <f t="shared" si="154"/>
        <v>0</v>
      </c>
      <c r="S268" s="631">
        <f t="shared" si="154"/>
        <v>0</v>
      </c>
      <c r="T268" s="631">
        <f t="shared" si="154"/>
        <v>0</v>
      </c>
      <c r="U268" s="631">
        <f t="shared" si="154"/>
        <v>0</v>
      </c>
      <c r="V268" s="632">
        <f>SUMPRODUCT(ROUND(J268:U268,2))</f>
        <v>0</v>
      </c>
      <c r="W268" s="489"/>
    </row>
    <row r="269" spans="1:23" ht="15" customHeight="1" thickBot="1" x14ac:dyDescent="0.25">
      <c r="A269" s="327"/>
      <c r="B269" s="278"/>
      <c r="C269" s="279"/>
      <c r="D269" s="279"/>
      <c r="E269" s="279"/>
      <c r="F269" s="411"/>
      <c r="G269" s="319"/>
      <c r="H269" s="414"/>
      <c r="I269" s="330"/>
      <c r="J269" s="320"/>
      <c r="K269" s="320"/>
      <c r="L269" s="320"/>
      <c r="M269" s="320"/>
      <c r="N269" s="320"/>
      <c r="O269" s="320"/>
      <c r="P269" s="320"/>
      <c r="Q269" s="320"/>
      <c r="R269" s="320"/>
      <c r="S269" s="320"/>
      <c r="T269" s="320"/>
      <c r="U269" s="320"/>
      <c r="V269" s="321"/>
      <c r="W269" s="489">
        <f>IF(COUNTIF(V257:V268,"&gt;0")&gt;0,1,0)</f>
        <v>0</v>
      </c>
    </row>
    <row r="270" spans="1:23" ht="15" customHeight="1" thickTop="1" x14ac:dyDescent="0.2">
      <c r="A270" s="327"/>
      <c r="B270" s="407"/>
      <c r="C270" s="409"/>
      <c r="D270" s="409"/>
      <c r="E270" s="409"/>
      <c r="F270" s="410"/>
      <c r="G270" s="262" t="s">
        <v>142</v>
      </c>
      <c r="H270" s="263"/>
      <c r="I270" s="264"/>
      <c r="J270" s="515"/>
      <c r="K270" s="515"/>
      <c r="L270" s="515"/>
      <c r="M270" s="515"/>
      <c r="N270" s="515"/>
      <c r="O270" s="515"/>
      <c r="P270" s="515"/>
      <c r="Q270" s="515"/>
      <c r="R270" s="515"/>
      <c r="S270" s="515"/>
      <c r="T270" s="515"/>
      <c r="U270" s="515"/>
      <c r="V270" s="417"/>
      <c r="W270" s="489"/>
    </row>
    <row r="271" spans="1:23" ht="15" customHeight="1" x14ac:dyDescent="0.2">
      <c r="A271" s="327"/>
      <c r="B271" s="251" t="s">
        <v>5</v>
      </c>
      <c r="C271" s="236"/>
      <c r="D271" s="832"/>
      <c r="E271" s="833"/>
      <c r="F271" s="246"/>
      <c r="G271" s="237" t="s">
        <v>64</v>
      </c>
      <c r="H271" s="253"/>
      <c r="I271" s="238"/>
      <c r="J271" s="623"/>
      <c r="K271" s="623"/>
      <c r="L271" s="623"/>
      <c r="M271" s="623"/>
      <c r="N271" s="623"/>
      <c r="O271" s="623"/>
      <c r="P271" s="623"/>
      <c r="Q271" s="623"/>
      <c r="R271" s="623"/>
      <c r="S271" s="623"/>
      <c r="T271" s="623"/>
      <c r="U271" s="623"/>
      <c r="V271" s="418"/>
      <c r="W271" s="489"/>
    </row>
    <row r="272" spans="1:23" ht="15" customHeight="1" x14ac:dyDescent="0.2">
      <c r="A272" s="327"/>
      <c r="B272" s="244"/>
      <c r="C272" s="236"/>
      <c r="D272" s="236"/>
      <c r="E272" s="236"/>
      <c r="F272" s="245"/>
      <c r="G272" s="275" t="s">
        <v>172</v>
      </c>
      <c r="H272" s="258"/>
      <c r="I272" s="240"/>
      <c r="J272" s="626"/>
      <c r="K272" s="626"/>
      <c r="L272" s="626"/>
      <c r="M272" s="626"/>
      <c r="N272" s="626"/>
      <c r="O272" s="626"/>
      <c r="P272" s="626"/>
      <c r="Q272" s="626"/>
      <c r="R272" s="626"/>
      <c r="S272" s="626"/>
      <c r="T272" s="626"/>
      <c r="U272" s="626"/>
      <c r="V272" s="625"/>
      <c r="W272" s="489"/>
    </row>
    <row r="273" spans="1:23" ht="15" customHeight="1" x14ac:dyDescent="0.2">
      <c r="A273" s="327"/>
      <c r="B273" s="251" t="s">
        <v>175</v>
      </c>
      <c r="C273" s="236"/>
      <c r="D273" s="236"/>
      <c r="E273" s="236"/>
      <c r="F273" s="247"/>
      <c r="G273" s="423" t="s">
        <v>170</v>
      </c>
      <c r="I273" s="424" t="s">
        <v>30</v>
      </c>
      <c r="J273" s="567">
        <f t="shared" ref="J273:U273" si="155">IF(AND($D275=J$48,$E275=J$48),ROUND($D280,2)+ROUND($E280,2),IF($D275=J$48,$D280,IF($E275=J$48,$E280,0)))</f>
        <v>0</v>
      </c>
      <c r="K273" s="567">
        <f t="shared" si="155"/>
        <v>0</v>
      </c>
      <c r="L273" s="567">
        <f t="shared" si="155"/>
        <v>0</v>
      </c>
      <c r="M273" s="567">
        <f t="shared" si="155"/>
        <v>0</v>
      </c>
      <c r="N273" s="567">
        <f t="shared" si="155"/>
        <v>0</v>
      </c>
      <c r="O273" s="567">
        <f t="shared" si="155"/>
        <v>0</v>
      </c>
      <c r="P273" s="567">
        <f t="shared" si="155"/>
        <v>0</v>
      </c>
      <c r="Q273" s="567">
        <f t="shared" si="155"/>
        <v>0</v>
      </c>
      <c r="R273" s="567">
        <f t="shared" si="155"/>
        <v>0</v>
      </c>
      <c r="S273" s="567">
        <f t="shared" si="155"/>
        <v>0</v>
      </c>
      <c r="T273" s="567">
        <f t="shared" si="155"/>
        <v>0</v>
      </c>
      <c r="U273" s="567">
        <f t="shared" si="155"/>
        <v>0</v>
      </c>
      <c r="V273" s="568">
        <f>SUMPRODUCT(ROUND(J273:U273,2))</f>
        <v>0</v>
      </c>
      <c r="W273" s="489"/>
    </row>
    <row r="274" spans="1:23" ht="15" customHeight="1" x14ac:dyDescent="0.2">
      <c r="A274" s="327"/>
      <c r="B274" s="244"/>
      <c r="C274" s="416"/>
      <c r="D274" s="413">
        <v>1</v>
      </c>
      <c r="E274" s="413">
        <v>2</v>
      </c>
      <c r="F274" s="247"/>
      <c r="G274" s="405" t="s">
        <v>168</v>
      </c>
      <c r="H274" s="254"/>
      <c r="I274" s="238"/>
      <c r="J274" s="408">
        <f t="shared" ref="J274:U274" si="156">IF(OR($D277=0,$D278=0),0,IF(AND(J$48&gt;=$D277,J$48&lt;=$D278),"X",""))</f>
        <v>0</v>
      </c>
      <c r="K274" s="408">
        <f t="shared" si="156"/>
        <v>0</v>
      </c>
      <c r="L274" s="408">
        <f t="shared" si="156"/>
        <v>0</v>
      </c>
      <c r="M274" s="408">
        <f t="shared" si="156"/>
        <v>0</v>
      </c>
      <c r="N274" s="408">
        <f t="shared" si="156"/>
        <v>0</v>
      </c>
      <c r="O274" s="408">
        <f t="shared" si="156"/>
        <v>0</v>
      </c>
      <c r="P274" s="408">
        <f t="shared" si="156"/>
        <v>0</v>
      </c>
      <c r="Q274" s="408">
        <f t="shared" si="156"/>
        <v>0</v>
      </c>
      <c r="R274" s="408">
        <f t="shared" si="156"/>
        <v>0</v>
      </c>
      <c r="S274" s="408">
        <f t="shared" si="156"/>
        <v>0</v>
      </c>
      <c r="T274" s="408">
        <f t="shared" si="156"/>
        <v>0</v>
      </c>
      <c r="U274" s="408">
        <f t="shared" si="156"/>
        <v>0</v>
      </c>
      <c r="V274" s="419"/>
      <c r="W274" s="489"/>
    </row>
    <row r="275" spans="1:23" ht="15" customHeight="1" x14ac:dyDescent="0.2">
      <c r="A275" s="327"/>
      <c r="B275" s="244"/>
      <c r="C275" s="627" t="s">
        <v>274</v>
      </c>
      <c r="D275" s="412"/>
      <c r="E275" s="412"/>
      <c r="F275" s="247"/>
      <c r="G275" s="241" t="s">
        <v>119</v>
      </c>
      <c r="H275" s="406"/>
      <c r="I275" s="273" t="s">
        <v>30</v>
      </c>
      <c r="J275" s="563">
        <f t="shared" ref="J275:U275" si="157">IF(OR($D277=0,$D278=0),0,IF($D275=J$48,MIN(ROUND($D280,2),ROUND(ROUND($D280,2)/$D279*SUMPRODUCT(($J274:$U274="X")*(ROUND($J272:$U272,4))),2)),0))</f>
        <v>0</v>
      </c>
      <c r="K275" s="563">
        <f t="shared" si="157"/>
        <v>0</v>
      </c>
      <c r="L275" s="563">
        <f t="shared" si="157"/>
        <v>0</v>
      </c>
      <c r="M275" s="563">
        <f t="shared" si="157"/>
        <v>0</v>
      </c>
      <c r="N275" s="563">
        <f t="shared" si="157"/>
        <v>0</v>
      </c>
      <c r="O275" s="563">
        <f t="shared" si="157"/>
        <v>0</v>
      </c>
      <c r="P275" s="563">
        <f t="shared" si="157"/>
        <v>0</v>
      </c>
      <c r="Q275" s="563">
        <f t="shared" si="157"/>
        <v>0</v>
      </c>
      <c r="R275" s="563">
        <f t="shared" si="157"/>
        <v>0</v>
      </c>
      <c r="S275" s="563">
        <f t="shared" si="157"/>
        <v>0</v>
      </c>
      <c r="T275" s="563">
        <f t="shared" si="157"/>
        <v>0</v>
      </c>
      <c r="U275" s="563">
        <f t="shared" si="157"/>
        <v>0</v>
      </c>
      <c r="V275" s="565">
        <f>SUMPRODUCT(ROUND(J275:U275,2))</f>
        <v>0</v>
      </c>
      <c r="W275" s="489"/>
    </row>
    <row r="276" spans="1:23" ht="15" customHeight="1" x14ac:dyDescent="0.2">
      <c r="A276" s="327"/>
      <c r="B276" s="244"/>
      <c r="C276" s="627" t="s">
        <v>275</v>
      </c>
      <c r="D276" s="415"/>
      <c r="E276" s="421"/>
      <c r="F276" s="247"/>
      <c r="G276" s="239" t="s">
        <v>290</v>
      </c>
      <c r="H276" s="255"/>
      <c r="I276" s="273" t="s">
        <v>30</v>
      </c>
      <c r="J276" s="563">
        <f t="shared" ref="J276:U276" si="158">IF(OR($D277=0,$D278=0),0,IF($D275=J$48,MIN(ROUND($D281,2),ROUND(ROUND($D281,2)/$D279*SUMPRODUCT(($J274:$U274="X")*(ROUND($J272:$U272,4))),2)),0))</f>
        <v>0</v>
      </c>
      <c r="K276" s="563">
        <f t="shared" si="158"/>
        <v>0</v>
      </c>
      <c r="L276" s="563">
        <f t="shared" si="158"/>
        <v>0</v>
      </c>
      <c r="M276" s="563">
        <f t="shared" si="158"/>
        <v>0</v>
      </c>
      <c r="N276" s="563">
        <f t="shared" si="158"/>
        <v>0</v>
      </c>
      <c r="O276" s="563">
        <f t="shared" si="158"/>
        <v>0</v>
      </c>
      <c r="P276" s="563">
        <f t="shared" si="158"/>
        <v>0</v>
      </c>
      <c r="Q276" s="563">
        <f t="shared" si="158"/>
        <v>0</v>
      </c>
      <c r="R276" s="563">
        <f t="shared" si="158"/>
        <v>0</v>
      </c>
      <c r="S276" s="563">
        <f t="shared" si="158"/>
        <v>0</v>
      </c>
      <c r="T276" s="563">
        <f t="shared" si="158"/>
        <v>0</v>
      </c>
      <c r="U276" s="563">
        <f t="shared" si="158"/>
        <v>0</v>
      </c>
      <c r="V276" s="565">
        <f>SUMPRODUCT(ROUND(J276:U276,2))</f>
        <v>0</v>
      </c>
      <c r="W276" s="489"/>
    </row>
    <row r="277" spans="1:23" ht="15" customHeight="1" x14ac:dyDescent="0.2">
      <c r="A277" s="327"/>
      <c r="B277" s="244"/>
      <c r="C277" s="633" t="s">
        <v>32</v>
      </c>
      <c r="D277" s="404"/>
      <c r="E277" s="404"/>
      <c r="F277" s="247"/>
      <c r="G277" s="342" t="str">
        <f>$P$44</f>
        <v>Pauschale für Sozialabgaben inkl. Berufsgenossenschaft</v>
      </c>
      <c r="H277" s="406"/>
      <c r="I277" s="273" t="s">
        <v>30</v>
      </c>
      <c r="J277" s="563">
        <f>ROUND(J276*$U$44,2)</f>
        <v>0</v>
      </c>
      <c r="K277" s="563">
        <f t="shared" ref="K277:U277" si="159">ROUND(K276*$U$44,2)</f>
        <v>0</v>
      </c>
      <c r="L277" s="563">
        <f t="shared" si="159"/>
        <v>0</v>
      </c>
      <c r="M277" s="563">
        <f t="shared" si="159"/>
        <v>0</v>
      </c>
      <c r="N277" s="563">
        <f t="shared" si="159"/>
        <v>0</v>
      </c>
      <c r="O277" s="563">
        <f t="shared" si="159"/>
        <v>0</v>
      </c>
      <c r="P277" s="563">
        <f t="shared" si="159"/>
        <v>0</v>
      </c>
      <c r="Q277" s="563">
        <f t="shared" si="159"/>
        <v>0</v>
      </c>
      <c r="R277" s="563">
        <f t="shared" si="159"/>
        <v>0</v>
      </c>
      <c r="S277" s="563">
        <f t="shared" si="159"/>
        <v>0</v>
      </c>
      <c r="T277" s="563">
        <f t="shared" si="159"/>
        <v>0</v>
      </c>
      <c r="U277" s="563">
        <f t="shared" si="159"/>
        <v>0</v>
      </c>
      <c r="V277" s="565">
        <f>SUMPRODUCT(ROUND(J277:U277,2))</f>
        <v>0</v>
      </c>
      <c r="W277" s="489"/>
    </row>
    <row r="278" spans="1:23" ht="15" customHeight="1" x14ac:dyDescent="0.2">
      <c r="A278" s="327"/>
      <c r="B278" s="244"/>
      <c r="C278" s="633" t="s">
        <v>33</v>
      </c>
      <c r="D278" s="404"/>
      <c r="E278" s="404"/>
      <c r="F278" s="247"/>
      <c r="G278" s="405" t="s">
        <v>169</v>
      </c>
      <c r="H278" s="254"/>
      <c r="I278" s="238"/>
      <c r="J278" s="408">
        <f t="shared" ref="J278:U278" si="160">IF(OR($E277=0,$E278=0),0,IF(AND(J$48&gt;=$E277,J$48&lt;=$E278),"X",""))</f>
        <v>0</v>
      </c>
      <c r="K278" s="408">
        <f t="shared" si="160"/>
        <v>0</v>
      </c>
      <c r="L278" s="408">
        <f t="shared" si="160"/>
        <v>0</v>
      </c>
      <c r="M278" s="408">
        <f t="shared" si="160"/>
        <v>0</v>
      </c>
      <c r="N278" s="408">
        <f t="shared" si="160"/>
        <v>0</v>
      </c>
      <c r="O278" s="408">
        <f t="shared" si="160"/>
        <v>0</v>
      </c>
      <c r="P278" s="408">
        <f t="shared" si="160"/>
        <v>0</v>
      </c>
      <c r="Q278" s="408">
        <f t="shared" si="160"/>
        <v>0</v>
      </c>
      <c r="R278" s="408">
        <f t="shared" si="160"/>
        <v>0</v>
      </c>
      <c r="S278" s="408">
        <f t="shared" si="160"/>
        <v>0</v>
      </c>
      <c r="T278" s="408">
        <f t="shared" si="160"/>
        <v>0</v>
      </c>
      <c r="U278" s="408">
        <f t="shared" si="160"/>
        <v>0</v>
      </c>
      <c r="V278" s="252"/>
      <c r="W278" s="489"/>
    </row>
    <row r="279" spans="1:23" ht="15" customHeight="1" x14ac:dyDescent="0.2">
      <c r="A279" s="327"/>
      <c r="B279" s="244"/>
      <c r="C279" s="633" t="s">
        <v>171</v>
      </c>
      <c r="D279" s="420" t="str">
        <f>IF(OR(D277=0,D278=0),"",DATEDIF(D277,D278,"m")+1)</f>
        <v/>
      </c>
      <c r="E279" s="420" t="str">
        <f>IF(OR(E277=0,E278=0),"",DATEDIF(E277,E278,"m")+1)</f>
        <v/>
      </c>
      <c r="F279" s="247"/>
      <c r="G279" s="241" t="s">
        <v>119</v>
      </c>
      <c r="H279" s="406"/>
      <c r="I279" s="273" t="s">
        <v>30</v>
      </c>
      <c r="J279" s="563">
        <f t="shared" ref="J279:U279" si="161">IF(OR($E277=0,$E278=0),0,IF($E275=J$48,MIN(ROUND($E280,2),ROUND(ROUND($E280,2)/$E279*SUMPRODUCT(($J278:$U278="X")*(ROUND($J272:$U272,4))),2)),0))</f>
        <v>0</v>
      </c>
      <c r="K279" s="563">
        <f t="shared" si="161"/>
        <v>0</v>
      </c>
      <c r="L279" s="563">
        <f t="shared" si="161"/>
        <v>0</v>
      </c>
      <c r="M279" s="563">
        <f t="shared" si="161"/>
        <v>0</v>
      </c>
      <c r="N279" s="563">
        <f t="shared" si="161"/>
        <v>0</v>
      </c>
      <c r="O279" s="563">
        <f t="shared" si="161"/>
        <v>0</v>
      </c>
      <c r="P279" s="563">
        <f t="shared" si="161"/>
        <v>0</v>
      </c>
      <c r="Q279" s="563">
        <f t="shared" si="161"/>
        <v>0</v>
      </c>
      <c r="R279" s="563">
        <f t="shared" si="161"/>
        <v>0</v>
      </c>
      <c r="S279" s="563">
        <f t="shared" si="161"/>
        <v>0</v>
      </c>
      <c r="T279" s="563">
        <f t="shared" si="161"/>
        <v>0</v>
      </c>
      <c r="U279" s="563">
        <f t="shared" si="161"/>
        <v>0</v>
      </c>
      <c r="V279" s="565">
        <f>SUMPRODUCT(ROUND(J279:U279,2))</f>
        <v>0</v>
      </c>
      <c r="W279" s="489"/>
    </row>
    <row r="280" spans="1:23" ht="15" customHeight="1" x14ac:dyDescent="0.2">
      <c r="A280" s="327"/>
      <c r="B280" s="244"/>
      <c r="C280" s="627" t="s">
        <v>276</v>
      </c>
      <c r="D280" s="326"/>
      <c r="E280" s="326"/>
      <c r="F280" s="247"/>
      <c r="G280" s="239" t="s">
        <v>290</v>
      </c>
      <c r="H280" s="255"/>
      <c r="I280" s="273" t="s">
        <v>30</v>
      </c>
      <c r="J280" s="563">
        <f t="shared" ref="J280:U280" si="162">IF(OR($E277=0,$E278=0),0,IF($E275=J$48,MIN(ROUND($E281,2),ROUND(ROUND($E281,2)/$E279*SUMPRODUCT(($J278:$U278="X")*(ROUND($J272:$U272,4))),2)),0))</f>
        <v>0</v>
      </c>
      <c r="K280" s="563">
        <f t="shared" si="162"/>
        <v>0</v>
      </c>
      <c r="L280" s="563">
        <f t="shared" si="162"/>
        <v>0</v>
      </c>
      <c r="M280" s="563">
        <f t="shared" si="162"/>
        <v>0</v>
      </c>
      <c r="N280" s="563">
        <f t="shared" si="162"/>
        <v>0</v>
      </c>
      <c r="O280" s="563">
        <f t="shared" si="162"/>
        <v>0</v>
      </c>
      <c r="P280" s="563">
        <f t="shared" si="162"/>
        <v>0</v>
      </c>
      <c r="Q280" s="563">
        <f t="shared" si="162"/>
        <v>0</v>
      </c>
      <c r="R280" s="563">
        <f t="shared" si="162"/>
        <v>0</v>
      </c>
      <c r="S280" s="563">
        <f t="shared" si="162"/>
        <v>0</v>
      </c>
      <c r="T280" s="563">
        <f t="shared" si="162"/>
        <v>0</v>
      </c>
      <c r="U280" s="563">
        <f t="shared" si="162"/>
        <v>0</v>
      </c>
      <c r="V280" s="565">
        <f>SUMPRODUCT(ROUND(J280:U280,2))</f>
        <v>0</v>
      </c>
      <c r="W280" s="489"/>
    </row>
    <row r="281" spans="1:23" ht="15" customHeight="1" x14ac:dyDescent="0.2">
      <c r="A281" s="327"/>
      <c r="B281" s="244"/>
      <c r="C281" s="627" t="s">
        <v>291</v>
      </c>
      <c r="D281" s="326"/>
      <c r="E281" s="326"/>
      <c r="F281" s="247"/>
      <c r="G281" s="628" t="str">
        <f>$P$44</f>
        <v>Pauschale für Sozialabgaben inkl. Berufsgenossenschaft</v>
      </c>
      <c r="H281" s="629"/>
      <c r="I281" s="630" t="s">
        <v>30</v>
      </c>
      <c r="J281" s="631">
        <f t="shared" ref="J281:U281" si="163">ROUND(J280*$U$44,2)</f>
        <v>0</v>
      </c>
      <c r="K281" s="631">
        <f t="shared" si="163"/>
        <v>0</v>
      </c>
      <c r="L281" s="631">
        <f t="shared" si="163"/>
        <v>0</v>
      </c>
      <c r="M281" s="631">
        <f t="shared" si="163"/>
        <v>0</v>
      </c>
      <c r="N281" s="631">
        <f t="shared" si="163"/>
        <v>0</v>
      </c>
      <c r="O281" s="631">
        <f t="shared" si="163"/>
        <v>0</v>
      </c>
      <c r="P281" s="631">
        <f t="shared" si="163"/>
        <v>0</v>
      </c>
      <c r="Q281" s="631">
        <f t="shared" si="163"/>
        <v>0</v>
      </c>
      <c r="R281" s="631">
        <f t="shared" si="163"/>
        <v>0</v>
      </c>
      <c r="S281" s="631">
        <f t="shared" si="163"/>
        <v>0</v>
      </c>
      <c r="T281" s="631">
        <f t="shared" si="163"/>
        <v>0</v>
      </c>
      <c r="U281" s="631">
        <f t="shared" si="163"/>
        <v>0</v>
      </c>
      <c r="V281" s="632">
        <f>SUMPRODUCT(ROUND(J281:U281,2))</f>
        <v>0</v>
      </c>
      <c r="W281" s="489"/>
    </row>
    <row r="282" spans="1:23" ht="15" customHeight="1" thickBot="1" x14ac:dyDescent="0.25">
      <c r="A282" s="327"/>
      <c r="B282" s="278"/>
      <c r="C282" s="279"/>
      <c r="D282" s="279"/>
      <c r="E282" s="279"/>
      <c r="F282" s="411"/>
      <c r="G282" s="319"/>
      <c r="H282" s="414"/>
      <c r="I282" s="33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1"/>
      <c r="W282" s="489">
        <f>IF(COUNTIF(V270:V281,"&gt;0")&gt;0,1,0)</f>
        <v>0</v>
      </c>
    </row>
    <row r="283" spans="1:23" ht="15" customHeight="1" thickTop="1" x14ac:dyDescent="0.2">
      <c r="A283" s="327"/>
      <c r="B283" s="407"/>
      <c r="C283" s="409"/>
      <c r="D283" s="409"/>
      <c r="E283" s="409"/>
      <c r="F283" s="410"/>
      <c r="G283" s="262" t="s">
        <v>142</v>
      </c>
      <c r="H283" s="263"/>
      <c r="I283" s="264"/>
      <c r="J283" s="515"/>
      <c r="K283" s="515"/>
      <c r="L283" s="515"/>
      <c r="M283" s="515"/>
      <c r="N283" s="515"/>
      <c r="O283" s="515"/>
      <c r="P283" s="515"/>
      <c r="Q283" s="515"/>
      <c r="R283" s="515"/>
      <c r="S283" s="515"/>
      <c r="T283" s="515"/>
      <c r="U283" s="515"/>
      <c r="V283" s="417"/>
      <c r="W283" s="489"/>
    </row>
    <row r="284" spans="1:23" ht="15" customHeight="1" x14ac:dyDescent="0.2">
      <c r="A284" s="327"/>
      <c r="B284" s="251" t="s">
        <v>5</v>
      </c>
      <c r="C284" s="236"/>
      <c r="D284" s="832"/>
      <c r="E284" s="833"/>
      <c r="F284" s="246"/>
      <c r="G284" s="237" t="s">
        <v>64</v>
      </c>
      <c r="H284" s="253"/>
      <c r="I284" s="238"/>
      <c r="J284" s="623"/>
      <c r="K284" s="623"/>
      <c r="L284" s="623"/>
      <c r="M284" s="623"/>
      <c r="N284" s="623"/>
      <c r="O284" s="623"/>
      <c r="P284" s="623"/>
      <c r="Q284" s="623"/>
      <c r="R284" s="623"/>
      <c r="S284" s="623"/>
      <c r="T284" s="623"/>
      <c r="U284" s="623"/>
      <c r="V284" s="418"/>
      <c r="W284" s="489"/>
    </row>
    <row r="285" spans="1:23" ht="15" customHeight="1" x14ac:dyDescent="0.2">
      <c r="A285" s="327"/>
      <c r="B285" s="244"/>
      <c r="C285" s="236"/>
      <c r="D285" s="236"/>
      <c r="E285" s="236"/>
      <c r="F285" s="245"/>
      <c r="G285" s="275" t="s">
        <v>172</v>
      </c>
      <c r="H285" s="258"/>
      <c r="I285" s="240"/>
      <c r="J285" s="626"/>
      <c r="K285" s="626"/>
      <c r="L285" s="626"/>
      <c r="M285" s="626"/>
      <c r="N285" s="626"/>
      <c r="O285" s="626"/>
      <c r="P285" s="626"/>
      <c r="Q285" s="626"/>
      <c r="R285" s="626"/>
      <c r="S285" s="626"/>
      <c r="T285" s="626"/>
      <c r="U285" s="626"/>
      <c r="V285" s="625"/>
      <c r="W285" s="489"/>
    </row>
    <row r="286" spans="1:23" ht="15" customHeight="1" x14ac:dyDescent="0.2">
      <c r="A286" s="327"/>
      <c r="B286" s="251" t="s">
        <v>175</v>
      </c>
      <c r="C286" s="236"/>
      <c r="D286" s="236"/>
      <c r="E286" s="236"/>
      <c r="F286" s="247"/>
      <c r="G286" s="423" t="s">
        <v>170</v>
      </c>
      <c r="I286" s="424" t="s">
        <v>30</v>
      </c>
      <c r="J286" s="567">
        <f t="shared" ref="J286:U286" si="164">IF(AND($D288=J$48,$E288=J$48),ROUND($D293,2)+ROUND($E293,2),IF($D288=J$48,$D293,IF($E288=J$48,$E293,0)))</f>
        <v>0</v>
      </c>
      <c r="K286" s="567">
        <f t="shared" si="164"/>
        <v>0</v>
      </c>
      <c r="L286" s="567">
        <f t="shared" si="164"/>
        <v>0</v>
      </c>
      <c r="M286" s="567">
        <f t="shared" si="164"/>
        <v>0</v>
      </c>
      <c r="N286" s="567">
        <f t="shared" si="164"/>
        <v>0</v>
      </c>
      <c r="O286" s="567">
        <f t="shared" si="164"/>
        <v>0</v>
      </c>
      <c r="P286" s="567">
        <f t="shared" si="164"/>
        <v>0</v>
      </c>
      <c r="Q286" s="567">
        <f t="shared" si="164"/>
        <v>0</v>
      </c>
      <c r="R286" s="567">
        <f t="shared" si="164"/>
        <v>0</v>
      </c>
      <c r="S286" s="567">
        <f t="shared" si="164"/>
        <v>0</v>
      </c>
      <c r="T286" s="567">
        <f t="shared" si="164"/>
        <v>0</v>
      </c>
      <c r="U286" s="567">
        <f t="shared" si="164"/>
        <v>0</v>
      </c>
      <c r="V286" s="568">
        <f>SUMPRODUCT(ROUND(J286:U286,2))</f>
        <v>0</v>
      </c>
      <c r="W286" s="489"/>
    </row>
    <row r="287" spans="1:23" ht="15" customHeight="1" x14ac:dyDescent="0.2">
      <c r="A287" s="327"/>
      <c r="B287" s="244"/>
      <c r="C287" s="416"/>
      <c r="D287" s="413">
        <v>1</v>
      </c>
      <c r="E287" s="413">
        <v>2</v>
      </c>
      <c r="F287" s="247"/>
      <c r="G287" s="405" t="s">
        <v>168</v>
      </c>
      <c r="H287" s="254"/>
      <c r="I287" s="238"/>
      <c r="J287" s="408">
        <f t="shared" ref="J287:U287" si="165">IF(OR($D290=0,$D291=0),0,IF(AND(J$48&gt;=$D290,J$48&lt;=$D291),"X",""))</f>
        <v>0</v>
      </c>
      <c r="K287" s="408">
        <f t="shared" si="165"/>
        <v>0</v>
      </c>
      <c r="L287" s="408">
        <f t="shared" si="165"/>
        <v>0</v>
      </c>
      <c r="M287" s="408">
        <f t="shared" si="165"/>
        <v>0</v>
      </c>
      <c r="N287" s="408">
        <f t="shared" si="165"/>
        <v>0</v>
      </c>
      <c r="O287" s="408">
        <f t="shared" si="165"/>
        <v>0</v>
      </c>
      <c r="P287" s="408">
        <f t="shared" si="165"/>
        <v>0</v>
      </c>
      <c r="Q287" s="408">
        <f t="shared" si="165"/>
        <v>0</v>
      </c>
      <c r="R287" s="408">
        <f t="shared" si="165"/>
        <v>0</v>
      </c>
      <c r="S287" s="408">
        <f t="shared" si="165"/>
        <v>0</v>
      </c>
      <c r="T287" s="408">
        <f t="shared" si="165"/>
        <v>0</v>
      </c>
      <c r="U287" s="408">
        <f t="shared" si="165"/>
        <v>0</v>
      </c>
      <c r="V287" s="419"/>
      <c r="W287" s="489"/>
    </row>
    <row r="288" spans="1:23" ht="15" customHeight="1" x14ac:dyDescent="0.2">
      <c r="A288" s="327"/>
      <c r="B288" s="244"/>
      <c r="C288" s="627" t="s">
        <v>274</v>
      </c>
      <c r="D288" s="412"/>
      <c r="E288" s="412"/>
      <c r="F288" s="247"/>
      <c r="G288" s="241" t="s">
        <v>119</v>
      </c>
      <c r="H288" s="406"/>
      <c r="I288" s="273" t="s">
        <v>30</v>
      </c>
      <c r="J288" s="563">
        <f t="shared" ref="J288:U288" si="166">IF(OR($D290=0,$D291=0),0,IF($D288=J$48,MIN(ROUND($D293,2),ROUND(ROUND($D293,2)/$D292*SUMPRODUCT(($J287:$U287="X")*(ROUND($J285:$U285,4))),2)),0))</f>
        <v>0</v>
      </c>
      <c r="K288" s="563">
        <f t="shared" si="166"/>
        <v>0</v>
      </c>
      <c r="L288" s="563">
        <f t="shared" si="166"/>
        <v>0</v>
      </c>
      <c r="M288" s="563">
        <f t="shared" si="166"/>
        <v>0</v>
      </c>
      <c r="N288" s="563">
        <f t="shared" si="166"/>
        <v>0</v>
      </c>
      <c r="O288" s="563">
        <f t="shared" si="166"/>
        <v>0</v>
      </c>
      <c r="P288" s="563">
        <f t="shared" si="166"/>
        <v>0</v>
      </c>
      <c r="Q288" s="563">
        <f t="shared" si="166"/>
        <v>0</v>
      </c>
      <c r="R288" s="563">
        <f t="shared" si="166"/>
        <v>0</v>
      </c>
      <c r="S288" s="563">
        <f t="shared" si="166"/>
        <v>0</v>
      </c>
      <c r="T288" s="563">
        <f t="shared" si="166"/>
        <v>0</v>
      </c>
      <c r="U288" s="563">
        <f t="shared" si="166"/>
        <v>0</v>
      </c>
      <c r="V288" s="565">
        <f>SUMPRODUCT(ROUND(J288:U288,2))</f>
        <v>0</v>
      </c>
      <c r="W288" s="489"/>
    </row>
    <row r="289" spans="1:23" ht="15" customHeight="1" x14ac:dyDescent="0.2">
      <c r="A289" s="327"/>
      <c r="B289" s="244"/>
      <c r="C289" s="627" t="s">
        <v>275</v>
      </c>
      <c r="D289" s="415"/>
      <c r="E289" s="421"/>
      <c r="F289" s="247"/>
      <c r="G289" s="239" t="s">
        <v>290</v>
      </c>
      <c r="H289" s="255"/>
      <c r="I289" s="273" t="s">
        <v>30</v>
      </c>
      <c r="J289" s="563">
        <f t="shared" ref="J289:U289" si="167">IF(OR($D290=0,$D291=0),0,IF($D288=J$48,MIN(ROUND($D294,2),ROUND(ROUND($D294,2)/$D292*SUMPRODUCT(($J287:$U287="X")*(ROUND($J285:$U285,4))),2)),0))</f>
        <v>0</v>
      </c>
      <c r="K289" s="563">
        <f t="shared" si="167"/>
        <v>0</v>
      </c>
      <c r="L289" s="563">
        <f t="shared" si="167"/>
        <v>0</v>
      </c>
      <c r="M289" s="563">
        <f t="shared" si="167"/>
        <v>0</v>
      </c>
      <c r="N289" s="563">
        <f t="shared" si="167"/>
        <v>0</v>
      </c>
      <c r="O289" s="563">
        <f t="shared" si="167"/>
        <v>0</v>
      </c>
      <c r="P289" s="563">
        <f t="shared" si="167"/>
        <v>0</v>
      </c>
      <c r="Q289" s="563">
        <f t="shared" si="167"/>
        <v>0</v>
      </c>
      <c r="R289" s="563">
        <f t="shared" si="167"/>
        <v>0</v>
      </c>
      <c r="S289" s="563">
        <f t="shared" si="167"/>
        <v>0</v>
      </c>
      <c r="T289" s="563">
        <f t="shared" si="167"/>
        <v>0</v>
      </c>
      <c r="U289" s="563">
        <f t="shared" si="167"/>
        <v>0</v>
      </c>
      <c r="V289" s="565">
        <f>SUMPRODUCT(ROUND(J289:U289,2))</f>
        <v>0</v>
      </c>
      <c r="W289" s="489"/>
    </row>
    <row r="290" spans="1:23" ht="15" customHeight="1" x14ac:dyDescent="0.2">
      <c r="A290" s="327"/>
      <c r="B290" s="244"/>
      <c r="C290" s="633" t="s">
        <v>32</v>
      </c>
      <c r="D290" s="404"/>
      <c r="E290" s="404"/>
      <c r="F290" s="247"/>
      <c r="G290" s="342" t="str">
        <f>$P$44</f>
        <v>Pauschale für Sozialabgaben inkl. Berufsgenossenschaft</v>
      </c>
      <c r="H290" s="406"/>
      <c r="I290" s="273" t="s">
        <v>30</v>
      </c>
      <c r="J290" s="563">
        <f>ROUND(J289*$U$44,2)</f>
        <v>0</v>
      </c>
      <c r="K290" s="563">
        <f t="shared" ref="K290:U290" si="168">ROUND(K289*$U$44,2)</f>
        <v>0</v>
      </c>
      <c r="L290" s="563">
        <f t="shared" si="168"/>
        <v>0</v>
      </c>
      <c r="M290" s="563">
        <f t="shared" si="168"/>
        <v>0</v>
      </c>
      <c r="N290" s="563">
        <f t="shared" si="168"/>
        <v>0</v>
      </c>
      <c r="O290" s="563">
        <f t="shared" si="168"/>
        <v>0</v>
      </c>
      <c r="P290" s="563">
        <f t="shared" si="168"/>
        <v>0</v>
      </c>
      <c r="Q290" s="563">
        <f t="shared" si="168"/>
        <v>0</v>
      </c>
      <c r="R290" s="563">
        <f t="shared" si="168"/>
        <v>0</v>
      </c>
      <c r="S290" s="563">
        <f t="shared" si="168"/>
        <v>0</v>
      </c>
      <c r="T290" s="563">
        <f t="shared" si="168"/>
        <v>0</v>
      </c>
      <c r="U290" s="563">
        <f t="shared" si="168"/>
        <v>0</v>
      </c>
      <c r="V290" s="565">
        <f>SUMPRODUCT(ROUND(J290:U290,2))</f>
        <v>0</v>
      </c>
      <c r="W290" s="489"/>
    </row>
    <row r="291" spans="1:23" ht="15" customHeight="1" x14ac:dyDescent="0.2">
      <c r="A291" s="327"/>
      <c r="B291" s="244"/>
      <c r="C291" s="633" t="s">
        <v>33</v>
      </c>
      <c r="D291" s="404"/>
      <c r="E291" s="404"/>
      <c r="F291" s="247"/>
      <c r="G291" s="405" t="s">
        <v>169</v>
      </c>
      <c r="H291" s="254"/>
      <c r="I291" s="238"/>
      <c r="J291" s="408">
        <f t="shared" ref="J291:U291" si="169">IF(OR($E290=0,$E291=0),0,IF(AND(J$48&gt;=$E290,J$48&lt;=$E291),"X",""))</f>
        <v>0</v>
      </c>
      <c r="K291" s="408">
        <f t="shared" si="169"/>
        <v>0</v>
      </c>
      <c r="L291" s="408">
        <f t="shared" si="169"/>
        <v>0</v>
      </c>
      <c r="M291" s="408">
        <f t="shared" si="169"/>
        <v>0</v>
      </c>
      <c r="N291" s="408">
        <f t="shared" si="169"/>
        <v>0</v>
      </c>
      <c r="O291" s="408">
        <f t="shared" si="169"/>
        <v>0</v>
      </c>
      <c r="P291" s="408">
        <f t="shared" si="169"/>
        <v>0</v>
      </c>
      <c r="Q291" s="408">
        <f t="shared" si="169"/>
        <v>0</v>
      </c>
      <c r="R291" s="408">
        <f t="shared" si="169"/>
        <v>0</v>
      </c>
      <c r="S291" s="408">
        <f t="shared" si="169"/>
        <v>0</v>
      </c>
      <c r="T291" s="408">
        <f t="shared" si="169"/>
        <v>0</v>
      </c>
      <c r="U291" s="408">
        <f t="shared" si="169"/>
        <v>0</v>
      </c>
      <c r="V291" s="252"/>
      <c r="W291" s="489"/>
    </row>
    <row r="292" spans="1:23" ht="15" customHeight="1" x14ac:dyDescent="0.2">
      <c r="A292" s="327"/>
      <c r="B292" s="244"/>
      <c r="C292" s="633" t="s">
        <v>171</v>
      </c>
      <c r="D292" s="420" t="str">
        <f>IF(OR(D290=0,D291=0),"",DATEDIF(D290,D291,"m")+1)</f>
        <v/>
      </c>
      <c r="E292" s="420" t="str">
        <f>IF(OR(E290=0,E291=0),"",DATEDIF(E290,E291,"m")+1)</f>
        <v/>
      </c>
      <c r="F292" s="247"/>
      <c r="G292" s="241" t="s">
        <v>119</v>
      </c>
      <c r="H292" s="406"/>
      <c r="I292" s="273" t="s">
        <v>30</v>
      </c>
      <c r="J292" s="563">
        <f t="shared" ref="J292:U292" si="170">IF(OR($E290=0,$E291=0),0,IF($E288=J$48,MIN(ROUND($E293,2),ROUND(ROUND($E293,2)/$E292*SUMPRODUCT(($J291:$U291="X")*(ROUND($J285:$U285,4))),2)),0))</f>
        <v>0</v>
      </c>
      <c r="K292" s="563">
        <f t="shared" si="170"/>
        <v>0</v>
      </c>
      <c r="L292" s="563">
        <f t="shared" si="170"/>
        <v>0</v>
      </c>
      <c r="M292" s="563">
        <f t="shared" si="170"/>
        <v>0</v>
      </c>
      <c r="N292" s="563">
        <f t="shared" si="170"/>
        <v>0</v>
      </c>
      <c r="O292" s="563">
        <f t="shared" si="170"/>
        <v>0</v>
      </c>
      <c r="P292" s="563">
        <f t="shared" si="170"/>
        <v>0</v>
      </c>
      <c r="Q292" s="563">
        <f t="shared" si="170"/>
        <v>0</v>
      </c>
      <c r="R292" s="563">
        <f t="shared" si="170"/>
        <v>0</v>
      </c>
      <c r="S292" s="563">
        <f t="shared" si="170"/>
        <v>0</v>
      </c>
      <c r="T292" s="563">
        <f t="shared" si="170"/>
        <v>0</v>
      </c>
      <c r="U292" s="563">
        <f t="shared" si="170"/>
        <v>0</v>
      </c>
      <c r="V292" s="565">
        <f>SUMPRODUCT(ROUND(J292:U292,2))</f>
        <v>0</v>
      </c>
      <c r="W292" s="489"/>
    </row>
    <row r="293" spans="1:23" ht="15" customHeight="1" x14ac:dyDescent="0.2">
      <c r="A293" s="327"/>
      <c r="B293" s="244"/>
      <c r="C293" s="627" t="s">
        <v>276</v>
      </c>
      <c r="D293" s="326"/>
      <c r="E293" s="326"/>
      <c r="F293" s="247"/>
      <c r="G293" s="239" t="s">
        <v>290</v>
      </c>
      <c r="H293" s="255"/>
      <c r="I293" s="273" t="s">
        <v>30</v>
      </c>
      <c r="J293" s="563">
        <f t="shared" ref="J293:U293" si="171">IF(OR($E290=0,$E291=0),0,IF($E288=J$48,MIN(ROUND($E294,2),ROUND(ROUND($E294,2)/$E292*SUMPRODUCT(($J291:$U291="X")*(ROUND($J285:$U285,4))),2)),0))</f>
        <v>0</v>
      </c>
      <c r="K293" s="563">
        <f t="shared" si="171"/>
        <v>0</v>
      </c>
      <c r="L293" s="563">
        <f t="shared" si="171"/>
        <v>0</v>
      </c>
      <c r="M293" s="563">
        <f t="shared" si="171"/>
        <v>0</v>
      </c>
      <c r="N293" s="563">
        <f t="shared" si="171"/>
        <v>0</v>
      </c>
      <c r="O293" s="563">
        <f t="shared" si="171"/>
        <v>0</v>
      </c>
      <c r="P293" s="563">
        <f t="shared" si="171"/>
        <v>0</v>
      </c>
      <c r="Q293" s="563">
        <f t="shared" si="171"/>
        <v>0</v>
      </c>
      <c r="R293" s="563">
        <f t="shared" si="171"/>
        <v>0</v>
      </c>
      <c r="S293" s="563">
        <f t="shared" si="171"/>
        <v>0</v>
      </c>
      <c r="T293" s="563">
        <f t="shared" si="171"/>
        <v>0</v>
      </c>
      <c r="U293" s="563">
        <f t="shared" si="171"/>
        <v>0</v>
      </c>
      <c r="V293" s="565">
        <f>SUMPRODUCT(ROUND(J293:U293,2))</f>
        <v>0</v>
      </c>
      <c r="W293" s="489"/>
    </row>
    <row r="294" spans="1:23" ht="15" customHeight="1" x14ac:dyDescent="0.2">
      <c r="A294" s="327"/>
      <c r="B294" s="244"/>
      <c r="C294" s="627" t="s">
        <v>291</v>
      </c>
      <c r="D294" s="326"/>
      <c r="E294" s="326"/>
      <c r="F294" s="247"/>
      <c r="G294" s="628" t="str">
        <f>$P$44</f>
        <v>Pauschale für Sozialabgaben inkl. Berufsgenossenschaft</v>
      </c>
      <c r="H294" s="629"/>
      <c r="I294" s="630" t="s">
        <v>30</v>
      </c>
      <c r="J294" s="631">
        <f t="shared" ref="J294:U294" si="172">ROUND(J293*$U$44,2)</f>
        <v>0</v>
      </c>
      <c r="K294" s="631">
        <f t="shared" si="172"/>
        <v>0</v>
      </c>
      <c r="L294" s="631">
        <f t="shared" si="172"/>
        <v>0</v>
      </c>
      <c r="M294" s="631">
        <f t="shared" si="172"/>
        <v>0</v>
      </c>
      <c r="N294" s="631">
        <f t="shared" si="172"/>
        <v>0</v>
      </c>
      <c r="O294" s="631">
        <f t="shared" si="172"/>
        <v>0</v>
      </c>
      <c r="P294" s="631">
        <f t="shared" si="172"/>
        <v>0</v>
      </c>
      <c r="Q294" s="631">
        <f t="shared" si="172"/>
        <v>0</v>
      </c>
      <c r="R294" s="631">
        <f t="shared" si="172"/>
        <v>0</v>
      </c>
      <c r="S294" s="631">
        <f t="shared" si="172"/>
        <v>0</v>
      </c>
      <c r="T294" s="631">
        <f t="shared" si="172"/>
        <v>0</v>
      </c>
      <c r="U294" s="631">
        <f t="shared" si="172"/>
        <v>0</v>
      </c>
      <c r="V294" s="632">
        <f>SUMPRODUCT(ROUND(J294:U294,2))</f>
        <v>0</v>
      </c>
      <c r="W294" s="489"/>
    </row>
    <row r="295" spans="1:23" ht="15" customHeight="1" thickBot="1" x14ac:dyDescent="0.25">
      <c r="A295" s="327"/>
      <c r="B295" s="278"/>
      <c r="C295" s="279"/>
      <c r="D295" s="279"/>
      <c r="E295" s="279"/>
      <c r="F295" s="411"/>
      <c r="G295" s="319"/>
      <c r="H295" s="414"/>
      <c r="I295" s="330"/>
      <c r="J295" s="320"/>
      <c r="K295" s="320"/>
      <c r="L295" s="320"/>
      <c r="M295" s="320"/>
      <c r="N295" s="320"/>
      <c r="O295" s="320"/>
      <c r="P295" s="320"/>
      <c r="Q295" s="320"/>
      <c r="R295" s="320"/>
      <c r="S295" s="320"/>
      <c r="T295" s="320"/>
      <c r="U295" s="320"/>
      <c r="V295" s="321"/>
      <c r="W295" s="489">
        <f>IF(COUNTIF(V283:V294,"&gt;0")&gt;0,1,0)</f>
        <v>0</v>
      </c>
    </row>
    <row r="296" spans="1:23" ht="15" customHeight="1" thickTop="1" x14ac:dyDescent="0.2">
      <c r="A296" s="327"/>
      <c r="B296" s="407"/>
      <c r="C296" s="409"/>
      <c r="D296" s="409"/>
      <c r="E296" s="409"/>
      <c r="F296" s="410"/>
      <c r="G296" s="262" t="s">
        <v>142</v>
      </c>
      <c r="H296" s="263"/>
      <c r="I296" s="264"/>
      <c r="J296" s="515"/>
      <c r="K296" s="515"/>
      <c r="L296" s="515"/>
      <c r="M296" s="515"/>
      <c r="N296" s="515"/>
      <c r="O296" s="515"/>
      <c r="P296" s="515"/>
      <c r="Q296" s="515"/>
      <c r="R296" s="515"/>
      <c r="S296" s="515"/>
      <c r="T296" s="515"/>
      <c r="U296" s="515"/>
      <c r="V296" s="417"/>
      <c r="W296" s="489"/>
    </row>
    <row r="297" spans="1:23" ht="15" customHeight="1" x14ac:dyDescent="0.2">
      <c r="A297" s="327"/>
      <c r="B297" s="251" t="s">
        <v>5</v>
      </c>
      <c r="C297" s="236"/>
      <c r="D297" s="832"/>
      <c r="E297" s="833"/>
      <c r="F297" s="246"/>
      <c r="G297" s="237" t="s">
        <v>64</v>
      </c>
      <c r="H297" s="253"/>
      <c r="I297" s="238"/>
      <c r="J297" s="623"/>
      <c r="K297" s="623"/>
      <c r="L297" s="623"/>
      <c r="M297" s="623"/>
      <c r="N297" s="623"/>
      <c r="O297" s="623"/>
      <c r="P297" s="623"/>
      <c r="Q297" s="623"/>
      <c r="R297" s="623"/>
      <c r="S297" s="623"/>
      <c r="T297" s="623"/>
      <c r="U297" s="623"/>
      <c r="V297" s="418"/>
      <c r="W297" s="489"/>
    </row>
    <row r="298" spans="1:23" ht="15" customHeight="1" x14ac:dyDescent="0.2">
      <c r="A298" s="327"/>
      <c r="B298" s="244"/>
      <c r="C298" s="236"/>
      <c r="D298" s="236"/>
      <c r="E298" s="236"/>
      <c r="F298" s="245"/>
      <c r="G298" s="275" t="s">
        <v>172</v>
      </c>
      <c r="H298" s="258"/>
      <c r="I298" s="240"/>
      <c r="J298" s="626"/>
      <c r="K298" s="626"/>
      <c r="L298" s="626"/>
      <c r="M298" s="626"/>
      <c r="N298" s="626"/>
      <c r="O298" s="626"/>
      <c r="P298" s="626"/>
      <c r="Q298" s="626"/>
      <c r="R298" s="626"/>
      <c r="S298" s="626"/>
      <c r="T298" s="626"/>
      <c r="U298" s="626"/>
      <c r="V298" s="625"/>
      <c r="W298" s="489"/>
    </row>
    <row r="299" spans="1:23" ht="15" customHeight="1" x14ac:dyDescent="0.2">
      <c r="A299" s="327"/>
      <c r="B299" s="251" t="s">
        <v>175</v>
      </c>
      <c r="C299" s="236"/>
      <c r="D299" s="236"/>
      <c r="E299" s="236"/>
      <c r="F299" s="247"/>
      <c r="G299" s="423" t="s">
        <v>170</v>
      </c>
      <c r="I299" s="424" t="s">
        <v>30</v>
      </c>
      <c r="J299" s="567">
        <f t="shared" ref="J299:U299" si="173">IF(AND($D301=J$48,$E301=J$48),ROUND($D306,2)+ROUND($E306,2),IF($D301=J$48,$D306,IF($E301=J$48,$E306,0)))</f>
        <v>0</v>
      </c>
      <c r="K299" s="567">
        <f t="shared" si="173"/>
        <v>0</v>
      </c>
      <c r="L299" s="567">
        <f t="shared" si="173"/>
        <v>0</v>
      </c>
      <c r="M299" s="567">
        <f t="shared" si="173"/>
        <v>0</v>
      </c>
      <c r="N299" s="567">
        <f t="shared" si="173"/>
        <v>0</v>
      </c>
      <c r="O299" s="567">
        <f t="shared" si="173"/>
        <v>0</v>
      </c>
      <c r="P299" s="567">
        <f t="shared" si="173"/>
        <v>0</v>
      </c>
      <c r="Q299" s="567">
        <f t="shared" si="173"/>
        <v>0</v>
      </c>
      <c r="R299" s="567">
        <f t="shared" si="173"/>
        <v>0</v>
      </c>
      <c r="S299" s="567">
        <f t="shared" si="173"/>
        <v>0</v>
      </c>
      <c r="T299" s="567">
        <f t="shared" si="173"/>
        <v>0</v>
      </c>
      <c r="U299" s="567">
        <f t="shared" si="173"/>
        <v>0</v>
      </c>
      <c r="V299" s="568">
        <f>SUMPRODUCT(ROUND(J299:U299,2))</f>
        <v>0</v>
      </c>
      <c r="W299" s="489"/>
    </row>
    <row r="300" spans="1:23" ht="15" customHeight="1" x14ac:dyDescent="0.2">
      <c r="A300" s="327"/>
      <c r="B300" s="244"/>
      <c r="C300" s="416"/>
      <c r="D300" s="413">
        <v>1</v>
      </c>
      <c r="E300" s="413">
        <v>2</v>
      </c>
      <c r="F300" s="247"/>
      <c r="G300" s="405" t="s">
        <v>168</v>
      </c>
      <c r="H300" s="254"/>
      <c r="I300" s="238"/>
      <c r="J300" s="408">
        <f t="shared" ref="J300:U300" si="174">IF(OR($D303=0,$D304=0),0,IF(AND(J$48&gt;=$D303,J$48&lt;=$D304),"X",""))</f>
        <v>0</v>
      </c>
      <c r="K300" s="408">
        <f t="shared" si="174"/>
        <v>0</v>
      </c>
      <c r="L300" s="408">
        <f t="shared" si="174"/>
        <v>0</v>
      </c>
      <c r="M300" s="408">
        <f t="shared" si="174"/>
        <v>0</v>
      </c>
      <c r="N300" s="408">
        <f t="shared" si="174"/>
        <v>0</v>
      </c>
      <c r="O300" s="408">
        <f t="shared" si="174"/>
        <v>0</v>
      </c>
      <c r="P300" s="408">
        <f t="shared" si="174"/>
        <v>0</v>
      </c>
      <c r="Q300" s="408">
        <f t="shared" si="174"/>
        <v>0</v>
      </c>
      <c r="R300" s="408">
        <f t="shared" si="174"/>
        <v>0</v>
      </c>
      <c r="S300" s="408">
        <f t="shared" si="174"/>
        <v>0</v>
      </c>
      <c r="T300" s="408">
        <f t="shared" si="174"/>
        <v>0</v>
      </c>
      <c r="U300" s="408">
        <f t="shared" si="174"/>
        <v>0</v>
      </c>
      <c r="V300" s="419"/>
      <c r="W300" s="489"/>
    </row>
    <row r="301" spans="1:23" ht="15" customHeight="1" x14ac:dyDescent="0.2">
      <c r="A301" s="327"/>
      <c r="B301" s="244"/>
      <c r="C301" s="627" t="s">
        <v>274</v>
      </c>
      <c r="D301" s="412"/>
      <c r="E301" s="412"/>
      <c r="F301" s="247"/>
      <c r="G301" s="241" t="s">
        <v>119</v>
      </c>
      <c r="H301" s="406"/>
      <c r="I301" s="273" t="s">
        <v>30</v>
      </c>
      <c r="J301" s="563">
        <f t="shared" ref="J301:U301" si="175">IF(OR($D303=0,$D304=0),0,IF($D301=J$48,MIN(ROUND($D306,2),ROUND(ROUND($D306,2)/$D305*SUMPRODUCT(($J300:$U300="X")*(ROUND($J298:$U298,4))),2)),0))</f>
        <v>0</v>
      </c>
      <c r="K301" s="563">
        <f t="shared" si="175"/>
        <v>0</v>
      </c>
      <c r="L301" s="563">
        <f t="shared" si="175"/>
        <v>0</v>
      </c>
      <c r="M301" s="563">
        <f t="shared" si="175"/>
        <v>0</v>
      </c>
      <c r="N301" s="563">
        <f t="shared" si="175"/>
        <v>0</v>
      </c>
      <c r="O301" s="563">
        <f t="shared" si="175"/>
        <v>0</v>
      </c>
      <c r="P301" s="563">
        <f t="shared" si="175"/>
        <v>0</v>
      </c>
      <c r="Q301" s="563">
        <f t="shared" si="175"/>
        <v>0</v>
      </c>
      <c r="R301" s="563">
        <f t="shared" si="175"/>
        <v>0</v>
      </c>
      <c r="S301" s="563">
        <f t="shared" si="175"/>
        <v>0</v>
      </c>
      <c r="T301" s="563">
        <f t="shared" si="175"/>
        <v>0</v>
      </c>
      <c r="U301" s="563">
        <f t="shared" si="175"/>
        <v>0</v>
      </c>
      <c r="V301" s="565">
        <f>SUMPRODUCT(ROUND(J301:U301,2))</f>
        <v>0</v>
      </c>
      <c r="W301" s="489"/>
    </row>
    <row r="302" spans="1:23" ht="15" customHeight="1" x14ac:dyDescent="0.2">
      <c r="A302" s="327"/>
      <c r="B302" s="244"/>
      <c r="C302" s="627" t="s">
        <v>275</v>
      </c>
      <c r="D302" s="415"/>
      <c r="E302" s="421"/>
      <c r="F302" s="247"/>
      <c r="G302" s="239" t="s">
        <v>290</v>
      </c>
      <c r="H302" s="255"/>
      <c r="I302" s="273" t="s">
        <v>30</v>
      </c>
      <c r="J302" s="563">
        <f t="shared" ref="J302:U302" si="176">IF(OR($D303=0,$D304=0),0,IF($D301=J$48,MIN(ROUND($D307,2),ROUND(ROUND($D307,2)/$D305*SUMPRODUCT(($J300:$U300="X")*(ROUND($J298:$U298,4))),2)),0))</f>
        <v>0</v>
      </c>
      <c r="K302" s="563">
        <f t="shared" si="176"/>
        <v>0</v>
      </c>
      <c r="L302" s="563">
        <f t="shared" si="176"/>
        <v>0</v>
      </c>
      <c r="M302" s="563">
        <f t="shared" si="176"/>
        <v>0</v>
      </c>
      <c r="N302" s="563">
        <f t="shared" si="176"/>
        <v>0</v>
      </c>
      <c r="O302" s="563">
        <f t="shared" si="176"/>
        <v>0</v>
      </c>
      <c r="P302" s="563">
        <f t="shared" si="176"/>
        <v>0</v>
      </c>
      <c r="Q302" s="563">
        <f t="shared" si="176"/>
        <v>0</v>
      </c>
      <c r="R302" s="563">
        <f t="shared" si="176"/>
        <v>0</v>
      </c>
      <c r="S302" s="563">
        <f t="shared" si="176"/>
        <v>0</v>
      </c>
      <c r="T302" s="563">
        <f t="shared" si="176"/>
        <v>0</v>
      </c>
      <c r="U302" s="563">
        <f t="shared" si="176"/>
        <v>0</v>
      </c>
      <c r="V302" s="565">
        <f>SUMPRODUCT(ROUND(J302:U302,2))</f>
        <v>0</v>
      </c>
      <c r="W302" s="489"/>
    </row>
    <row r="303" spans="1:23" ht="15" customHeight="1" x14ac:dyDescent="0.2">
      <c r="A303" s="327"/>
      <c r="B303" s="244"/>
      <c r="C303" s="633" t="s">
        <v>32</v>
      </c>
      <c r="D303" s="404"/>
      <c r="E303" s="404"/>
      <c r="F303" s="247"/>
      <c r="G303" s="342" t="str">
        <f>$P$44</f>
        <v>Pauschale für Sozialabgaben inkl. Berufsgenossenschaft</v>
      </c>
      <c r="H303" s="406"/>
      <c r="I303" s="273" t="s">
        <v>30</v>
      </c>
      <c r="J303" s="563">
        <f>ROUND(J302*$U$44,2)</f>
        <v>0</v>
      </c>
      <c r="K303" s="563">
        <f t="shared" ref="K303:U303" si="177">ROUND(K302*$U$44,2)</f>
        <v>0</v>
      </c>
      <c r="L303" s="563">
        <f t="shared" si="177"/>
        <v>0</v>
      </c>
      <c r="M303" s="563">
        <f t="shared" si="177"/>
        <v>0</v>
      </c>
      <c r="N303" s="563">
        <f t="shared" si="177"/>
        <v>0</v>
      </c>
      <c r="O303" s="563">
        <f t="shared" si="177"/>
        <v>0</v>
      </c>
      <c r="P303" s="563">
        <f t="shared" si="177"/>
        <v>0</v>
      </c>
      <c r="Q303" s="563">
        <f t="shared" si="177"/>
        <v>0</v>
      </c>
      <c r="R303" s="563">
        <f t="shared" si="177"/>
        <v>0</v>
      </c>
      <c r="S303" s="563">
        <f t="shared" si="177"/>
        <v>0</v>
      </c>
      <c r="T303" s="563">
        <f t="shared" si="177"/>
        <v>0</v>
      </c>
      <c r="U303" s="563">
        <f t="shared" si="177"/>
        <v>0</v>
      </c>
      <c r="V303" s="565">
        <f>SUMPRODUCT(ROUND(J303:U303,2))</f>
        <v>0</v>
      </c>
      <c r="W303" s="489"/>
    </row>
    <row r="304" spans="1:23" ht="15" customHeight="1" x14ac:dyDescent="0.2">
      <c r="A304" s="327"/>
      <c r="B304" s="244"/>
      <c r="C304" s="633" t="s">
        <v>33</v>
      </c>
      <c r="D304" s="404"/>
      <c r="E304" s="404"/>
      <c r="F304" s="247"/>
      <c r="G304" s="405" t="s">
        <v>169</v>
      </c>
      <c r="H304" s="254"/>
      <c r="I304" s="238"/>
      <c r="J304" s="408">
        <f t="shared" ref="J304:U304" si="178">IF(OR($E303=0,$E304=0),0,IF(AND(J$48&gt;=$E303,J$48&lt;=$E304),"X",""))</f>
        <v>0</v>
      </c>
      <c r="K304" s="408">
        <f t="shared" si="178"/>
        <v>0</v>
      </c>
      <c r="L304" s="408">
        <f t="shared" si="178"/>
        <v>0</v>
      </c>
      <c r="M304" s="408">
        <f t="shared" si="178"/>
        <v>0</v>
      </c>
      <c r="N304" s="408">
        <f t="shared" si="178"/>
        <v>0</v>
      </c>
      <c r="O304" s="408">
        <f t="shared" si="178"/>
        <v>0</v>
      </c>
      <c r="P304" s="408">
        <f t="shared" si="178"/>
        <v>0</v>
      </c>
      <c r="Q304" s="408">
        <f t="shared" si="178"/>
        <v>0</v>
      </c>
      <c r="R304" s="408">
        <f t="shared" si="178"/>
        <v>0</v>
      </c>
      <c r="S304" s="408">
        <f t="shared" si="178"/>
        <v>0</v>
      </c>
      <c r="T304" s="408">
        <f t="shared" si="178"/>
        <v>0</v>
      </c>
      <c r="U304" s="408">
        <f t="shared" si="178"/>
        <v>0</v>
      </c>
      <c r="V304" s="252"/>
      <c r="W304" s="489"/>
    </row>
    <row r="305" spans="1:23" ht="15" customHeight="1" x14ac:dyDescent="0.2">
      <c r="A305" s="327"/>
      <c r="B305" s="244"/>
      <c r="C305" s="633" t="s">
        <v>171</v>
      </c>
      <c r="D305" s="420" t="str">
        <f>IF(OR(D303=0,D304=0),"",DATEDIF(D303,D304,"m")+1)</f>
        <v/>
      </c>
      <c r="E305" s="420" t="str">
        <f>IF(OR(E303=0,E304=0),"",DATEDIF(E303,E304,"m")+1)</f>
        <v/>
      </c>
      <c r="F305" s="247"/>
      <c r="G305" s="241" t="s">
        <v>119</v>
      </c>
      <c r="H305" s="406"/>
      <c r="I305" s="273" t="s">
        <v>30</v>
      </c>
      <c r="J305" s="563">
        <f t="shared" ref="J305:U305" si="179">IF(OR($E303=0,$E304=0),0,IF($E301=J$48,MIN(ROUND($E306,2),ROUND(ROUND($E306,2)/$E305*SUMPRODUCT(($J304:$U304="X")*(ROUND($J298:$U298,4))),2)),0))</f>
        <v>0</v>
      </c>
      <c r="K305" s="563">
        <f t="shared" si="179"/>
        <v>0</v>
      </c>
      <c r="L305" s="563">
        <f t="shared" si="179"/>
        <v>0</v>
      </c>
      <c r="M305" s="563">
        <f t="shared" si="179"/>
        <v>0</v>
      </c>
      <c r="N305" s="563">
        <f t="shared" si="179"/>
        <v>0</v>
      </c>
      <c r="O305" s="563">
        <f t="shared" si="179"/>
        <v>0</v>
      </c>
      <c r="P305" s="563">
        <f t="shared" si="179"/>
        <v>0</v>
      </c>
      <c r="Q305" s="563">
        <f t="shared" si="179"/>
        <v>0</v>
      </c>
      <c r="R305" s="563">
        <f t="shared" si="179"/>
        <v>0</v>
      </c>
      <c r="S305" s="563">
        <f t="shared" si="179"/>
        <v>0</v>
      </c>
      <c r="T305" s="563">
        <f t="shared" si="179"/>
        <v>0</v>
      </c>
      <c r="U305" s="563">
        <f t="shared" si="179"/>
        <v>0</v>
      </c>
      <c r="V305" s="565">
        <f>SUMPRODUCT(ROUND(J305:U305,2))</f>
        <v>0</v>
      </c>
      <c r="W305" s="489"/>
    </row>
    <row r="306" spans="1:23" ht="15" customHeight="1" x14ac:dyDescent="0.2">
      <c r="A306" s="327"/>
      <c r="B306" s="244"/>
      <c r="C306" s="627" t="s">
        <v>276</v>
      </c>
      <c r="D306" s="326"/>
      <c r="E306" s="326"/>
      <c r="F306" s="247"/>
      <c r="G306" s="239" t="s">
        <v>290</v>
      </c>
      <c r="H306" s="255"/>
      <c r="I306" s="273" t="s">
        <v>30</v>
      </c>
      <c r="J306" s="563">
        <f t="shared" ref="J306:U306" si="180">IF(OR($E303=0,$E304=0),0,IF($E301=J$48,MIN(ROUND($E307,2),ROUND(ROUND($E307,2)/$E305*SUMPRODUCT(($J304:$U304="X")*(ROUND($J298:$U298,4))),2)),0))</f>
        <v>0</v>
      </c>
      <c r="K306" s="563">
        <f t="shared" si="180"/>
        <v>0</v>
      </c>
      <c r="L306" s="563">
        <f t="shared" si="180"/>
        <v>0</v>
      </c>
      <c r="M306" s="563">
        <f t="shared" si="180"/>
        <v>0</v>
      </c>
      <c r="N306" s="563">
        <f t="shared" si="180"/>
        <v>0</v>
      </c>
      <c r="O306" s="563">
        <f t="shared" si="180"/>
        <v>0</v>
      </c>
      <c r="P306" s="563">
        <f t="shared" si="180"/>
        <v>0</v>
      </c>
      <c r="Q306" s="563">
        <f t="shared" si="180"/>
        <v>0</v>
      </c>
      <c r="R306" s="563">
        <f t="shared" si="180"/>
        <v>0</v>
      </c>
      <c r="S306" s="563">
        <f t="shared" si="180"/>
        <v>0</v>
      </c>
      <c r="T306" s="563">
        <f t="shared" si="180"/>
        <v>0</v>
      </c>
      <c r="U306" s="563">
        <f t="shared" si="180"/>
        <v>0</v>
      </c>
      <c r="V306" s="565">
        <f>SUMPRODUCT(ROUND(J306:U306,2))</f>
        <v>0</v>
      </c>
      <c r="W306" s="489"/>
    </row>
    <row r="307" spans="1:23" ht="15" customHeight="1" x14ac:dyDescent="0.2">
      <c r="A307" s="327"/>
      <c r="B307" s="244"/>
      <c r="C307" s="627" t="s">
        <v>291</v>
      </c>
      <c r="D307" s="326"/>
      <c r="E307" s="326"/>
      <c r="F307" s="247"/>
      <c r="G307" s="628" t="str">
        <f>$P$44</f>
        <v>Pauschale für Sozialabgaben inkl. Berufsgenossenschaft</v>
      </c>
      <c r="H307" s="629"/>
      <c r="I307" s="630" t="s">
        <v>30</v>
      </c>
      <c r="J307" s="631">
        <f t="shared" ref="J307:U307" si="181">ROUND(J306*$U$44,2)</f>
        <v>0</v>
      </c>
      <c r="K307" s="631">
        <f t="shared" si="181"/>
        <v>0</v>
      </c>
      <c r="L307" s="631">
        <f t="shared" si="181"/>
        <v>0</v>
      </c>
      <c r="M307" s="631">
        <f t="shared" si="181"/>
        <v>0</v>
      </c>
      <c r="N307" s="631">
        <f t="shared" si="181"/>
        <v>0</v>
      </c>
      <c r="O307" s="631">
        <f t="shared" si="181"/>
        <v>0</v>
      </c>
      <c r="P307" s="631">
        <f t="shared" si="181"/>
        <v>0</v>
      </c>
      <c r="Q307" s="631">
        <f t="shared" si="181"/>
        <v>0</v>
      </c>
      <c r="R307" s="631">
        <f t="shared" si="181"/>
        <v>0</v>
      </c>
      <c r="S307" s="631">
        <f t="shared" si="181"/>
        <v>0</v>
      </c>
      <c r="T307" s="631">
        <f t="shared" si="181"/>
        <v>0</v>
      </c>
      <c r="U307" s="631">
        <f t="shared" si="181"/>
        <v>0</v>
      </c>
      <c r="V307" s="632">
        <f>SUMPRODUCT(ROUND(J307:U307,2))</f>
        <v>0</v>
      </c>
      <c r="W307" s="489"/>
    </row>
    <row r="308" spans="1:23" ht="15" customHeight="1" thickBot="1" x14ac:dyDescent="0.25">
      <c r="A308" s="327"/>
      <c r="B308" s="278"/>
      <c r="C308" s="279"/>
      <c r="D308" s="279"/>
      <c r="E308" s="279"/>
      <c r="F308" s="411"/>
      <c r="G308" s="319"/>
      <c r="H308" s="414"/>
      <c r="I308" s="33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1"/>
      <c r="W308" s="489">
        <f>IF(COUNTIF(V296:V307,"&gt;0")&gt;0,1,0)</f>
        <v>0</v>
      </c>
    </row>
    <row r="309" spans="1:23" ht="15" customHeight="1" thickTop="1" x14ac:dyDescent="0.2">
      <c r="A309" s="327"/>
      <c r="B309" s="407"/>
      <c r="C309" s="409"/>
      <c r="D309" s="409"/>
      <c r="E309" s="409"/>
      <c r="F309" s="410"/>
      <c r="G309" s="262" t="s">
        <v>142</v>
      </c>
      <c r="H309" s="263"/>
      <c r="I309" s="264"/>
      <c r="J309" s="515"/>
      <c r="K309" s="515"/>
      <c r="L309" s="515"/>
      <c r="M309" s="515"/>
      <c r="N309" s="515"/>
      <c r="O309" s="515"/>
      <c r="P309" s="515"/>
      <c r="Q309" s="515"/>
      <c r="R309" s="515"/>
      <c r="S309" s="515"/>
      <c r="T309" s="515"/>
      <c r="U309" s="515"/>
      <c r="V309" s="417"/>
      <c r="W309" s="489"/>
    </row>
    <row r="310" spans="1:23" ht="15" customHeight="1" x14ac:dyDescent="0.2">
      <c r="A310" s="327"/>
      <c r="B310" s="251" t="s">
        <v>5</v>
      </c>
      <c r="C310" s="236"/>
      <c r="D310" s="832"/>
      <c r="E310" s="833"/>
      <c r="F310" s="246"/>
      <c r="G310" s="237" t="s">
        <v>64</v>
      </c>
      <c r="H310" s="253"/>
      <c r="I310" s="238"/>
      <c r="J310" s="623"/>
      <c r="K310" s="623"/>
      <c r="L310" s="623"/>
      <c r="M310" s="623"/>
      <c r="N310" s="623"/>
      <c r="O310" s="623"/>
      <c r="P310" s="623"/>
      <c r="Q310" s="623"/>
      <c r="R310" s="623"/>
      <c r="S310" s="623"/>
      <c r="T310" s="623"/>
      <c r="U310" s="623"/>
      <c r="V310" s="418"/>
      <c r="W310" s="489"/>
    </row>
    <row r="311" spans="1:23" ht="15" customHeight="1" x14ac:dyDescent="0.2">
      <c r="A311" s="327"/>
      <c r="B311" s="244"/>
      <c r="C311" s="236"/>
      <c r="D311" s="236"/>
      <c r="E311" s="236"/>
      <c r="F311" s="245"/>
      <c r="G311" s="275" t="s">
        <v>172</v>
      </c>
      <c r="H311" s="258"/>
      <c r="I311" s="240"/>
      <c r="J311" s="626"/>
      <c r="K311" s="626"/>
      <c r="L311" s="626"/>
      <c r="M311" s="626"/>
      <c r="N311" s="626"/>
      <c r="O311" s="626"/>
      <c r="P311" s="626"/>
      <c r="Q311" s="626"/>
      <c r="R311" s="626"/>
      <c r="S311" s="626"/>
      <c r="T311" s="626"/>
      <c r="U311" s="626"/>
      <c r="V311" s="625"/>
      <c r="W311" s="489"/>
    </row>
    <row r="312" spans="1:23" ht="15" customHeight="1" x14ac:dyDescent="0.2">
      <c r="A312" s="327"/>
      <c r="B312" s="251" t="s">
        <v>175</v>
      </c>
      <c r="C312" s="236"/>
      <c r="D312" s="236"/>
      <c r="E312" s="236"/>
      <c r="F312" s="247"/>
      <c r="G312" s="423" t="s">
        <v>170</v>
      </c>
      <c r="I312" s="424" t="s">
        <v>30</v>
      </c>
      <c r="J312" s="567">
        <f t="shared" ref="J312:U312" si="182">IF(AND($D314=J$48,$E314=J$48),ROUND($D319,2)+ROUND($E319,2),IF($D314=J$48,$D319,IF($E314=J$48,$E319,0)))</f>
        <v>0</v>
      </c>
      <c r="K312" s="567">
        <f t="shared" si="182"/>
        <v>0</v>
      </c>
      <c r="L312" s="567">
        <f t="shared" si="182"/>
        <v>0</v>
      </c>
      <c r="M312" s="567">
        <f t="shared" si="182"/>
        <v>0</v>
      </c>
      <c r="N312" s="567">
        <f t="shared" si="182"/>
        <v>0</v>
      </c>
      <c r="O312" s="567">
        <f t="shared" si="182"/>
        <v>0</v>
      </c>
      <c r="P312" s="567">
        <f t="shared" si="182"/>
        <v>0</v>
      </c>
      <c r="Q312" s="567">
        <f t="shared" si="182"/>
        <v>0</v>
      </c>
      <c r="R312" s="567">
        <f t="shared" si="182"/>
        <v>0</v>
      </c>
      <c r="S312" s="567">
        <f t="shared" si="182"/>
        <v>0</v>
      </c>
      <c r="T312" s="567">
        <f t="shared" si="182"/>
        <v>0</v>
      </c>
      <c r="U312" s="567">
        <f t="shared" si="182"/>
        <v>0</v>
      </c>
      <c r="V312" s="568">
        <f>SUMPRODUCT(ROUND(J312:U312,2))</f>
        <v>0</v>
      </c>
      <c r="W312" s="489"/>
    </row>
    <row r="313" spans="1:23" ht="15" customHeight="1" x14ac:dyDescent="0.2">
      <c r="A313" s="327"/>
      <c r="B313" s="244"/>
      <c r="C313" s="416"/>
      <c r="D313" s="413">
        <v>1</v>
      </c>
      <c r="E313" s="413">
        <v>2</v>
      </c>
      <c r="F313" s="247"/>
      <c r="G313" s="405" t="s">
        <v>168</v>
      </c>
      <c r="H313" s="254"/>
      <c r="I313" s="238"/>
      <c r="J313" s="408">
        <f t="shared" ref="J313:U313" si="183">IF(OR($D316=0,$D317=0),0,IF(AND(J$48&gt;=$D316,J$48&lt;=$D317),"X",""))</f>
        <v>0</v>
      </c>
      <c r="K313" s="408">
        <f t="shared" si="183"/>
        <v>0</v>
      </c>
      <c r="L313" s="408">
        <f t="shared" si="183"/>
        <v>0</v>
      </c>
      <c r="M313" s="408">
        <f t="shared" si="183"/>
        <v>0</v>
      </c>
      <c r="N313" s="408">
        <f t="shared" si="183"/>
        <v>0</v>
      </c>
      <c r="O313" s="408">
        <f t="shared" si="183"/>
        <v>0</v>
      </c>
      <c r="P313" s="408">
        <f t="shared" si="183"/>
        <v>0</v>
      </c>
      <c r="Q313" s="408">
        <f t="shared" si="183"/>
        <v>0</v>
      </c>
      <c r="R313" s="408">
        <f t="shared" si="183"/>
        <v>0</v>
      </c>
      <c r="S313" s="408">
        <f t="shared" si="183"/>
        <v>0</v>
      </c>
      <c r="T313" s="408">
        <f t="shared" si="183"/>
        <v>0</v>
      </c>
      <c r="U313" s="408">
        <f t="shared" si="183"/>
        <v>0</v>
      </c>
      <c r="V313" s="419"/>
      <c r="W313" s="489"/>
    </row>
    <row r="314" spans="1:23" ht="15" customHeight="1" x14ac:dyDescent="0.2">
      <c r="A314" s="327"/>
      <c r="B314" s="244"/>
      <c r="C314" s="627" t="s">
        <v>274</v>
      </c>
      <c r="D314" s="412"/>
      <c r="E314" s="412"/>
      <c r="F314" s="247"/>
      <c r="G314" s="241" t="s">
        <v>119</v>
      </c>
      <c r="H314" s="406"/>
      <c r="I314" s="273" t="s">
        <v>30</v>
      </c>
      <c r="J314" s="563">
        <f t="shared" ref="J314:U314" si="184">IF(OR($D316=0,$D317=0),0,IF($D314=J$48,MIN(ROUND($D319,2),ROUND(ROUND($D319,2)/$D318*SUMPRODUCT(($J313:$U313="X")*(ROUND($J311:$U311,4))),2)),0))</f>
        <v>0</v>
      </c>
      <c r="K314" s="563">
        <f t="shared" si="184"/>
        <v>0</v>
      </c>
      <c r="L314" s="563">
        <f t="shared" si="184"/>
        <v>0</v>
      </c>
      <c r="M314" s="563">
        <f t="shared" si="184"/>
        <v>0</v>
      </c>
      <c r="N314" s="563">
        <f t="shared" si="184"/>
        <v>0</v>
      </c>
      <c r="O314" s="563">
        <f t="shared" si="184"/>
        <v>0</v>
      </c>
      <c r="P314" s="563">
        <f t="shared" si="184"/>
        <v>0</v>
      </c>
      <c r="Q314" s="563">
        <f t="shared" si="184"/>
        <v>0</v>
      </c>
      <c r="R314" s="563">
        <f t="shared" si="184"/>
        <v>0</v>
      </c>
      <c r="S314" s="563">
        <f t="shared" si="184"/>
        <v>0</v>
      </c>
      <c r="T314" s="563">
        <f t="shared" si="184"/>
        <v>0</v>
      </c>
      <c r="U314" s="563">
        <f t="shared" si="184"/>
        <v>0</v>
      </c>
      <c r="V314" s="565">
        <f>SUMPRODUCT(ROUND(J314:U314,2))</f>
        <v>0</v>
      </c>
      <c r="W314" s="489"/>
    </row>
    <row r="315" spans="1:23" ht="15" customHeight="1" x14ac:dyDescent="0.2">
      <c r="A315" s="327"/>
      <c r="B315" s="244"/>
      <c r="C315" s="627" t="s">
        <v>275</v>
      </c>
      <c r="D315" s="415"/>
      <c r="E315" s="421"/>
      <c r="F315" s="247"/>
      <c r="G315" s="239" t="s">
        <v>290</v>
      </c>
      <c r="H315" s="255"/>
      <c r="I315" s="273" t="s">
        <v>30</v>
      </c>
      <c r="J315" s="563">
        <f t="shared" ref="J315:U315" si="185">IF(OR($D316=0,$D317=0),0,IF($D314=J$48,MIN(ROUND($D320,2),ROUND(ROUND($D320,2)/$D318*SUMPRODUCT(($J313:$U313="X")*(ROUND($J311:$U311,4))),2)),0))</f>
        <v>0</v>
      </c>
      <c r="K315" s="563">
        <f t="shared" si="185"/>
        <v>0</v>
      </c>
      <c r="L315" s="563">
        <f t="shared" si="185"/>
        <v>0</v>
      </c>
      <c r="M315" s="563">
        <f t="shared" si="185"/>
        <v>0</v>
      </c>
      <c r="N315" s="563">
        <f t="shared" si="185"/>
        <v>0</v>
      </c>
      <c r="O315" s="563">
        <f t="shared" si="185"/>
        <v>0</v>
      </c>
      <c r="P315" s="563">
        <f t="shared" si="185"/>
        <v>0</v>
      </c>
      <c r="Q315" s="563">
        <f t="shared" si="185"/>
        <v>0</v>
      </c>
      <c r="R315" s="563">
        <f t="shared" si="185"/>
        <v>0</v>
      </c>
      <c r="S315" s="563">
        <f t="shared" si="185"/>
        <v>0</v>
      </c>
      <c r="T315" s="563">
        <f t="shared" si="185"/>
        <v>0</v>
      </c>
      <c r="U315" s="563">
        <f t="shared" si="185"/>
        <v>0</v>
      </c>
      <c r="V315" s="565">
        <f>SUMPRODUCT(ROUND(J315:U315,2))</f>
        <v>0</v>
      </c>
      <c r="W315" s="489"/>
    </row>
    <row r="316" spans="1:23" ht="15" customHeight="1" x14ac:dyDescent="0.2">
      <c r="A316" s="327"/>
      <c r="B316" s="244"/>
      <c r="C316" s="633" t="s">
        <v>32</v>
      </c>
      <c r="D316" s="404"/>
      <c r="E316" s="404"/>
      <c r="F316" s="247"/>
      <c r="G316" s="342" t="str">
        <f>$P$44</f>
        <v>Pauschale für Sozialabgaben inkl. Berufsgenossenschaft</v>
      </c>
      <c r="H316" s="406"/>
      <c r="I316" s="273" t="s">
        <v>30</v>
      </c>
      <c r="J316" s="563">
        <f>ROUND(J315*$U$44,2)</f>
        <v>0</v>
      </c>
      <c r="K316" s="563">
        <f t="shared" ref="K316:U316" si="186">ROUND(K315*$U$44,2)</f>
        <v>0</v>
      </c>
      <c r="L316" s="563">
        <f t="shared" si="186"/>
        <v>0</v>
      </c>
      <c r="M316" s="563">
        <f t="shared" si="186"/>
        <v>0</v>
      </c>
      <c r="N316" s="563">
        <f t="shared" si="186"/>
        <v>0</v>
      </c>
      <c r="O316" s="563">
        <f t="shared" si="186"/>
        <v>0</v>
      </c>
      <c r="P316" s="563">
        <f t="shared" si="186"/>
        <v>0</v>
      </c>
      <c r="Q316" s="563">
        <f t="shared" si="186"/>
        <v>0</v>
      </c>
      <c r="R316" s="563">
        <f t="shared" si="186"/>
        <v>0</v>
      </c>
      <c r="S316" s="563">
        <f t="shared" si="186"/>
        <v>0</v>
      </c>
      <c r="T316" s="563">
        <f t="shared" si="186"/>
        <v>0</v>
      </c>
      <c r="U316" s="563">
        <f t="shared" si="186"/>
        <v>0</v>
      </c>
      <c r="V316" s="565">
        <f>SUMPRODUCT(ROUND(J316:U316,2))</f>
        <v>0</v>
      </c>
      <c r="W316" s="489"/>
    </row>
    <row r="317" spans="1:23" ht="15" customHeight="1" x14ac:dyDescent="0.2">
      <c r="A317" s="327"/>
      <c r="B317" s="244"/>
      <c r="C317" s="633" t="s">
        <v>33</v>
      </c>
      <c r="D317" s="404"/>
      <c r="E317" s="404"/>
      <c r="F317" s="247"/>
      <c r="G317" s="405" t="s">
        <v>169</v>
      </c>
      <c r="H317" s="254"/>
      <c r="I317" s="238"/>
      <c r="J317" s="408">
        <f t="shared" ref="J317:U317" si="187">IF(OR($E316=0,$E317=0),0,IF(AND(J$48&gt;=$E316,J$48&lt;=$E317),"X",""))</f>
        <v>0</v>
      </c>
      <c r="K317" s="408">
        <f t="shared" si="187"/>
        <v>0</v>
      </c>
      <c r="L317" s="408">
        <f t="shared" si="187"/>
        <v>0</v>
      </c>
      <c r="M317" s="408">
        <f t="shared" si="187"/>
        <v>0</v>
      </c>
      <c r="N317" s="408">
        <f t="shared" si="187"/>
        <v>0</v>
      </c>
      <c r="O317" s="408">
        <f t="shared" si="187"/>
        <v>0</v>
      </c>
      <c r="P317" s="408">
        <f t="shared" si="187"/>
        <v>0</v>
      </c>
      <c r="Q317" s="408">
        <f t="shared" si="187"/>
        <v>0</v>
      </c>
      <c r="R317" s="408">
        <f t="shared" si="187"/>
        <v>0</v>
      </c>
      <c r="S317" s="408">
        <f t="shared" si="187"/>
        <v>0</v>
      </c>
      <c r="T317" s="408">
        <f t="shared" si="187"/>
        <v>0</v>
      </c>
      <c r="U317" s="408">
        <f t="shared" si="187"/>
        <v>0</v>
      </c>
      <c r="V317" s="252"/>
      <c r="W317" s="489"/>
    </row>
    <row r="318" spans="1:23" ht="15" customHeight="1" x14ac:dyDescent="0.2">
      <c r="A318" s="327"/>
      <c r="B318" s="244"/>
      <c r="C318" s="633" t="s">
        <v>171</v>
      </c>
      <c r="D318" s="420" t="str">
        <f>IF(OR(D316=0,D317=0),"",DATEDIF(D316,D317,"m")+1)</f>
        <v/>
      </c>
      <c r="E318" s="420" t="str">
        <f>IF(OR(E316=0,E317=0),"",DATEDIF(E316,E317,"m")+1)</f>
        <v/>
      </c>
      <c r="F318" s="247"/>
      <c r="G318" s="241" t="s">
        <v>119</v>
      </c>
      <c r="H318" s="406"/>
      <c r="I318" s="273" t="s">
        <v>30</v>
      </c>
      <c r="J318" s="563">
        <f t="shared" ref="J318:U318" si="188">IF(OR($E316=0,$E317=0),0,IF($E314=J$48,MIN(ROUND($E319,2),ROUND(ROUND($E319,2)/$E318*SUMPRODUCT(($J317:$U317="X")*(ROUND($J311:$U311,4))),2)),0))</f>
        <v>0</v>
      </c>
      <c r="K318" s="563">
        <f t="shared" si="188"/>
        <v>0</v>
      </c>
      <c r="L318" s="563">
        <f t="shared" si="188"/>
        <v>0</v>
      </c>
      <c r="M318" s="563">
        <f t="shared" si="188"/>
        <v>0</v>
      </c>
      <c r="N318" s="563">
        <f t="shared" si="188"/>
        <v>0</v>
      </c>
      <c r="O318" s="563">
        <f t="shared" si="188"/>
        <v>0</v>
      </c>
      <c r="P318" s="563">
        <f t="shared" si="188"/>
        <v>0</v>
      </c>
      <c r="Q318" s="563">
        <f t="shared" si="188"/>
        <v>0</v>
      </c>
      <c r="R318" s="563">
        <f t="shared" si="188"/>
        <v>0</v>
      </c>
      <c r="S318" s="563">
        <f t="shared" si="188"/>
        <v>0</v>
      </c>
      <c r="T318" s="563">
        <f t="shared" si="188"/>
        <v>0</v>
      </c>
      <c r="U318" s="563">
        <f t="shared" si="188"/>
        <v>0</v>
      </c>
      <c r="V318" s="565">
        <f>SUMPRODUCT(ROUND(J318:U318,2))</f>
        <v>0</v>
      </c>
      <c r="W318" s="489"/>
    </row>
    <row r="319" spans="1:23" ht="15" customHeight="1" x14ac:dyDescent="0.2">
      <c r="A319" s="327"/>
      <c r="B319" s="244"/>
      <c r="C319" s="627" t="s">
        <v>276</v>
      </c>
      <c r="D319" s="326"/>
      <c r="E319" s="326"/>
      <c r="F319" s="247"/>
      <c r="G319" s="239" t="s">
        <v>290</v>
      </c>
      <c r="H319" s="255"/>
      <c r="I319" s="273" t="s">
        <v>30</v>
      </c>
      <c r="J319" s="563">
        <f t="shared" ref="J319:U319" si="189">IF(OR($E316=0,$E317=0),0,IF($E314=J$48,MIN(ROUND($E320,2),ROUND(ROUND($E320,2)/$E318*SUMPRODUCT(($J317:$U317="X")*(ROUND($J311:$U311,4))),2)),0))</f>
        <v>0</v>
      </c>
      <c r="K319" s="563">
        <f t="shared" si="189"/>
        <v>0</v>
      </c>
      <c r="L319" s="563">
        <f t="shared" si="189"/>
        <v>0</v>
      </c>
      <c r="M319" s="563">
        <f t="shared" si="189"/>
        <v>0</v>
      </c>
      <c r="N319" s="563">
        <f t="shared" si="189"/>
        <v>0</v>
      </c>
      <c r="O319" s="563">
        <f t="shared" si="189"/>
        <v>0</v>
      </c>
      <c r="P319" s="563">
        <f t="shared" si="189"/>
        <v>0</v>
      </c>
      <c r="Q319" s="563">
        <f t="shared" si="189"/>
        <v>0</v>
      </c>
      <c r="R319" s="563">
        <f t="shared" si="189"/>
        <v>0</v>
      </c>
      <c r="S319" s="563">
        <f t="shared" si="189"/>
        <v>0</v>
      </c>
      <c r="T319" s="563">
        <f t="shared" si="189"/>
        <v>0</v>
      </c>
      <c r="U319" s="563">
        <f t="shared" si="189"/>
        <v>0</v>
      </c>
      <c r="V319" s="565">
        <f>SUMPRODUCT(ROUND(J319:U319,2))</f>
        <v>0</v>
      </c>
      <c r="W319" s="489"/>
    </row>
    <row r="320" spans="1:23" ht="15" customHeight="1" x14ac:dyDescent="0.2">
      <c r="A320" s="327"/>
      <c r="B320" s="244"/>
      <c r="C320" s="627" t="s">
        <v>291</v>
      </c>
      <c r="D320" s="326"/>
      <c r="E320" s="326"/>
      <c r="F320" s="247"/>
      <c r="G320" s="628" t="str">
        <f>$P$44</f>
        <v>Pauschale für Sozialabgaben inkl. Berufsgenossenschaft</v>
      </c>
      <c r="H320" s="629"/>
      <c r="I320" s="630" t="s">
        <v>30</v>
      </c>
      <c r="J320" s="631">
        <f t="shared" ref="J320:U320" si="190">ROUND(J319*$U$44,2)</f>
        <v>0</v>
      </c>
      <c r="K320" s="631">
        <f t="shared" si="190"/>
        <v>0</v>
      </c>
      <c r="L320" s="631">
        <f t="shared" si="190"/>
        <v>0</v>
      </c>
      <c r="M320" s="631">
        <f t="shared" si="190"/>
        <v>0</v>
      </c>
      <c r="N320" s="631">
        <f t="shared" si="190"/>
        <v>0</v>
      </c>
      <c r="O320" s="631">
        <f t="shared" si="190"/>
        <v>0</v>
      </c>
      <c r="P320" s="631">
        <f t="shared" si="190"/>
        <v>0</v>
      </c>
      <c r="Q320" s="631">
        <f t="shared" si="190"/>
        <v>0</v>
      </c>
      <c r="R320" s="631">
        <f t="shared" si="190"/>
        <v>0</v>
      </c>
      <c r="S320" s="631">
        <f t="shared" si="190"/>
        <v>0</v>
      </c>
      <c r="T320" s="631">
        <f t="shared" si="190"/>
        <v>0</v>
      </c>
      <c r="U320" s="631">
        <f t="shared" si="190"/>
        <v>0</v>
      </c>
      <c r="V320" s="632">
        <f>SUMPRODUCT(ROUND(J320:U320,2))</f>
        <v>0</v>
      </c>
      <c r="W320" s="489"/>
    </row>
    <row r="321" spans="1:23" ht="15" customHeight="1" thickBot="1" x14ac:dyDescent="0.25">
      <c r="A321" s="327"/>
      <c r="B321" s="278"/>
      <c r="C321" s="279"/>
      <c r="D321" s="279"/>
      <c r="E321" s="279"/>
      <c r="F321" s="411"/>
      <c r="G321" s="319"/>
      <c r="H321" s="414"/>
      <c r="I321" s="33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1"/>
      <c r="W321" s="489">
        <f>IF(COUNTIF(V309:V320,"&gt;0")&gt;0,1,0)</f>
        <v>0</v>
      </c>
    </row>
    <row r="322" spans="1:23" ht="15" customHeight="1" thickTop="1" x14ac:dyDescent="0.2">
      <c r="A322" s="327"/>
      <c r="B322" s="407"/>
      <c r="C322" s="409"/>
      <c r="D322" s="409"/>
      <c r="E322" s="409"/>
      <c r="F322" s="410"/>
      <c r="G322" s="262" t="s">
        <v>142</v>
      </c>
      <c r="H322" s="263"/>
      <c r="I322" s="264"/>
      <c r="J322" s="515"/>
      <c r="K322" s="515"/>
      <c r="L322" s="515"/>
      <c r="M322" s="515"/>
      <c r="N322" s="515"/>
      <c r="O322" s="515"/>
      <c r="P322" s="515"/>
      <c r="Q322" s="515"/>
      <c r="R322" s="515"/>
      <c r="S322" s="515"/>
      <c r="T322" s="515"/>
      <c r="U322" s="515"/>
      <c r="V322" s="417"/>
      <c r="W322" s="489"/>
    </row>
    <row r="323" spans="1:23" ht="15" customHeight="1" x14ac:dyDescent="0.2">
      <c r="A323" s="327"/>
      <c r="B323" s="251" t="s">
        <v>5</v>
      </c>
      <c r="C323" s="236"/>
      <c r="D323" s="832"/>
      <c r="E323" s="833"/>
      <c r="F323" s="246"/>
      <c r="G323" s="237" t="s">
        <v>64</v>
      </c>
      <c r="H323" s="253"/>
      <c r="I323" s="238"/>
      <c r="J323" s="623"/>
      <c r="K323" s="623"/>
      <c r="L323" s="623"/>
      <c r="M323" s="623"/>
      <c r="N323" s="623"/>
      <c r="O323" s="623"/>
      <c r="P323" s="623"/>
      <c r="Q323" s="623"/>
      <c r="R323" s="623"/>
      <c r="S323" s="623"/>
      <c r="T323" s="623"/>
      <c r="U323" s="623"/>
      <c r="V323" s="418"/>
      <c r="W323" s="489"/>
    </row>
    <row r="324" spans="1:23" ht="15" customHeight="1" x14ac:dyDescent="0.2">
      <c r="A324" s="327"/>
      <c r="B324" s="244"/>
      <c r="C324" s="236"/>
      <c r="D324" s="236"/>
      <c r="E324" s="236"/>
      <c r="F324" s="245"/>
      <c r="G324" s="275" t="s">
        <v>172</v>
      </c>
      <c r="H324" s="258"/>
      <c r="I324" s="240"/>
      <c r="J324" s="626"/>
      <c r="K324" s="626"/>
      <c r="L324" s="626"/>
      <c r="M324" s="626"/>
      <c r="N324" s="626"/>
      <c r="O324" s="626"/>
      <c r="P324" s="626"/>
      <c r="Q324" s="626"/>
      <c r="R324" s="626"/>
      <c r="S324" s="626"/>
      <c r="T324" s="626"/>
      <c r="U324" s="626"/>
      <c r="V324" s="625"/>
      <c r="W324" s="489"/>
    </row>
    <row r="325" spans="1:23" ht="15" customHeight="1" x14ac:dyDescent="0.2">
      <c r="A325" s="327"/>
      <c r="B325" s="251" t="s">
        <v>175</v>
      </c>
      <c r="C325" s="236"/>
      <c r="D325" s="236"/>
      <c r="E325" s="236"/>
      <c r="F325" s="247"/>
      <c r="G325" s="423" t="s">
        <v>170</v>
      </c>
      <c r="I325" s="424" t="s">
        <v>30</v>
      </c>
      <c r="J325" s="567">
        <f t="shared" ref="J325:U325" si="191">IF(AND($D327=J$48,$E327=J$48),ROUND($D332,2)+ROUND($E332,2),IF($D327=J$48,$D332,IF($E327=J$48,$E332,0)))</f>
        <v>0</v>
      </c>
      <c r="K325" s="567">
        <f t="shared" si="191"/>
        <v>0</v>
      </c>
      <c r="L325" s="567">
        <f t="shared" si="191"/>
        <v>0</v>
      </c>
      <c r="M325" s="567">
        <f t="shared" si="191"/>
        <v>0</v>
      </c>
      <c r="N325" s="567">
        <f t="shared" si="191"/>
        <v>0</v>
      </c>
      <c r="O325" s="567">
        <f t="shared" si="191"/>
        <v>0</v>
      </c>
      <c r="P325" s="567">
        <f t="shared" si="191"/>
        <v>0</v>
      </c>
      <c r="Q325" s="567">
        <f t="shared" si="191"/>
        <v>0</v>
      </c>
      <c r="R325" s="567">
        <f t="shared" si="191"/>
        <v>0</v>
      </c>
      <c r="S325" s="567">
        <f t="shared" si="191"/>
        <v>0</v>
      </c>
      <c r="T325" s="567">
        <f t="shared" si="191"/>
        <v>0</v>
      </c>
      <c r="U325" s="567">
        <f t="shared" si="191"/>
        <v>0</v>
      </c>
      <c r="V325" s="568">
        <f>SUMPRODUCT(ROUND(J325:U325,2))</f>
        <v>0</v>
      </c>
      <c r="W325" s="489"/>
    </row>
    <row r="326" spans="1:23" ht="15" customHeight="1" x14ac:dyDescent="0.2">
      <c r="A326" s="327"/>
      <c r="B326" s="244"/>
      <c r="C326" s="416"/>
      <c r="D326" s="413">
        <v>1</v>
      </c>
      <c r="E326" s="413">
        <v>2</v>
      </c>
      <c r="F326" s="247"/>
      <c r="G326" s="405" t="s">
        <v>168</v>
      </c>
      <c r="H326" s="254"/>
      <c r="I326" s="238"/>
      <c r="J326" s="408">
        <f t="shared" ref="J326:U326" si="192">IF(OR($D329=0,$D330=0),0,IF(AND(J$48&gt;=$D329,J$48&lt;=$D330),"X",""))</f>
        <v>0</v>
      </c>
      <c r="K326" s="408">
        <f t="shared" si="192"/>
        <v>0</v>
      </c>
      <c r="L326" s="408">
        <f t="shared" si="192"/>
        <v>0</v>
      </c>
      <c r="M326" s="408">
        <f t="shared" si="192"/>
        <v>0</v>
      </c>
      <c r="N326" s="408">
        <f t="shared" si="192"/>
        <v>0</v>
      </c>
      <c r="O326" s="408">
        <f t="shared" si="192"/>
        <v>0</v>
      </c>
      <c r="P326" s="408">
        <f t="shared" si="192"/>
        <v>0</v>
      </c>
      <c r="Q326" s="408">
        <f t="shared" si="192"/>
        <v>0</v>
      </c>
      <c r="R326" s="408">
        <f t="shared" si="192"/>
        <v>0</v>
      </c>
      <c r="S326" s="408">
        <f t="shared" si="192"/>
        <v>0</v>
      </c>
      <c r="T326" s="408">
        <f t="shared" si="192"/>
        <v>0</v>
      </c>
      <c r="U326" s="408">
        <f t="shared" si="192"/>
        <v>0</v>
      </c>
      <c r="V326" s="419"/>
      <c r="W326" s="489"/>
    </row>
    <row r="327" spans="1:23" ht="15" customHeight="1" x14ac:dyDescent="0.2">
      <c r="A327" s="327"/>
      <c r="B327" s="244"/>
      <c r="C327" s="627" t="s">
        <v>274</v>
      </c>
      <c r="D327" s="412"/>
      <c r="E327" s="412"/>
      <c r="F327" s="247"/>
      <c r="G327" s="241" t="s">
        <v>119</v>
      </c>
      <c r="H327" s="406"/>
      <c r="I327" s="273" t="s">
        <v>30</v>
      </c>
      <c r="J327" s="563">
        <f t="shared" ref="J327:U327" si="193">IF(OR($D329=0,$D330=0),0,IF($D327=J$48,MIN(ROUND($D332,2),ROUND(ROUND($D332,2)/$D331*SUMPRODUCT(($J326:$U326="X")*(ROUND($J324:$U324,4))),2)),0))</f>
        <v>0</v>
      </c>
      <c r="K327" s="563">
        <f t="shared" si="193"/>
        <v>0</v>
      </c>
      <c r="L327" s="563">
        <f t="shared" si="193"/>
        <v>0</v>
      </c>
      <c r="M327" s="563">
        <f t="shared" si="193"/>
        <v>0</v>
      </c>
      <c r="N327" s="563">
        <f t="shared" si="193"/>
        <v>0</v>
      </c>
      <c r="O327" s="563">
        <f t="shared" si="193"/>
        <v>0</v>
      </c>
      <c r="P327" s="563">
        <f t="shared" si="193"/>
        <v>0</v>
      </c>
      <c r="Q327" s="563">
        <f t="shared" si="193"/>
        <v>0</v>
      </c>
      <c r="R327" s="563">
        <f t="shared" si="193"/>
        <v>0</v>
      </c>
      <c r="S327" s="563">
        <f t="shared" si="193"/>
        <v>0</v>
      </c>
      <c r="T327" s="563">
        <f t="shared" si="193"/>
        <v>0</v>
      </c>
      <c r="U327" s="563">
        <f t="shared" si="193"/>
        <v>0</v>
      </c>
      <c r="V327" s="565">
        <f>SUMPRODUCT(ROUND(J327:U327,2))</f>
        <v>0</v>
      </c>
      <c r="W327" s="489"/>
    </row>
    <row r="328" spans="1:23" ht="15" customHeight="1" x14ac:dyDescent="0.2">
      <c r="A328" s="327"/>
      <c r="B328" s="244"/>
      <c r="C328" s="627" t="s">
        <v>275</v>
      </c>
      <c r="D328" s="415"/>
      <c r="E328" s="421"/>
      <c r="F328" s="247"/>
      <c r="G328" s="239" t="s">
        <v>290</v>
      </c>
      <c r="H328" s="255"/>
      <c r="I328" s="273" t="s">
        <v>30</v>
      </c>
      <c r="J328" s="563">
        <f t="shared" ref="J328:U328" si="194">IF(OR($D329=0,$D330=0),0,IF($D327=J$48,MIN(ROUND($D333,2),ROUND(ROUND($D333,2)/$D331*SUMPRODUCT(($J326:$U326="X")*(ROUND($J324:$U324,4))),2)),0))</f>
        <v>0</v>
      </c>
      <c r="K328" s="563">
        <f t="shared" si="194"/>
        <v>0</v>
      </c>
      <c r="L328" s="563">
        <f t="shared" si="194"/>
        <v>0</v>
      </c>
      <c r="M328" s="563">
        <f t="shared" si="194"/>
        <v>0</v>
      </c>
      <c r="N328" s="563">
        <f t="shared" si="194"/>
        <v>0</v>
      </c>
      <c r="O328" s="563">
        <f t="shared" si="194"/>
        <v>0</v>
      </c>
      <c r="P328" s="563">
        <f t="shared" si="194"/>
        <v>0</v>
      </c>
      <c r="Q328" s="563">
        <f t="shared" si="194"/>
        <v>0</v>
      </c>
      <c r="R328" s="563">
        <f t="shared" si="194"/>
        <v>0</v>
      </c>
      <c r="S328" s="563">
        <f t="shared" si="194"/>
        <v>0</v>
      </c>
      <c r="T328" s="563">
        <f t="shared" si="194"/>
        <v>0</v>
      </c>
      <c r="U328" s="563">
        <f t="shared" si="194"/>
        <v>0</v>
      </c>
      <c r="V328" s="565">
        <f>SUMPRODUCT(ROUND(J328:U328,2))</f>
        <v>0</v>
      </c>
      <c r="W328" s="489"/>
    </row>
    <row r="329" spans="1:23" ht="15" customHeight="1" x14ac:dyDescent="0.2">
      <c r="A329" s="327"/>
      <c r="B329" s="244"/>
      <c r="C329" s="633" t="s">
        <v>32</v>
      </c>
      <c r="D329" s="404"/>
      <c r="E329" s="404"/>
      <c r="F329" s="247"/>
      <c r="G329" s="342" t="str">
        <f>$P$44</f>
        <v>Pauschale für Sozialabgaben inkl. Berufsgenossenschaft</v>
      </c>
      <c r="H329" s="406"/>
      <c r="I329" s="273" t="s">
        <v>30</v>
      </c>
      <c r="J329" s="563">
        <f>ROUND(J328*$U$44,2)</f>
        <v>0</v>
      </c>
      <c r="K329" s="563">
        <f t="shared" ref="K329:U329" si="195">ROUND(K328*$U$44,2)</f>
        <v>0</v>
      </c>
      <c r="L329" s="563">
        <f t="shared" si="195"/>
        <v>0</v>
      </c>
      <c r="M329" s="563">
        <f t="shared" si="195"/>
        <v>0</v>
      </c>
      <c r="N329" s="563">
        <f t="shared" si="195"/>
        <v>0</v>
      </c>
      <c r="O329" s="563">
        <f t="shared" si="195"/>
        <v>0</v>
      </c>
      <c r="P329" s="563">
        <f t="shared" si="195"/>
        <v>0</v>
      </c>
      <c r="Q329" s="563">
        <f t="shared" si="195"/>
        <v>0</v>
      </c>
      <c r="R329" s="563">
        <f t="shared" si="195"/>
        <v>0</v>
      </c>
      <c r="S329" s="563">
        <f t="shared" si="195"/>
        <v>0</v>
      </c>
      <c r="T329" s="563">
        <f t="shared" si="195"/>
        <v>0</v>
      </c>
      <c r="U329" s="563">
        <f t="shared" si="195"/>
        <v>0</v>
      </c>
      <c r="V329" s="565">
        <f>SUMPRODUCT(ROUND(J329:U329,2))</f>
        <v>0</v>
      </c>
      <c r="W329" s="489"/>
    </row>
    <row r="330" spans="1:23" ht="15" customHeight="1" x14ac:dyDescent="0.2">
      <c r="A330" s="327"/>
      <c r="B330" s="244"/>
      <c r="C330" s="633" t="s">
        <v>33</v>
      </c>
      <c r="D330" s="404"/>
      <c r="E330" s="404"/>
      <c r="F330" s="247"/>
      <c r="G330" s="405" t="s">
        <v>169</v>
      </c>
      <c r="H330" s="254"/>
      <c r="I330" s="238"/>
      <c r="J330" s="408">
        <f t="shared" ref="J330:U330" si="196">IF(OR($E329=0,$E330=0),0,IF(AND(J$48&gt;=$E329,J$48&lt;=$E330),"X",""))</f>
        <v>0</v>
      </c>
      <c r="K330" s="408">
        <f t="shared" si="196"/>
        <v>0</v>
      </c>
      <c r="L330" s="408">
        <f t="shared" si="196"/>
        <v>0</v>
      </c>
      <c r="M330" s="408">
        <f t="shared" si="196"/>
        <v>0</v>
      </c>
      <c r="N330" s="408">
        <f t="shared" si="196"/>
        <v>0</v>
      </c>
      <c r="O330" s="408">
        <f t="shared" si="196"/>
        <v>0</v>
      </c>
      <c r="P330" s="408">
        <f t="shared" si="196"/>
        <v>0</v>
      </c>
      <c r="Q330" s="408">
        <f t="shared" si="196"/>
        <v>0</v>
      </c>
      <c r="R330" s="408">
        <f t="shared" si="196"/>
        <v>0</v>
      </c>
      <c r="S330" s="408">
        <f t="shared" si="196"/>
        <v>0</v>
      </c>
      <c r="T330" s="408">
        <f t="shared" si="196"/>
        <v>0</v>
      </c>
      <c r="U330" s="408">
        <f t="shared" si="196"/>
        <v>0</v>
      </c>
      <c r="V330" s="252"/>
      <c r="W330" s="489"/>
    </row>
    <row r="331" spans="1:23" ht="15" customHeight="1" x14ac:dyDescent="0.2">
      <c r="A331" s="327"/>
      <c r="B331" s="244"/>
      <c r="C331" s="633" t="s">
        <v>171</v>
      </c>
      <c r="D331" s="420" t="str">
        <f>IF(OR(D329=0,D330=0),"",DATEDIF(D329,D330,"m")+1)</f>
        <v/>
      </c>
      <c r="E331" s="420" t="str">
        <f>IF(OR(E329=0,E330=0),"",DATEDIF(E329,E330,"m")+1)</f>
        <v/>
      </c>
      <c r="F331" s="247"/>
      <c r="G331" s="241" t="s">
        <v>119</v>
      </c>
      <c r="H331" s="406"/>
      <c r="I331" s="273" t="s">
        <v>30</v>
      </c>
      <c r="J331" s="563">
        <f t="shared" ref="J331:U331" si="197">IF(OR($E329=0,$E330=0),0,IF($E327=J$48,MIN(ROUND($E332,2),ROUND(ROUND($E332,2)/$E331*SUMPRODUCT(($J330:$U330="X")*(ROUND($J324:$U324,4))),2)),0))</f>
        <v>0</v>
      </c>
      <c r="K331" s="563">
        <f t="shared" si="197"/>
        <v>0</v>
      </c>
      <c r="L331" s="563">
        <f t="shared" si="197"/>
        <v>0</v>
      </c>
      <c r="M331" s="563">
        <f t="shared" si="197"/>
        <v>0</v>
      </c>
      <c r="N331" s="563">
        <f t="shared" si="197"/>
        <v>0</v>
      </c>
      <c r="O331" s="563">
        <f t="shared" si="197"/>
        <v>0</v>
      </c>
      <c r="P331" s="563">
        <f t="shared" si="197"/>
        <v>0</v>
      </c>
      <c r="Q331" s="563">
        <f t="shared" si="197"/>
        <v>0</v>
      </c>
      <c r="R331" s="563">
        <f t="shared" si="197"/>
        <v>0</v>
      </c>
      <c r="S331" s="563">
        <f t="shared" si="197"/>
        <v>0</v>
      </c>
      <c r="T331" s="563">
        <f t="shared" si="197"/>
        <v>0</v>
      </c>
      <c r="U331" s="563">
        <f t="shared" si="197"/>
        <v>0</v>
      </c>
      <c r="V331" s="565">
        <f>SUMPRODUCT(ROUND(J331:U331,2))</f>
        <v>0</v>
      </c>
      <c r="W331" s="489"/>
    </row>
    <row r="332" spans="1:23" ht="15" customHeight="1" x14ac:dyDescent="0.2">
      <c r="A332" s="327"/>
      <c r="B332" s="244"/>
      <c r="C332" s="627" t="s">
        <v>276</v>
      </c>
      <c r="D332" s="326"/>
      <c r="E332" s="326"/>
      <c r="F332" s="247"/>
      <c r="G332" s="239" t="s">
        <v>290</v>
      </c>
      <c r="H332" s="255"/>
      <c r="I332" s="273" t="s">
        <v>30</v>
      </c>
      <c r="J332" s="563">
        <f t="shared" ref="J332:U332" si="198">IF(OR($E329=0,$E330=0),0,IF($E327=J$48,MIN(ROUND($E333,2),ROUND(ROUND($E333,2)/$E331*SUMPRODUCT(($J330:$U330="X")*(ROUND($J324:$U324,4))),2)),0))</f>
        <v>0</v>
      </c>
      <c r="K332" s="563">
        <f t="shared" si="198"/>
        <v>0</v>
      </c>
      <c r="L332" s="563">
        <f t="shared" si="198"/>
        <v>0</v>
      </c>
      <c r="M332" s="563">
        <f t="shared" si="198"/>
        <v>0</v>
      </c>
      <c r="N332" s="563">
        <f t="shared" si="198"/>
        <v>0</v>
      </c>
      <c r="O332" s="563">
        <f t="shared" si="198"/>
        <v>0</v>
      </c>
      <c r="P332" s="563">
        <f t="shared" si="198"/>
        <v>0</v>
      </c>
      <c r="Q332" s="563">
        <f t="shared" si="198"/>
        <v>0</v>
      </c>
      <c r="R332" s="563">
        <f t="shared" si="198"/>
        <v>0</v>
      </c>
      <c r="S332" s="563">
        <f t="shared" si="198"/>
        <v>0</v>
      </c>
      <c r="T332" s="563">
        <f t="shared" si="198"/>
        <v>0</v>
      </c>
      <c r="U332" s="563">
        <f t="shared" si="198"/>
        <v>0</v>
      </c>
      <c r="V332" s="565">
        <f>SUMPRODUCT(ROUND(J332:U332,2))</f>
        <v>0</v>
      </c>
      <c r="W332" s="489"/>
    </row>
    <row r="333" spans="1:23" ht="15" customHeight="1" x14ac:dyDescent="0.2">
      <c r="A333" s="327"/>
      <c r="B333" s="244"/>
      <c r="C333" s="627" t="s">
        <v>291</v>
      </c>
      <c r="D333" s="326"/>
      <c r="E333" s="326"/>
      <c r="F333" s="247"/>
      <c r="G333" s="628" t="str">
        <f>$P$44</f>
        <v>Pauschale für Sozialabgaben inkl. Berufsgenossenschaft</v>
      </c>
      <c r="H333" s="629"/>
      <c r="I333" s="630" t="s">
        <v>30</v>
      </c>
      <c r="J333" s="631">
        <f t="shared" ref="J333:U333" si="199">ROUND(J332*$U$44,2)</f>
        <v>0</v>
      </c>
      <c r="K333" s="631">
        <f t="shared" si="199"/>
        <v>0</v>
      </c>
      <c r="L333" s="631">
        <f t="shared" si="199"/>
        <v>0</v>
      </c>
      <c r="M333" s="631">
        <f t="shared" si="199"/>
        <v>0</v>
      </c>
      <c r="N333" s="631">
        <f t="shared" si="199"/>
        <v>0</v>
      </c>
      <c r="O333" s="631">
        <f t="shared" si="199"/>
        <v>0</v>
      </c>
      <c r="P333" s="631">
        <f t="shared" si="199"/>
        <v>0</v>
      </c>
      <c r="Q333" s="631">
        <f t="shared" si="199"/>
        <v>0</v>
      </c>
      <c r="R333" s="631">
        <f t="shared" si="199"/>
        <v>0</v>
      </c>
      <c r="S333" s="631">
        <f t="shared" si="199"/>
        <v>0</v>
      </c>
      <c r="T333" s="631">
        <f t="shared" si="199"/>
        <v>0</v>
      </c>
      <c r="U333" s="631">
        <f t="shared" si="199"/>
        <v>0</v>
      </c>
      <c r="V333" s="632">
        <f>SUMPRODUCT(ROUND(J333:U333,2))</f>
        <v>0</v>
      </c>
      <c r="W333" s="489"/>
    </row>
    <row r="334" spans="1:23" ht="15" customHeight="1" thickBot="1" x14ac:dyDescent="0.25">
      <c r="A334" s="327"/>
      <c r="B334" s="278"/>
      <c r="C334" s="279"/>
      <c r="D334" s="279"/>
      <c r="E334" s="279"/>
      <c r="F334" s="411"/>
      <c r="G334" s="319"/>
      <c r="H334" s="414"/>
      <c r="I334" s="330"/>
      <c r="J334" s="320"/>
      <c r="K334" s="320"/>
      <c r="L334" s="320"/>
      <c r="M334" s="320"/>
      <c r="N334" s="320"/>
      <c r="O334" s="320"/>
      <c r="P334" s="320"/>
      <c r="Q334" s="320"/>
      <c r="R334" s="320"/>
      <c r="S334" s="320"/>
      <c r="T334" s="320"/>
      <c r="U334" s="320"/>
      <c r="V334" s="321"/>
      <c r="W334" s="489">
        <f>IF(COUNTIF(V322:V333,"&gt;0")&gt;0,1,0)</f>
        <v>0</v>
      </c>
    </row>
    <row r="335" spans="1:23" ht="15" customHeight="1" thickTop="1" x14ac:dyDescent="0.2">
      <c r="A335" s="327"/>
      <c r="B335" s="407"/>
      <c r="C335" s="409"/>
      <c r="D335" s="409"/>
      <c r="E335" s="409"/>
      <c r="F335" s="410"/>
      <c r="G335" s="262" t="s">
        <v>142</v>
      </c>
      <c r="H335" s="263"/>
      <c r="I335" s="264"/>
      <c r="J335" s="515"/>
      <c r="K335" s="515"/>
      <c r="L335" s="515"/>
      <c r="M335" s="515"/>
      <c r="N335" s="515"/>
      <c r="O335" s="515"/>
      <c r="P335" s="515"/>
      <c r="Q335" s="515"/>
      <c r="R335" s="515"/>
      <c r="S335" s="515"/>
      <c r="T335" s="515"/>
      <c r="U335" s="515"/>
      <c r="V335" s="417"/>
      <c r="W335" s="489"/>
    </row>
    <row r="336" spans="1:23" ht="15" customHeight="1" x14ac:dyDescent="0.2">
      <c r="A336" s="327"/>
      <c r="B336" s="251" t="s">
        <v>5</v>
      </c>
      <c r="C336" s="236"/>
      <c r="D336" s="832"/>
      <c r="E336" s="833"/>
      <c r="F336" s="246"/>
      <c r="G336" s="237" t="s">
        <v>64</v>
      </c>
      <c r="H336" s="253"/>
      <c r="I336" s="238"/>
      <c r="J336" s="623"/>
      <c r="K336" s="623"/>
      <c r="L336" s="623"/>
      <c r="M336" s="623"/>
      <c r="N336" s="623"/>
      <c r="O336" s="623"/>
      <c r="P336" s="623"/>
      <c r="Q336" s="623"/>
      <c r="R336" s="623"/>
      <c r="S336" s="623"/>
      <c r="T336" s="623"/>
      <c r="U336" s="623"/>
      <c r="V336" s="418"/>
      <c r="W336" s="489"/>
    </row>
    <row r="337" spans="1:23" ht="15" customHeight="1" x14ac:dyDescent="0.2">
      <c r="A337" s="327"/>
      <c r="B337" s="244"/>
      <c r="C337" s="236"/>
      <c r="D337" s="236"/>
      <c r="E337" s="236"/>
      <c r="F337" s="245"/>
      <c r="G337" s="275" t="s">
        <v>172</v>
      </c>
      <c r="H337" s="258"/>
      <c r="I337" s="240"/>
      <c r="J337" s="626"/>
      <c r="K337" s="626"/>
      <c r="L337" s="626"/>
      <c r="M337" s="626"/>
      <c r="N337" s="626"/>
      <c r="O337" s="626"/>
      <c r="P337" s="626"/>
      <c r="Q337" s="626"/>
      <c r="R337" s="626"/>
      <c r="S337" s="626"/>
      <c r="T337" s="626"/>
      <c r="U337" s="626"/>
      <c r="V337" s="625"/>
      <c r="W337" s="489"/>
    </row>
    <row r="338" spans="1:23" ht="15" customHeight="1" x14ac:dyDescent="0.2">
      <c r="A338" s="327"/>
      <c r="B338" s="251" t="s">
        <v>175</v>
      </c>
      <c r="C338" s="236"/>
      <c r="D338" s="236"/>
      <c r="E338" s="236"/>
      <c r="F338" s="247"/>
      <c r="G338" s="423" t="s">
        <v>170</v>
      </c>
      <c r="I338" s="424" t="s">
        <v>30</v>
      </c>
      <c r="J338" s="567">
        <f t="shared" ref="J338:U338" si="200">IF(AND($D340=J$48,$E340=J$48),ROUND($D345,2)+ROUND($E345,2),IF($D340=J$48,$D345,IF($E340=J$48,$E345,0)))</f>
        <v>0</v>
      </c>
      <c r="K338" s="567">
        <f t="shared" si="200"/>
        <v>0</v>
      </c>
      <c r="L338" s="567">
        <f t="shared" si="200"/>
        <v>0</v>
      </c>
      <c r="M338" s="567">
        <f t="shared" si="200"/>
        <v>0</v>
      </c>
      <c r="N338" s="567">
        <f t="shared" si="200"/>
        <v>0</v>
      </c>
      <c r="O338" s="567">
        <f t="shared" si="200"/>
        <v>0</v>
      </c>
      <c r="P338" s="567">
        <f t="shared" si="200"/>
        <v>0</v>
      </c>
      <c r="Q338" s="567">
        <f t="shared" si="200"/>
        <v>0</v>
      </c>
      <c r="R338" s="567">
        <f t="shared" si="200"/>
        <v>0</v>
      </c>
      <c r="S338" s="567">
        <f t="shared" si="200"/>
        <v>0</v>
      </c>
      <c r="T338" s="567">
        <f t="shared" si="200"/>
        <v>0</v>
      </c>
      <c r="U338" s="567">
        <f t="shared" si="200"/>
        <v>0</v>
      </c>
      <c r="V338" s="568">
        <f>SUMPRODUCT(ROUND(J338:U338,2))</f>
        <v>0</v>
      </c>
      <c r="W338" s="489"/>
    </row>
    <row r="339" spans="1:23" ht="15" customHeight="1" x14ac:dyDescent="0.2">
      <c r="A339" s="327"/>
      <c r="B339" s="244"/>
      <c r="C339" s="416"/>
      <c r="D339" s="413">
        <v>1</v>
      </c>
      <c r="E339" s="413">
        <v>2</v>
      </c>
      <c r="F339" s="247"/>
      <c r="G339" s="405" t="s">
        <v>168</v>
      </c>
      <c r="H339" s="254"/>
      <c r="I339" s="238"/>
      <c r="J339" s="408">
        <f t="shared" ref="J339:U339" si="201">IF(OR($D342=0,$D343=0),0,IF(AND(J$48&gt;=$D342,J$48&lt;=$D343),"X",""))</f>
        <v>0</v>
      </c>
      <c r="K339" s="408">
        <f t="shared" si="201"/>
        <v>0</v>
      </c>
      <c r="L339" s="408">
        <f t="shared" si="201"/>
        <v>0</v>
      </c>
      <c r="M339" s="408">
        <f t="shared" si="201"/>
        <v>0</v>
      </c>
      <c r="N339" s="408">
        <f t="shared" si="201"/>
        <v>0</v>
      </c>
      <c r="O339" s="408">
        <f t="shared" si="201"/>
        <v>0</v>
      </c>
      <c r="P339" s="408">
        <f t="shared" si="201"/>
        <v>0</v>
      </c>
      <c r="Q339" s="408">
        <f t="shared" si="201"/>
        <v>0</v>
      </c>
      <c r="R339" s="408">
        <f t="shared" si="201"/>
        <v>0</v>
      </c>
      <c r="S339" s="408">
        <f t="shared" si="201"/>
        <v>0</v>
      </c>
      <c r="T339" s="408">
        <f t="shared" si="201"/>
        <v>0</v>
      </c>
      <c r="U339" s="408">
        <f t="shared" si="201"/>
        <v>0</v>
      </c>
      <c r="V339" s="419"/>
      <c r="W339" s="489"/>
    </row>
    <row r="340" spans="1:23" ht="15" customHeight="1" x14ac:dyDescent="0.2">
      <c r="A340" s="327"/>
      <c r="B340" s="244"/>
      <c r="C340" s="627" t="s">
        <v>274</v>
      </c>
      <c r="D340" s="412"/>
      <c r="E340" s="412"/>
      <c r="F340" s="247"/>
      <c r="G340" s="241" t="s">
        <v>119</v>
      </c>
      <c r="H340" s="406"/>
      <c r="I340" s="273" t="s">
        <v>30</v>
      </c>
      <c r="J340" s="563">
        <f t="shared" ref="J340:U340" si="202">IF(OR($D342=0,$D343=0),0,IF($D340=J$48,MIN(ROUND($D345,2),ROUND(ROUND($D345,2)/$D344*SUMPRODUCT(($J339:$U339="X")*(ROUND($J337:$U337,4))),2)),0))</f>
        <v>0</v>
      </c>
      <c r="K340" s="563">
        <f t="shared" si="202"/>
        <v>0</v>
      </c>
      <c r="L340" s="563">
        <f t="shared" si="202"/>
        <v>0</v>
      </c>
      <c r="M340" s="563">
        <f t="shared" si="202"/>
        <v>0</v>
      </c>
      <c r="N340" s="563">
        <f t="shared" si="202"/>
        <v>0</v>
      </c>
      <c r="O340" s="563">
        <f t="shared" si="202"/>
        <v>0</v>
      </c>
      <c r="P340" s="563">
        <f t="shared" si="202"/>
        <v>0</v>
      </c>
      <c r="Q340" s="563">
        <f t="shared" si="202"/>
        <v>0</v>
      </c>
      <c r="R340" s="563">
        <f t="shared" si="202"/>
        <v>0</v>
      </c>
      <c r="S340" s="563">
        <f t="shared" si="202"/>
        <v>0</v>
      </c>
      <c r="T340" s="563">
        <f t="shared" si="202"/>
        <v>0</v>
      </c>
      <c r="U340" s="563">
        <f t="shared" si="202"/>
        <v>0</v>
      </c>
      <c r="V340" s="565">
        <f>SUMPRODUCT(ROUND(J340:U340,2))</f>
        <v>0</v>
      </c>
      <c r="W340" s="489"/>
    </row>
    <row r="341" spans="1:23" ht="15" customHeight="1" x14ac:dyDescent="0.2">
      <c r="A341" s="327"/>
      <c r="B341" s="244"/>
      <c r="C341" s="627" t="s">
        <v>275</v>
      </c>
      <c r="D341" s="415"/>
      <c r="E341" s="421"/>
      <c r="F341" s="247"/>
      <c r="G341" s="239" t="s">
        <v>290</v>
      </c>
      <c r="H341" s="255"/>
      <c r="I341" s="273" t="s">
        <v>30</v>
      </c>
      <c r="J341" s="563">
        <f t="shared" ref="J341:U341" si="203">IF(OR($D342=0,$D343=0),0,IF($D340=J$48,MIN(ROUND($D346,2),ROUND(ROUND($D346,2)/$D344*SUMPRODUCT(($J339:$U339="X")*(ROUND($J337:$U337,4))),2)),0))</f>
        <v>0</v>
      </c>
      <c r="K341" s="563">
        <f t="shared" si="203"/>
        <v>0</v>
      </c>
      <c r="L341" s="563">
        <f t="shared" si="203"/>
        <v>0</v>
      </c>
      <c r="M341" s="563">
        <f t="shared" si="203"/>
        <v>0</v>
      </c>
      <c r="N341" s="563">
        <f t="shared" si="203"/>
        <v>0</v>
      </c>
      <c r="O341" s="563">
        <f t="shared" si="203"/>
        <v>0</v>
      </c>
      <c r="P341" s="563">
        <f t="shared" si="203"/>
        <v>0</v>
      </c>
      <c r="Q341" s="563">
        <f t="shared" si="203"/>
        <v>0</v>
      </c>
      <c r="R341" s="563">
        <f t="shared" si="203"/>
        <v>0</v>
      </c>
      <c r="S341" s="563">
        <f t="shared" si="203"/>
        <v>0</v>
      </c>
      <c r="T341" s="563">
        <f t="shared" si="203"/>
        <v>0</v>
      </c>
      <c r="U341" s="563">
        <f t="shared" si="203"/>
        <v>0</v>
      </c>
      <c r="V341" s="565">
        <f>SUMPRODUCT(ROUND(J341:U341,2))</f>
        <v>0</v>
      </c>
      <c r="W341" s="489"/>
    </row>
    <row r="342" spans="1:23" ht="15" customHeight="1" x14ac:dyDescent="0.2">
      <c r="A342" s="327"/>
      <c r="B342" s="244"/>
      <c r="C342" s="633" t="s">
        <v>32</v>
      </c>
      <c r="D342" s="404"/>
      <c r="E342" s="404"/>
      <c r="F342" s="247"/>
      <c r="G342" s="342" t="str">
        <f>$P$44</f>
        <v>Pauschale für Sozialabgaben inkl. Berufsgenossenschaft</v>
      </c>
      <c r="H342" s="406"/>
      <c r="I342" s="273" t="s">
        <v>30</v>
      </c>
      <c r="J342" s="563">
        <f>ROUND(J341*$U$44,2)</f>
        <v>0</v>
      </c>
      <c r="K342" s="563">
        <f t="shared" ref="K342:U342" si="204">ROUND(K341*$U$44,2)</f>
        <v>0</v>
      </c>
      <c r="L342" s="563">
        <f t="shared" si="204"/>
        <v>0</v>
      </c>
      <c r="M342" s="563">
        <f t="shared" si="204"/>
        <v>0</v>
      </c>
      <c r="N342" s="563">
        <f t="shared" si="204"/>
        <v>0</v>
      </c>
      <c r="O342" s="563">
        <f t="shared" si="204"/>
        <v>0</v>
      </c>
      <c r="P342" s="563">
        <f t="shared" si="204"/>
        <v>0</v>
      </c>
      <c r="Q342" s="563">
        <f t="shared" si="204"/>
        <v>0</v>
      </c>
      <c r="R342" s="563">
        <f t="shared" si="204"/>
        <v>0</v>
      </c>
      <c r="S342" s="563">
        <f t="shared" si="204"/>
        <v>0</v>
      </c>
      <c r="T342" s="563">
        <f t="shared" si="204"/>
        <v>0</v>
      </c>
      <c r="U342" s="563">
        <f t="shared" si="204"/>
        <v>0</v>
      </c>
      <c r="V342" s="565">
        <f>SUMPRODUCT(ROUND(J342:U342,2))</f>
        <v>0</v>
      </c>
      <c r="W342" s="489"/>
    </row>
    <row r="343" spans="1:23" ht="15" customHeight="1" x14ac:dyDescent="0.2">
      <c r="A343" s="327"/>
      <c r="B343" s="244"/>
      <c r="C343" s="633" t="s">
        <v>33</v>
      </c>
      <c r="D343" s="404"/>
      <c r="E343" s="404"/>
      <c r="F343" s="247"/>
      <c r="G343" s="405" t="s">
        <v>169</v>
      </c>
      <c r="H343" s="254"/>
      <c r="I343" s="238"/>
      <c r="J343" s="408">
        <f t="shared" ref="J343:U343" si="205">IF(OR($E342=0,$E343=0),0,IF(AND(J$48&gt;=$E342,J$48&lt;=$E343),"X",""))</f>
        <v>0</v>
      </c>
      <c r="K343" s="408">
        <f t="shared" si="205"/>
        <v>0</v>
      </c>
      <c r="L343" s="408">
        <f t="shared" si="205"/>
        <v>0</v>
      </c>
      <c r="M343" s="408">
        <f t="shared" si="205"/>
        <v>0</v>
      </c>
      <c r="N343" s="408">
        <f t="shared" si="205"/>
        <v>0</v>
      </c>
      <c r="O343" s="408">
        <f t="shared" si="205"/>
        <v>0</v>
      </c>
      <c r="P343" s="408">
        <f t="shared" si="205"/>
        <v>0</v>
      </c>
      <c r="Q343" s="408">
        <f t="shared" si="205"/>
        <v>0</v>
      </c>
      <c r="R343" s="408">
        <f t="shared" si="205"/>
        <v>0</v>
      </c>
      <c r="S343" s="408">
        <f t="shared" si="205"/>
        <v>0</v>
      </c>
      <c r="T343" s="408">
        <f t="shared" si="205"/>
        <v>0</v>
      </c>
      <c r="U343" s="408">
        <f t="shared" si="205"/>
        <v>0</v>
      </c>
      <c r="V343" s="252"/>
      <c r="W343" s="489"/>
    </row>
    <row r="344" spans="1:23" ht="15" customHeight="1" x14ac:dyDescent="0.2">
      <c r="A344" s="327"/>
      <c r="B344" s="244"/>
      <c r="C344" s="633" t="s">
        <v>171</v>
      </c>
      <c r="D344" s="420" t="str">
        <f>IF(OR(D342=0,D343=0),"",DATEDIF(D342,D343,"m")+1)</f>
        <v/>
      </c>
      <c r="E344" s="420" t="str">
        <f>IF(OR(E342=0,E343=0),"",DATEDIF(E342,E343,"m")+1)</f>
        <v/>
      </c>
      <c r="F344" s="247"/>
      <c r="G344" s="241" t="s">
        <v>119</v>
      </c>
      <c r="H344" s="406"/>
      <c r="I344" s="273" t="s">
        <v>30</v>
      </c>
      <c r="J344" s="563">
        <f t="shared" ref="J344:U344" si="206">IF(OR($E342=0,$E343=0),0,IF($E340=J$48,MIN(ROUND($E345,2),ROUND(ROUND($E345,2)/$E344*SUMPRODUCT(($J343:$U343="X")*(ROUND($J337:$U337,4))),2)),0))</f>
        <v>0</v>
      </c>
      <c r="K344" s="563">
        <f t="shared" si="206"/>
        <v>0</v>
      </c>
      <c r="L344" s="563">
        <f t="shared" si="206"/>
        <v>0</v>
      </c>
      <c r="M344" s="563">
        <f t="shared" si="206"/>
        <v>0</v>
      </c>
      <c r="N344" s="563">
        <f t="shared" si="206"/>
        <v>0</v>
      </c>
      <c r="O344" s="563">
        <f t="shared" si="206"/>
        <v>0</v>
      </c>
      <c r="P344" s="563">
        <f t="shared" si="206"/>
        <v>0</v>
      </c>
      <c r="Q344" s="563">
        <f t="shared" si="206"/>
        <v>0</v>
      </c>
      <c r="R344" s="563">
        <f t="shared" si="206"/>
        <v>0</v>
      </c>
      <c r="S344" s="563">
        <f t="shared" si="206"/>
        <v>0</v>
      </c>
      <c r="T344" s="563">
        <f t="shared" si="206"/>
        <v>0</v>
      </c>
      <c r="U344" s="563">
        <f t="shared" si="206"/>
        <v>0</v>
      </c>
      <c r="V344" s="565">
        <f>SUMPRODUCT(ROUND(J344:U344,2))</f>
        <v>0</v>
      </c>
      <c r="W344" s="489"/>
    </row>
    <row r="345" spans="1:23" ht="15" customHeight="1" x14ac:dyDescent="0.2">
      <c r="A345" s="327"/>
      <c r="B345" s="244"/>
      <c r="C345" s="627" t="s">
        <v>276</v>
      </c>
      <c r="D345" s="326"/>
      <c r="E345" s="326"/>
      <c r="F345" s="247"/>
      <c r="G345" s="239" t="s">
        <v>290</v>
      </c>
      <c r="H345" s="255"/>
      <c r="I345" s="273" t="s">
        <v>30</v>
      </c>
      <c r="J345" s="563">
        <f t="shared" ref="J345:U345" si="207">IF(OR($E342=0,$E343=0),0,IF($E340=J$48,MIN(ROUND($E346,2),ROUND(ROUND($E346,2)/$E344*SUMPRODUCT(($J343:$U343="X")*(ROUND($J337:$U337,4))),2)),0))</f>
        <v>0</v>
      </c>
      <c r="K345" s="563">
        <f t="shared" si="207"/>
        <v>0</v>
      </c>
      <c r="L345" s="563">
        <f t="shared" si="207"/>
        <v>0</v>
      </c>
      <c r="M345" s="563">
        <f t="shared" si="207"/>
        <v>0</v>
      </c>
      <c r="N345" s="563">
        <f t="shared" si="207"/>
        <v>0</v>
      </c>
      <c r="O345" s="563">
        <f t="shared" si="207"/>
        <v>0</v>
      </c>
      <c r="P345" s="563">
        <f t="shared" si="207"/>
        <v>0</v>
      </c>
      <c r="Q345" s="563">
        <f t="shared" si="207"/>
        <v>0</v>
      </c>
      <c r="R345" s="563">
        <f t="shared" si="207"/>
        <v>0</v>
      </c>
      <c r="S345" s="563">
        <f t="shared" si="207"/>
        <v>0</v>
      </c>
      <c r="T345" s="563">
        <f t="shared" si="207"/>
        <v>0</v>
      </c>
      <c r="U345" s="563">
        <f t="shared" si="207"/>
        <v>0</v>
      </c>
      <c r="V345" s="565">
        <f>SUMPRODUCT(ROUND(J345:U345,2))</f>
        <v>0</v>
      </c>
      <c r="W345" s="489"/>
    </row>
    <row r="346" spans="1:23" ht="15" customHeight="1" x14ac:dyDescent="0.2">
      <c r="A346" s="327"/>
      <c r="B346" s="244"/>
      <c r="C346" s="627" t="s">
        <v>291</v>
      </c>
      <c r="D346" s="326"/>
      <c r="E346" s="326"/>
      <c r="F346" s="247"/>
      <c r="G346" s="628" t="str">
        <f>$P$44</f>
        <v>Pauschale für Sozialabgaben inkl. Berufsgenossenschaft</v>
      </c>
      <c r="H346" s="629"/>
      <c r="I346" s="630" t="s">
        <v>30</v>
      </c>
      <c r="J346" s="631">
        <f t="shared" ref="J346:U346" si="208">ROUND(J345*$U$44,2)</f>
        <v>0</v>
      </c>
      <c r="K346" s="631">
        <f t="shared" si="208"/>
        <v>0</v>
      </c>
      <c r="L346" s="631">
        <f t="shared" si="208"/>
        <v>0</v>
      </c>
      <c r="M346" s="631">
        <f t="shared" si="208"/>
        <v>0</v>
      </c>
      <c r="N346" s="631">
        <f t="shared" si="208"/>
        <v>0</v>
      </c>
      <c r="O346" s="631">
        <f t="shared" si="208"/>
        <v>0</v>
      </c>
      <c r="P346" s="631">
        <f t="shared" si="208"/>
        <v>0</v>
      </c>
      <c r="Q346" s="631">
        <f t="shared" si="208"/>
        <v>0</v>
      </c>
      <c r="R346" s="631">
        <f t="shared" si="208"/>
        <v>0</v>
      </c>
      <c r="S346" s="631">
        <f t="shared" si="208"/>
        <v>0</v>
      </c>
      <c r="T346" s="631">
        <f t="shared" si="208"/>
        <v>0</v>
      </c>
      <c r="U346" s="631">
        <f t="shared" si="208"/>
        <v>0</v>
      </c>
      <c r="V346" s="632">
        <f>SUMPRODUCT(ROUND(J346:U346,2))</f>
        <v>0</v>
      </c>
      <c r="W346" s="489"/>
    </row>
    <row r="347" spans="1:23" ht="15" customHeight="1" thickBot="1" x14ac:dyDescent="0.25">
      <c r="A347" s="327"/>
      <c r="B347" s="278"/>
      <c r="C347" s="279"/>
      <c r="D347" s="279"/>
      <c r="E347" s="279"/>
      <c r="F347" s="411"/>
      <c r="G347" s="319"/>
      <c r="H347" s="414"/>
      <c r="I347" s="330"/>
      <c r="J347" s="320"/>
      <c r="K347" s="320"/>
      <c r="L347" s="320"/>
      <c r="M347" s="320"/>
      <c r="N347" s="320"/>
      <c r="O347" s="320"/>
      <c r="P347" s="320"/>
      <c r="Q347" s="320"/>
      <c r="R347" s="320"/>
      <c r="S347" s="320"/>
      <c r="T347" s="320"/>
      <c r="U347" s="320"/>
      <c r="V347" s="321"/>
      <c r="W347" s="489">
        <f>IF(COUNTIF(V335:V346,"&gt;0")&gt;0,1,0)</f>
        <v>0</v>
      </c>
    </row>
    <row r="348" spans="1:23" ht="15" customHeight="1" thickTop="1" x14ac:dyDescent="0.2">
      <c r="A348" s="327"/>
      <c r="B348" s="407"/>
      <c r="C348" s="409"/>
      <c r="D348" s="409"/>
      <c r="E348" s="409"/>
      <c r="F348" s="410"/>
      <c r="G348" s="262" t="s">
        <v>142</v>
      </c>
      <c r="H348" s="263"/>
      <c r="I348" s="264"/>
      <c r="J348" s="515"/>
      <c r="K348" s="515"/>
      <c r="L348" s="515"/>
      <c r="M348" s="515"/>
      <c r="N348" s="515"/>
      <c r="O348" s="515"/>
      <c r="P348" s="515"/>
      <c r="Q348" s="515"/>
      <c r="R348" s="515"/>
      <c r="S348" s="515"/>
      <c r="T348" s="515"/>
      <c r="U348" s="515"/>
      <c r="V348" s="417"/>
      <c r="W348" s="489"/>
    </row>
    <row r="349" spans="1:23" ht="15" customHeight="1" x14ac:dyDescent="0.2">
      <c r="A349" s="327"/>
      <c r="B349" s="251" t="s">
        <v>5</v>
      </c>
      <c r="C349" s="236"/>
      <c r="D349" s="832"/>
      <c r="E349" s="833"/>
      <c r="F349" s="246"/>
      <c r="G349" s="237" t="s">
        <v>64</v>
      </c>
      <c r="H349" s="253"/>
      <c r="I349" s="238"/>
      <c r="J349" s="623"/>
      <c r="K349" s="623"/>
      <c r="L349" s="623"/>
      <c r="M349" s="623"/>
      <c r="N349" s="623"/>
      <c r="O349" s="623"/>
      <c r="P349" s="623"/>
      <c r="Q349" s="623"/>
      <c r="R349" s="623"/>
      <c r="S349" s="623"/>
      <c r="T349" s="623"/>
      <c r="U349" s="623"/>
      <c r="V349" s="418"/>
      <c r="W349" s="489"/>
    </row>
    <row r="350" spans="1:23" ht="15" customHeight="1" x14ac:dyDescent="0.2">
      <c r="A350" s="327"/>
      <c r="B350" s="244"/>
      <c r="C350" s="236"/>
      <c r="D350" s="236"/>
      <c r="E350" s="236"/>
      <c r="F350" s="245"/>
      <c r="G350" s="275" t="s">
        <v>172</v>
      </c>
      <c r="H350" s="258"/>
      <c r="I350" s="240"/>
      <c r="J350" s="626"/>
      <c r="K350" s="626"/>
      <c r="L350" s="626"/>
      <c r="M350" s="626"/>
      <c r="N350" s="626"/>
      <c r="O350" s="626"/>
      <c r="P350" s="626"/>
      <c r="Q350" s="626"/>
      <c r="R350" s="626"/>
      <c r="S350" s="626"/>
      <c r="T350" s="626"/>
      <c r="U350" s="626"/>
      <c r="V350" s="625"/>
      <c r="W350" s="489"/>
    </row>
    <row r="351" spans="1:23" ht="15" customHeight="1" x14ac:dyDescent="0.2">
      <c r="A351" s="327"/>
      <c r="B351" s="251" t="s">
        <v>175</v>
      </c>
      <c r="C351" s="236"/>
      <c r="D351" s="236"/>
      <c r="E351" s="236"/>
      <c r="F351" s="247"/>
      <c r="G351" s="423" t="s">
        <v>170</v>
      </c>
      <c r="I351" s="424" t="s">
        <v>30</v>
      </c>
      <c r="J351" s="567">
        <f t="shared" ref="J351:U351" si="209">IF(AND($D353=J$48,$E353=J$48),ROUND($D358,2)+ROUND($E358,2),IF($D353=J$48,$D358,IF($E353=J$48,$E358,0)))</f>
        <v>0</v>
      </c>
      <c r="K351" s="567">
        <f t="shared" si="209"/>
        <v>0</v>
      </c>
      <c r="L351" s="567">
        <f t="shared" si="209"/>
        <v>0</v>
      </c>
      <c r="M351" s="567">
        <f t="shared" si="209"/>
        <v>0</v>
      </c>
      <c r="N351" s="567">
        <f t="shared" si="209"/>
        <v>0</v>
      </c>
      <c r="O351" s="567">
        <f t="shared" si="209"/>
        <v>0</v>
      </c>
      <c r="P351" s="567">
        <f t="shared" si="209"/>
        <v>0</v>
      </c>
      <c r="Q351" s="567">
        <f t="shared" si="209"/>
        <v>0</v>
      </c>
      <c r="R351" s="567">
        <f t="shared" si="209"/>
        <v>0</v>
      </c>
      <c r="S351" s="567">
        <f t="shared" si="209"/>
        <v>0</v>
      </c>
      <c r="T351" s="567">
        <f t="shared" si="209"/>
        <v>0</v>
      </c>
      <c r="U351" s="567">
        <f t="shared" si="209"/>
        <v>0</v>
      </c>
      <c r="V351" s="568">
        <f>SUMPRODUCT(ROUND(J351:U351,2))</f>
        <v>0</v>
      </c>
      <c r="W351" s="489"/>
    </row>
    <row r="352" spans="1:23" ht="15" customHeight="1" x14ac:dyDescent="0.2">
      <c r="A352" s="327"/>
      <c r="B352" s="244"/>
      <c r="C352" s="416"/>
      <c r="D352" s="413">
        <v>1</v>
      </c>
      <c r="E352" s="413">
        <v>2</v>
      </c>
      <c r="F352" s="247"/>
      <c r="G352" s="405" t="s">
        <v>168</v>
      </c>
      <c r="H352" s="254"/>
      <c r="I352" s="238"/>
      <c r="J352" s="408">
        <f t="shared" ref="J352:U352" si="210">IF(OR($D355=0,$D356=0),0,IF(AND(J$48&gt;=$D355,J$48&lt;=$D356),"X",""))</f>
        <v>0</v>
      </c>
      <c r="K352" s="408">
        <f t="shared" si="210"/>
        <v>0</v>
      </c>
      <c r="L352" s="408">
        <f t="shared" si="210"/>
        <v>0</v>
      </c>
      <c r="M352" s="408">
        <f t="shared" si="210"/>
        <v>0</v>
      </c>
      <c r="N352" s="408">
        <f t="shared" si="210"/>
        <v>0</v>
      </c>
      <c r="O352" s="408">
        <f t="shared" si="210"/>
        <v>0</v>
      </c>
      <c r="P352" s="408">
        <f t="shared" si="210"/>
        <v>0</v>
      </c>
      <c r="Q352" s="408">
        <f t="shared" si="210"/>
        <v>0</v>
      </c>
      <c r="R352" s="408">
        <f t="shared" si="210"/>
        <v>0</v>
      </c>
      <c r="S352" s="408">
        <f t="shared" si="210"/>
        <v>0</v>
      </c>
      <c r="T352" s="408">
        <f t="shared" si="210"/>
        <v>0</v>
      </c>
      <c r="U352" s="408">
        <f t="shared" si="210"/>
        <v>0</v>
      </c>
      <c r="V352" s="419"/>
      <c r="W352" s="489"/>
    </row>
    <row r="353" spans="1:23" ht="15" customHeight="1" x14ac:dyDescent="0.2">
      <c r="A353" s="327"/>
      <c r="B353" s="244"/>
      <c r="C353" s="627" t="s">
        <v>274</v>
      </c>
      <c r="D353" s="412"/>
      <c r="E353" s="412"/>
      <c r="F353" s="247"/>
      <c r="G353" s="241" t="s">
        <v>119</v>
      </c>
      <c r="H353" s="406"/>
      <c r="I353" s="273" t="s">
        <v>30</v>
      </c>
      <c r="J353" s="563">
        <f t="shared" ref="J353:U353" si="211">IF(OR($D355=0,$D356=0),0,IF($D353=J$48,MIN(ROUND($D358,2),ROUND(ROUND($D358,2)/$D357*SUMPRODUCT(($J352:$U352="X")*(ROUND($J350:$U350,4))),2)),0))</f>
        <v>0</v>
      </c>
      <c r="K353" s="563">
        <f t="shared" si="211"/>
        <v>0</v>
      </c>
      <c r="L353" s="563">
        <f t="shared" si="211"/>
        <v>0</v>
      </c>
      <c r="M353" s="563">
        <f t="shared" si="211"/>
        <v>0</v>
      </c>
      <c r="N353" s="563">
        <f t="shared" si="211"/>
        <v>0</v>
      </c>
      <c r="O353" s="563">
        <f t="shared" si="211"/>
        <v>0</v>
      </c>
      <c r="P353" s="563">
        <f t="shared" si="211"/>
        <v>0</v>
      </c>
      <c r="Q353" s="563">
        <f t="shared" si="211"/>
        <v>0</v>
      </c>
      <c r="R353" s="563">
        <f t="shared" si="211"/>
        <v>0</v>
      </c>
      <c r="S353" s="563">
        <f t="shared" si="211"/>
        <v>0</v>
      </c>
      <c r="T353" s="563">
        <f t="shared" si="211"/>
        <v>0</v>
      </c>
      <c r="U353" s="563">
        <f t="shared" si="211"/>
        <v>0</v>
      </c>
      <c r="V353" s="565">
        <f>SUMPRODUCT(ROUND(J353:U353,2))</f>
        <v>0</v>
      </c>
      <c r="W353" s="489"/>
    </row>
    <row r="354" spans="1:23" ht="15" customHeight="1" x14ac:dyDescent="0.2">
      <c r="A354" s="327"/>
      <c r="B354" s="244"/>
      <c r="C354" s="627" t="s">
        <v>275</v>
      </c>
      <c r="D354" s="415"/>
      <c r="E354" s="421"/>
      <c r="F354" s="247"/>
      <c r="G354" s="239" t="s">
        <v>290</v>
      </c>
      <c r="H354" s="255"/>
      <c r="I354" s="273" t="s">
        <v>30</v>
      </c>
      <c r="J354" s="563">
        <f t="shared" ref="J354:U354" si="212">IF(OR($D355=0,$D356=0),0,IF($D353=J$48,MIN(ROUND($D359,2),ROUND(ROUND($D359,2)/$D357*SUMPRODUCT(($J352:$U352="X")*(ROUND($J350:$U350,4))),2)),0))</f>
        <v>0</v>
      </c>
      <c r="K354" s="563">
        <f t="shared" si="212"/>
        <v>0</v>
      </c>
      <c r="L354" s="563">
        <f t="shared" si="212"/>
        <v>0</v>
      </c>
      <c r="M354" s="563">
        <f t="shared" si="212"/>
        <v>0</v>
      </c>
      <c r="N354" s="563">
        <f t="shared" si="212"/>
        <v>0</v>
      </c>
      <c r="O354" s="563">
        <f t="shared" si="212"/>
        <v>0</v>
      </c>
      <c r="P354" s="563">
        <f t="shared" si="212"/>
        <v>0</v>
      </c>
      <c r="Q354" s="563">
        <f t="shared" si="212"/>
        <v>0</v>
      </c>
      <c r="R354" s="563">
        <f t="shared" si="212"/>
        <v>0</v>
      </c>
      <c r="S354" s="563">
        <f t="shared" si="212"/>
        <v>0</v>
      </c>
      <c r="T354" s="563">
        <f t="shared" si="212"/>
        <v>0</v>
      </c>
      <c r="U354" s="563">
        <f t="shared" si="212"/>
        <v>0</v>
      </c>
      <c r="V354" s="565">
        <f>SUMPRODUCT(ROUND(J354:U354,2))</f>
        <v>0</v>
      </c>
      <c r="W354" s="489"/>
    </row>
    <row r="355" spans="1:23" ht="15" customHeight="1" x14ac:dyDescent="0.2">
      <c r="A355" s="327"/>
      <c r="B355" s="244"/>
      <c r="C355" s="633" t="s">
        <v>32</v>
      </c>
      <c r="D355" s="404"/>
      <c r="E355" s="404"/>
      <c r="F355" s="247"/>
      <c r="G355" s="342" t="str">
        <f>$P$44</f>
        <v>Pauschale für Sozialabgaben inkl. Berufsgenossenschaft</v>
      </c>
      <c r="H355" s="406"/>
      <c r="I355" s="273" t="s">
        <v>30</v>
      </c>
      <c r="J355" s="563">
        <f>ROUND(J354*$U$44,2)</f>
        <v>0</v>
      </c>
      <c r="K355" s="563">
        <f t="shared" ref="K355:U355" si="213">ROUND(K354*$U$44,2)</f>
        <v>0</v>
      </c>
      <c r="L355" s="563">
        <f t="shared" si="213"/>
        <v>0</v>
      </c>
      <c r="M355" s="563">
        <f t="shared" si="213"/>
        <v>0</v>
      </c>
      <c r="N355" s="563">
        <f t="shared" si="213"/>
        <v>0</v>
      </c>
      <c r="O355" s="563">
        <f t="shared" si="213"/>
        <v>0</v>
      </c>
      <c r="P355" s="563">
        <f t="shared" si="213"/>
        <v>0</v>
      </c>
      <c r="Q355" s="563">
        <f t="shared" si="213"/>
        <v>0</v>
      </c>
      <c r="R355" s="563">
        <f t="shared" si="213"/>
        <v>0</v>
      </c>
      <c r="S355" s="563">
        <f t="shared" si="213"/>
        <v>0</v>
      </c>
      <c r="T355" s="563">
        <f t="shared" si="213"/>
        <v>0</v>
      </c>
      <c r="U355" s="563">
        <f t="shared" si="213"/>
        <v>0</v>
      </c>
      <c r="V355" s="565">
        <f>SUMPRODUCT(ROUND(J355:U355,2))</f>
        <v>0</v>
      </c>
      <c r="W355" s="489"/>
    </row>
    <row r="356" spans="1:23" ht="15" customHeight="1" x14ac:dyDescent="0.2">
      <c r="A356" s="327"/>
      <c r="B356" s="244"/>
      <c r="C356" s="633" t="s">
        <v>33</v>
      </c>
      <c r="D356" s="404"/>
      <c r="E356" s="404"/>
      <c r="F356" s="247"/>
      <c r="G356" s="405" t="s">
        <v>169</v>
      </c>
      <c r="H356" s="254"/>
      <c r="I356" s="238"/>
      <c r="J356" s="408">
        <f t="shared" ref="J356:U356" si="214">IF(OR($E355=0,$E356=0),0,IF(AND(J$48&gt;=$E355,J$48&lt;=$E356),"X",""))</f>
        <v>0</v>
      </c>
      <c r="K356" s="408">
        <f t="shared" si="214"/>
        <v>0</v>
      </c>
      <c r="L356" s="408">
        <f t="shared" si="214"/>
        <v>0</v>
      </c>
      <c r="M356" s="408">
        <f t="shared" si="214"/>
        <v>0</v>
      </c>
      <c r="N356" s="408">
        <f t="shared" si="214"/>
        <v>0</v>
      </c>
      <c r="O356" s="408">
        <f t="shared" si="214"/>
        <v>0</v>
      </c>
      <c r="P356" s="408">
        <f t="shared" si="214"/>
        <v>0</v>
      </c>
      <c r="Q356" s="408">
        <f t="shared" si="214"/>
        <v>0</v>
      </c>
      <c r="R356" s="408">
        <f t="shared" si="214"/>
        <v>0</v>
      </c>
      <c r="S356" s="408">
        <f t="shared" si="214"/>
        <v>0</v>
      </c>
      <c r="T356" s="408">
        <f t="shared" si="214"/>
        <v>0</v>
      </c>
      <c r="U356" s="408">
        <f t="shared" si="214"/>
        <v>0</v>
      </c>
      <c r="V356" s="252"/>
      <c r="W356" s="489"/>
    </row>
    <row r="357" spans="1:23" ht="15" customHeight="1" x14ac:dyDescent="0.2">
      <c r="A357" s="327"/>
      <c r="B357" s="244"/>
      <c r="C357" s="633" t="s">
        <v>171</v>
      </c>
      <c r="D357" s="420" t="str">
        <f>IF(OR(D355=0,D356=0),"",DATEDIF(D355,D356,"m")+1)</f>
        <v/>
      </c>
      <c r="E357" s="420" t="str">
        <f>IF(OR(E355=0,E356=0),"",DATEDIF(E355,E356,"m")+1)</f>
        <v/>
      </c>
      <c r="F357" s="247"/>
      <c r="G357" s="241" t="s">
        <v>119</v>
      </c>
      <c r="H357" s="406"/>
      <c r="I357" s="273" t="s">
        <v>30</v>
      </c>
      <c r="J357" s="563">
        <f t="shared" ref="J357:U357" si="215">IF(OR($E355=0,$E356=0),0,IF($E353=J$48,MIN(ROUND($E358,2),ROUND(ROUND($E358,2)/$E357*SUMPRODUCT(($J356:$U356="X")*(ROUND($J350:$U350,4))),2)),0))</f>
        <v>0</v>
      </c>
      <c r="K357" s="563">
        <f t="shared" si="215"/>
        <v>0</v>
      </c>
      <c r="L357" s="563">
        <f t="shared" si="215"/>
        <v>0</v>
      </c>
      <c r="M357" s="563">
        <f t="shared" si="215"/>
        <v>0</v>
      </c>
      <c r="N357" s="563">
        <f t="shared" si="215"/>
        <v>0</v>
      </c>
      <c r="O357" s="563">
        <f t="shared" si="215"/>
        <v>0</v>
      </c>
      <c r="P357" s="563">
        <f t="shared" si="215"/>
        <v>0</v>
      </c>
      <c r="Q357" s="563">
        <f t="shared" si="215"/>
        <v>0</v>
      </c>
      <c r="R357" s="563">
        <f t="shared" si="215"/>
        <v>0</v>
      </c>
      <c r="S357" s="563">
        <f t="shared" si="215"/>
        <v>0</v>
      </c>
      <c r="T357" s="563">
        <f t="shared" si="215"/>
        <v>0</v>
      </c>
      <c r="U357" s="563">
        <f t="shared" si="215"/>
        <v>0</v>
      </c>
      <c r="V357" s="565">
        <f>SUMPRODUCT(ROUND(J357:U357,2))</f>
        <v>0</v>
      </c>
      <c r="W357" s="489"/>
    </row>
    <row r="358" spans="1:23" ht="15" customHeight="1" x14ac:dyDescent="0.2">
      <c r="A358" s="327"/>
      <c r="B358" s="244"/>
      <c r="C358" s="627" t="s">
        <v>276</v>
      </c>
      <c r="D358" s="326"/>
      <c r="E358" s="326"/>
      <c r="F358" s="247"/>
      <c r="G358" s="239" t="s">
        <v>290</v>
      </c>
      <c r="H358" s="255"/>
      <c r="I358" s="273" t="s">
        <v>30</v>
      </c>
      <c r="J358" s="563">
        <f t="shared" ref="J358:U358" si="216">IF(OR($E355=0,$E356=0),0,IF($E353=J$48,MIN(ROUND($E359,2),ROUND(ROUND($E359,2)/$E357*SUMPRODUCT(($J356:$U356="X")*(ROUND($J350:$U350,4))),2)),0))</f>
        <v>0</v>
      </c>
      <c r="K358" s="563">
        <f t="shared" si="216"/>
        <v>0</v>
      </c>
      <c r="L358" s="563">
        <f t="shared" si="216"/>
        <v>0</v>
      </c>
      <c r="M358" s="563">
        <f t="shared" si="216"/>
        <v>0</v>
      </c>
      <c r="N358" s="563">
        <f t="shared" si="216"/>
        <v>0</v>
      </c>
      <c r="O358" s="563">
        <f t="shared" si="216"/>
        <v>0</v>
      </c>
      <c r="P358" s="563">
        <f t="shared" si="216"/>
        <v>0</v>
      </c>
      <c r="Q358" s="563">
        <f t="shared" si="216"/>
        <v>0</v>
      </c>
      <c r="R358" s="563">
        <f t="shared" si="216"/>
        <v>0</v>
      </c>
      <c r="S358" s="563">
        <f t="shared" si="216"/>
        <v>0</v>
      </c>
      <c r="T358" s="563">
        <f t="shared" si="216"/>
        <v>0</v>
      </c>
      <c r="U358" s="563">
        <f t="shared" si="216"/>
        <v>0</v>
      </c>
      <c r="V358" s="565">
        <f>SUMPRODUCT(ROUND(J358:U358,2))</f>
        <v>0</v>
      </c>
      <c r="W358" s="489"/>
    </row>
    <row r="359" spans="1:23" ht="15" customHeight="1" x14ac:dyDescent="0.2">
      <c r="A359" s="327"/>
      <c r="B359" s="244"/>
      <c r="C359" s="627" t="s">
        <v>291</v>
      </c>
      <c r="D359" s="326"/>
      <c r="E359" s="326"/>
      <c r="F359" s="247"/>
      <c r="G359" s="628" t="str">
        <f>$P$44</f>
        <v>Pauschale für Sozialabgaben inkl. Berufsgenossenschaft</v>
      </c>
      <c r="H359" s="629"/>
      <c r="I359" s="630" t="s">
        <v>30</v>
      </c>
      <c r="J359" s="631">
        <f t="shared" ref="J359:U359" si="217">ROUND(J358*$U$44,2)</f>
        <v>0</v>
      </c>
      <c r="K359" s="631">
        <f t="shared" si="217"/>
        <v>0</v>
      </c>
      <c r="L359" s="631">
        <f t="shared" si="217"/>
        <v>0</v>
      </c>
      <c r="M359" s="631">
        <f t="shared" si="217"/>
        <v>0</v>
      </c>
      <c r="N359" s="631">
        <f t="shared" si="217"/>
        <v>0</v>
      </c>
      <c r="O359" s="631">
        <f t="shared" si="217"/>
        <v>0</v>
      </c>
      <c r="P359" s="631">
        <f t="shared" si="217"/>
        <v>0</v>
      </c>
      <c r="Q359" s="631">
        <f t="shared" si="217"/>
        <v>0</v>
      </c>
      <c r="R359" s="631">
        <f t="shared" si="217"/>
        <v>0</v>
      </c>
      <c r="S359" s="631">
        <f t="shared" si="217"/>
        <v>0</v>
      </c>
      <c r="T359" s="631">
        <f t="shared" si="217"/>
        <v>0</v>
      </c>
      <c r="U359" s="631">
        <f t="shared" si="217"/>
        <v>0</v>
      </c>
      <c r="V359" s="632">
        <f>SUMPRODUCT(ROUND(J359:U359,2))</f>
        <v>0</v>
      </c>
      <c r="W359" s="489"/>
    </row>
    <row r="360" spans="1:23" ht="15" customHeight="1" thickBot="1" x14ac:dyDescent="0.25">
      <c r="A360" s="327"/>
      <c r="B360" s="278"/>
      <c r="C360" s="279"/>
      <c r="D360" s="279"/>
      <c r="E360" s="279"/>
      <c r="F360" s="411"/>
      <c r="G360" s="319"/>
      <c r="H360" s="414"/>
      <c r="I360" s="330"/>
      <c r="J360" s="320"/>
      <c r="K360" s="320"/>
      <c r="L360" s="320"/>
      <c r="M360" s="320"/>
      <c r="N360" s="320"/>
      <c r="O360" s="320"/>
      <c r="P360" s="320"/>
      <c r="Q360" s="320"/>
      <c r="R360" s="320"/>
      <c r="S360" s="320"/>
      <c r="T360" s="320"/>
      <c r="U360" s="320"/>
      <c r="V360" s="321"/>
      <c r="W360" s="489">
        <f>IF(COUNTIF(V348:V359,"&gt;0")&gt;0,1,0)</f>
        <v>0</v>
      </c>
    </row>
    <row r="361" spans="1:23" ht="15" customHeight="1" thickTop="1" x14ac:dyDescent="0.2">
      <c r="A361" s="327"/>
      <c r="B361" s="407"/>
      <c r="C361" s="409"/>
      <c r="D361" s="409"/>
      <c r="E361" s="409"/>
      <c r="F361" s="410"/>
      <c r="G361" s="262" t="s">
        <v>142</v>
      </c>
      <c r="H361" s="263"/>
      <c r="I361" s="264"/>
      <c r="J361" s="515"/>
      <c r="K361" s="515"/>
      <c r="L361" s="515"/>
      <c r="M361" s="515"/>
      <c r="N361" s="515"/>
      <c r="O361" s="515"/>
      <c r="P361" s="515"/>
      <c r="Q361" s="515"/>
      <c r="R361" s="515"/>
      <c r="S361" s="515"/>
      <c r="T361" s="515"/>
      <c r="U361" s="515"/>
      <c r="V361" s="417"/>
      <c r="W361" s="489"/>
    </row>
    <row r="362" spans="1:23" ht="15" customHeight="1" x14ac:dyDescent="0.2">
      <c r="A362" s="327"/>
      <c r="B362" s="251" t="s">
        <v>5</v>
      </c>
      <c r="C362" s="236"/>
      <c r="D362" s="832"/>
      <c r="E362" s="833"/>
      <c r="F362" s="246"/>
      <c r="G362" s="237" t="s">
        <v>64</v>
      </c>
      <c r="H362" s="253"/>
      <c r="I362" s="238"/>
      <c r="J362" s="623"/>
      <c r="K362" s="623"/>
      <c r="L362" s="623"/>
      <c r="M362" s="623"/>
      <c r="N362" s="623"/>
      <c r="O362" s="623"/>
      <c r="P362" s="623"/>
      <c r="Q362" s="623"/>
      <c r="R362" s="623"/>
      <c r="S362" s="623"/>
      <c r="T362" s="623"/>
      <c r="U362" s="623"/>
      <c r="V362" s="418"/>
      <c r="W362" s="489"/>
    </row>
    <row r="363" spans="1:23" ht="15" customHeight="1" x14ac:dyDescent="0.2">
      <c r="A363" s="327"/>
      <c r="B363" s="244"/>
      <c r="C363" s="236"/>
      <c r="D363" s="236"/>
      <c r="E363" s="236"/>
      <c r="F363" s="245"/>
      <c r="G363" s="275" t="s">
        <v>172</v>
      </c>
      <c r="H363" s="258"/>
      <c r="I363" s="240"/>
      <c r="J363" s="626"/>
      <c r="K363" s="626"/>
      <c r="L363" s="626"/>
      <c r="M363" s="626"/>
      <c r="N363" s="626"/>
      <c r="O363" s="626"/>
      <c r="P363" s="626"/>
      <c r="Q363" s="626"/>
      <c r="R363" s="626"/>
      <c r="S363" s="626"/>
      <c r="T363" s="626"/>
      <c r="U363" s="626"/>
      <c r="V363" s="625"/>
      <c r="W363" s="489"/>
    </row>
    <row r="364" spans="1:23" ht="15" customHeight="1" x14ac:dyDescent="0.2">
      <c r="A364" s="327"/>
      <c r="B364" s="251" t="s">
        <v>175</v>
      </c>
      <c r="C364" s="236"/>
      <c r="D364" s="236"/>
      <c r="E364" s="236"/>
      <c r="F364" s="247"/>
      <c r="G364" s="423" t="s">
        <v>170</v>
      </c>
      <c r="I364" s="424" t="s">
        <v>30</v>
      </c>
      <c r="J364" s="567">
        <f t="shared" ref="J364:U364" si="218">IF(AND($D366=J$48,$E366=J$48),ROUND($D371,2)+ROUND($E371,2),IF($D366=J$48,$D371,IF($E366=J$48,$E371,0)))</f>
        <v>0</v>
      </c>
      <c r="K364" s="567">
        <f t="shared" si="218"/>
        <v>0</v>
      </c>
      <c r="L364" s="567">
        <f t="shared" si="218"/>
        <v>0</v>
      </c>
      <c r="M364" s="567">
        <f t="shared" si="218"/>
        <v>0</v>
      </c>
      <c r="N364" s="567">
        <f t="shared" si="218"/>
        <v>0</v>
      </c>
      <c r="O364" s="567">
        <f t="shared" si="218"/>
        <v>0</v>
      </c>
      <c r="P364" s="567">
        <f t="shared" si="218"/>
        <v>0</v>
      </c>
      <c r="Q364" s="567">
        <f t="shared" si="218"/>
        <v>0</v>
      </c>
      <c r="R364" s="567">
        <f t="shared" si="218"/>
        <v>0</v>
      </c>
      <c r="S364" s="567">
        <f t="shared" si="218"/>
        <v>0</v>
      </c>
      <c r="T364" s="567">
        <f t="shared" si="218"/>
        <v>0</v>
      </c>
      <c r="U364" s="567">
        <f t="shared" si="218"/>
        <v>0</v>
      </c>
      <c r="V364" s="568">
        <f>SUMPRODUCT(ROUND(J364:U364,2))</f>
        <v>0</v>
      </c>
      <c r="W364" s="489"/>
    </row>
    <row r="365" spans="1:23" ht="15" customHeight="1" x14ac:dyDescent="0.2">
      <c r="A365" s="327"/>
      <c r="B365" s="244"/>
      <c r="C365" s="416"/>
      <c r="D365" s="413">
        <v>1</v>
      </c>
      <c r="E365" s="413">
        <v>2</v>
      </c>
      <c r="F365" s="247"/>
      <c r="G365" s="405" t="s">
        <v>168</v>
      </c>
      <c r="H365" s="254"/>
      <c r="I365" s="238"/>
      <c r="J365" s="408">
        <f t="shared" ref="J365:U365" si="219">IF(OR($D368=0,$D369=0),0,IF(AND(J$48&gt;=$D368,J$48&lt;=$D369),"X",""))</f>
        <v>0</v>
      </c>
      <c r="K365" s="408">
        <f t="shared" si="219"/>
        <v>0</v>
      </c>
      <c r="L365" s="408">
        <f t="shared" si="219"/>
        <v>0</v>
      </c>
      <c r="M365" s="408">
        <f t="shared" si="219"/>
        <v>0</v>
      </c>
      <c r="N365" s="408">
        <f t="shared" si="219"/>
        <v>0</v>
      </c>
      <c r="O365" s="408">
        <f t="shared" si="219"/>
        <v>0</v>
      </c>
      <c r="P365" s="408">
        <f t="shared" si="219"/>
        <v>0</v>
      </c>
      <c r="Q365" s="408">
        <f t="shared" si="219"/>
        <v>0</v>
      </c>
      <c r="R365" s="408">
        <f t="shared" si="219"/>
        <v>0</v>
      </c>
      <c r="S365" s="408">
        <f t="shared" si="219"/>
        <v>0</v>
      </c>
      <c r="T365" s="408">
        <f t="shared" si="219"/>
        <v>0</v>
      </c>
      <c r="U365" s="408">
        <f t="shared" si="219"/>
        <v>0</v>
      </c>
      <c r="V365" s="419"/>
      <c r="W365" s="489"/>
    </row>
    <row r="366" spans="1:23" ht="15" customHeight="1" x14ac:dyDescent="0.2">
      <c r="A366" s="327"/>
      <c r="B366" s="244"/>
      <c r="C366" s="627" t="s">
        <v>274</v>
      </c>
      <c r="D366" s="412"/>
      <c r="E366" s="412"/>
      <c r="F366" s="247"/>
      <c r="G366" s="241" t="s">
        <v>119</v>
      </c>
      <c r="H366" s="406"/>
      <c r="I366" s="273" t="s">
        <v>30</v>
      </c>
      <c r="J366" s="563">
        <f t="shared" ref="J366:U366" si="220">IF(OR($D368=0,$D369=0),0,IF($D366=J$48,MIN(ROUND($D371,2),ROUND(ROUND($D371,2)/$D370*SUMPRODUCT(($J365:$U365="X")*(ROUND($J363:$U363,4))),2)),0))</f>
        <v>0</v>
      </c>
      <c r="K366" s="563">
        <f t="shared" si="220"/>
        <v>0</v>
      </c>
      <c r="L366" s="563">
        <f t="shared" si="220"/>
        <v>0</v>
      </c>
      <c r="M366" s="563">
        <f t="shared" si="220"/>
        <v>0</v>
      </c>
      <c r="N366" s="563">
        <f t="shared" si="220"/>
        <v>0</v>
      </c>
      <c r="O366" s="563">
        <f t="shared" si="220"/>
        <v>0</v>
      </c>
      <c r="P366" s="563">
        <f t="shared" si="220"/>
        <v>0</v>
      </c>
      <c r="Q366" s="563">
        <f t="shared" si="220"/>
        <v>0</v>
      </c>
      <c r="R366" s="563">
        <f t="shared" si="220"/>
        <v>0</v>
      </c>
      <c r="S366" s="563">
        <f t="shared" si="220"/>
        <v>0</v>
      </c>
      <c r="T366" s="563">
        <f t="shared" si="220"/>
        <v>0</v>
      </c>
      <c r="U366" s="563">
        <f t="shared" si="220"/>
        <v>0</v>
      </c>
      <c r="V366" s="565">
        <f>SUMPRODUCT(ROUND(J366:U366,2))</f>
        <v>0</v>
      </c>
      <c r="W366" s="489"/>
    </row>
    <row r="367" spans="1:23" ht="15" customHeight="1" x14ac:dyDescent="0.2">
      <c r="A367" s="327"/>
      <c r="B367" s="244"/>
      <c r="C367" s="627" t="s">
        <v>275</v>
      </c>
      <c r="D367" s="415"/>
      <c r="E367" s="421"/>
      <c r="F367" s="247"/>
      <c r="G367" s="239" t="s">
        <v>290</v>
      </c>
      <c r="H367" s="255"/>
      <c r="I367" s="273" t="s">
        <v>30</v>
      </c>
      <c r="J367" s="563">
        <f t="shared" ref="J367:U367" si="221">IF(OR($D368=0,$D369=0),0,IF($D366=J$48,MIN(ROUND($D372,2),ROUND(ROUND($D372,2)/$D370*SUMPRODUCT(($J365:$U365="X")*(ROUND($J363:$U363,4))),2)),0))</f>
        <v>0</v>
      </c>
      <c r="K367" s="563">
        <f t="shared" si="221"/>
        <v>0</v>
      </c>
      <c r="L367" s="563">
        <f t="shared" si="221"/>
        <v>0</v>
      </c>
      <c r="M367" s="563">
        <f t="shared" si="221"/>
        <v>0</v>
      </c>
      <c r="N367" s="563">
        <f t="shared" si="221"/>
        <v>0</v>
      </c>
      <c r="O367" s="563">
        <f t="shared" si="221"/>
        <v>0</v>
      </c>
      <c r="P367" s="563">
        <f t="shared" si="221"/>
        <v>0</v>
      </c>
      <c r="Q367" s="563">
        <f t="shared" si="221"/>
        <v>0</v>
      </c>
      <c r="R367" s="563">
        <f t="shared" si="221"/>
        <v>0</v>
      </c>
      <c r="S367" s="563">
        <f t="shared" si="221"/>
        <v>0</v>
      </c>
      <c r="T367" s="563">
        <f t="shared" si="221"/>
        <v>0</v>
      </c>
      <c r="U367" s="563">
        <f t="shared" si="221"/>
        <v>0</v>
      </c>
      <c r="V367" s="565">
        <f>SUMPRODUCT(ROUND(J367:U367,2))</f>
        <v>0</v>
      </c>
      <c r="W367" s="489"/>
    </row>
    <row r="368" spans="1:23" ht="15" customHeight="1" x14ac:dyDescent="0.2">
      <c r="A368" s="327"/>
      <c r="B368" s="244"/>
      <c r="C368" s="633" t="s">
        <v>32</v>
      </c>
      <c r="D368" s="404"/>
      <c r="E368" s="404"/>
      <c r="F368" s="247"/>
      <c r="G368" s="342" t="str">
        <f>$P$44</f>
        <v>Pauschale für Sozialabgaben inkl. Berufsgenossenschaft</v>
      </c>
      <c r="H368" s="406"/>
      <c r="I368" s="273" t="s">
        <v>30</v>
      </c>
      <c r="J368" s="563">
        <f>ROUND(J367*$U$44,2)</f>
        <v>0</v>
      </c>
      <c r="K368" s="563">
        <f t="shared" ref="K368:U368" si="222">ROUND(K367*$U$44,2)</f>
        <v>0</v>
      </c>
      <c r="L368" s="563">
        <f t="shared" si="222"/>
        <v>0</v>
      </c>
      <c r="M368" s="563">
        <f t="shared" si="222"/>
        <v>0</v>
      </c>
      <c r="N368" s="563">
        <f t="shared" si="222"/>
        <v>0</v>
      </c>
      <c r="O368" s="563">
        <f t="shared" si="222"/>
        <v>0</v>
      </c>
      <c r="P368" s="563">
        <f t="shared" si="222"/>
        <v>0</v>
      </c>
      <c r="Q368" s="563">
        <f t="shared" si="222"/>
        <v>0</v>
      </c>
      <c r="R368" s="563">
        <f t="shared" si="222"/>
        <v>0</v>
      </c>
      <c r="S368" s="563">
        <f t="shared" si="222"/>
        <v>0</v>
      </c>
      <c r="T368" s="563">
        <f t="shared" si="222"/>
        <v>0</v>
      </c>
      <c r="U368" s="563">
        <f t="shared" si="222"/>
        <v>0</v>
      </c>
      <c r="V368" s="565">
        <f>SUMPRODUCT(ROUND(J368:U368,2))</f>
        <v>0</v>
      </c>
      <c r="W368" s="489"/>
    </row>
    <row r="369" spans="1:23" ht="15" customHeight="1" x14ac:dyDescent="0.2">
      <c r="A369" s="327"/>
      <c r="B369" s="244"/>
      <c r="C369" s="633" t="s">
        <v>33</v>
      </c>
      <c r="D369" s="404"/>
      <c r="E369" s="404"/>
      <c r="F369" s="247"/>
      <c r="G369" s="405" t="s">
        <v>169</v>
      </c>
      <c r="H369" s="254"/>
      <c r="I369" s="238"/>
      <c r="J369" s="408">
        <f t="shared" ref="J369:U369" si="223">IF(OR($E368=0,$E369=0),0,IF(AND(J$48&gt;=$E368,J$48&lt;=$E369),"X",""))</f>
        <v>0</v>
      </c>
      <c r="K369" s="408">
        <f t="shared" si="223"/>
        <v>0</v>
      </c>
      <c r="L369" s="408">
        <f t="shared" si="223"/>
        <v>0</v>
      </c>
      <c r="M369" s="408">
        <f t="shared" si="223"/>
        <v>0</v>
      </c>
      <c r="N369" s="408">
        <f t="shared" si="223"/>
        <v>0</v>
      </c>
      <c r="O369" s="408">
        <f t="shared" si="223"/>
        <v>0</v>
      </c>
      <c r="P369" s="408">
        <f t="shared" si="223"/>
        <v>0</v>
      </c>
      <c r="Q369" s="408">
        <f t="shared" si="223"/>
        <v>0</v>
      </c>
      <c r="R369" s="408">
        <f t="shared" si="223"/>
        <v>0</v>
      </c>
      <c r="S369" s="408">
        <f t="shared" si="223"/>
        <v>0</v>
      </c>
      <c r="T369" s="408">
        <f t="shared" si="223"/>
        <v>0</v>
      </c>
      <c r="U369" s="408">
        <f t="shared" si="223"/>
        <v>0</v>
      </c>
      <c r="V369" s="252"/>
      <c r="W369" s="489"/>
    </row>
    <row r="370" spans="1:23" ht="15" customHeight="1" x14ac:dyDescent="0.2">
      <c r="A370" s="327"/>
      <c r="B370" s="244"/>
      <c r="C370" s="633" t="s">
        <v>171</v>
      </c>
      <c r="D370" s="420" t="str">
        <f>IF(OR(D368=0,D369=0),"",DATEDIF(D368,D369,"m")+1)</f>
        <v/>
      </c>
      <c r="E370" s="420" t="str">
        <f>IF(OR(E368=0,E369=0),"",DATEDIF(E368,E369,"m")+1)</f>
        <v/>
      </c>
      <c r="F370" s="247"/>
      <c r="G370" s="241" t="s">
        <v>119</v>
      </c>
      <c r="H370" s="406"/>
      <c r="I370" s="273" t="s">
        <v>30</v>
      </c>
      <c r="J370" s="563">
        <f t="shared" ref="J370:U370" si="224">IF(OR($E368=0,$E369=0),0,IF($E366=J$48,MIN(ROUND($E371,2),ROUND(ROUND($E371,2)/$E370*SUMPRODUCT(($J369:$U369="X")*(ROUND($J363:$U363,4))),2)),0))</f>
        <v>0</v>
      </c>
      <c r="K370" s="563">
        <f t="shared" si="224"/>
        <v>0</v>
      </c>
      <c r="L370" s="563">
        <f t="shared" si="224"/>
        <v>0</v>
      </c>
      <c r="M370" s="563">
        <f t="shared" si="224"/>
        <v>0</v>
      </c>
      <c r="N370" s="563">
        <f t="shared" si="224"/>
        <v>0</v>
      </c>
      <c r="O370" s="563">
        <f t="shared" si="224"/>
        <v>0</v>
      </c>
      <c r="P370" s="563">
        <f t="shared" si="224"/>
        <v>0</v>
      </c>
      <c r="Q370" s="563">
        <f t="shared" si="224"/>
        <v>0</v>
      </c>
      <c r="R370" s="563">
        <f t="shared" si="224"/>
        <v>0</v>
      </c>
      <c r="S370" s="563">
        <f t="shared" si="224"/>
        <v>0</v>
      </c>
      <c r="T370" s="563">
        <f t="shared" si="224"/>
        <v>0</v>
      </c>
      <c r="U370" s="563">
        <f t="shared" si="224"/>
        <v>0</v>
      </c>
      <c r="V370" s="565">
        <f>SUMPRODUCT(ROUND(J370:U370,2))</f>
        <v>0</v>
      </c>
      <c r="W370" s="489"/>
    </row>
    <row r="371" spans="1:23" ht="15" customHeight="1" x14ac:dyDescent="0.2">
      <c r="A371" s="327"/>
      <c r="B371" s="244"/>
      <c r="C371" s="627" t="s">
        <v>276</v>
      </c>
      <c r="D371" s="326"/>
      <c r="E371" s="326"/>
      <c r="F371" s="247"/>
      <c r="G371" s="239" t="s">
        <v>290</v>
      </c>
      <c r="H371" s="255"/>
      <c r="I371" s="273" t="s">
        <v>30</v>
      </c>
      <c r="J371" s="563">
        <f t="shared" ref="J371:U371" si="225">IF(OR($E368=0,$E369=0),0,IF($E366=J$48,MIN(ROUND($E372,2),ROUND(ROUND($E372,2)/$E370*SUMPRODUCT(($J369:$U369="X")*(ROUND($J363:$U363,4))),2)),0))</f>
        <v>0</v>
      </c>
      <c r="K371" s="563">
        <f t="shared" si="225"/>
        <v>0</v>
      </c>
      <c r="L371" s="563">
        <f t="shared" si="225"/>
        <v>0</v>
      </c>
      <c r="M371" s="563">
        <f t="shared" si="225"/>
        <v>0</v>
      </c>
      <c r="N371" s="563">
        <f t="shared" si="225"/>
        <v>0</v>
      </c>
      <c r="O371" s="563">
        <f t="shared" si="225"/>
        <v>0</v>
      </c>
      <c r="P371" s="563">
        <f t="shared" si="225"/>
        <v>0</v>
      </c>
      <c r="Q371" s="563">
        <f t="shared" si="225"/>
        <v>0</v>
      </c>
      <c r="R371" s="563">
        <f t="shared" si="225"/>
        <v>0</v>
      </c>
      <c r="S371" s="563">
        <f t="shared" si="225"/>
        <v>0</v>
      </c>
      <c r="T371" s="563">
        <f t="shared" si="225"/>
        <v>0</v>
      </c>
      <c r="U371" s="563">
        <f t="shared" si="225"/>
        <v>0</v>
      </c>
      <c r="V371" s="565">
        <f>SUMPRODUCT(ROUND(J371:U371,2))</f>
        <v>0</v>
      </c>
      <c r="W371" s="489"/>
    </row>
    <row r="372" spans="1:23" ht="15" customHeight="1" x14ac:dyDescent="0.2">
      <c r="A372" s="327"/>
      <c r="B372" s="244"/>
      <c r="C372" s="627" t="s">
        <v>291</v>
      </c>
      <c r="D372" s="326"/>
      <c r="E372" s="326"/>
      <c r="F372" s="247"/>
      <c r="G372" s="628" t="str">
        <f>$P$44</f>
        <v>Pauschale für Sozialabgaben inkl. Berufsgenossenschaft</v>
      </c>
      <c r="H372" s="629"/>
      <c r="I372" s="630" t="s">
        <v>30</v>
      </c>
      <c r="J372" s="631">
        <f t="shared" ref="J372:U372" si="226">ROUND(J371*$U$44,2)</f>
        <v>0</v>
      </c>
      <c r="K372" s="631">
        <f t="shared" si="226"/>
        <v>0</v>
      </c>
      <c r="L372" s="631">
        <f t="shared" si="226"/>
        <v>0</v>
      </c>
      <c r="M372" s="631">
        <f t="shared" si="226"/>
        <v>0</v>
      </c>
      <c r="N372" s="631">
        <f t="shared" si="226"/>
        <v>0</v>
      </c>
      <c r="O372" s="631">
        <f t="shared" si="226"/>
        <v>0</v>
      </c>
      <c r="P372" s="631">
        <f t="shared" si="226"/>
        <v>0</v>
      </c>
      <c r="Q372" s="631">
        <f t="shared" si="226"/>
        <v>0</v>
      </c>
      <c r="R372" s="631">
        <f t="shared" si="226"/>
        <v>0</v>
      </c>
      <c r="S372" s="631">
        <f t="shared" si="226"/>
        <v>0</v>
      </c>
      <c r="T372" s="631">
        <f t="shared" si="226"/>
        <v>0</v>
      </c>
      <c r="U372" s="631">
        <f t="shared" si="226"/>
        <v>0</v>
      </c>
      <c r="V372" s="632">
        <f>SUMPRODUCT(ROUND(J372:U372,2))</f>
        <v>0</v>
      </c>
      <c r="W372" s="489"/>
    </row>
    <row r="373" spans="1:23" ht="15" customHeight="1" thickBot="1" x14ac:dyDescent="0.25">
      <c r="A373" s="327"/>
      <c r="B373" s="278"/>
      <c r="C373" s="279"/>
      <c r="D373" s="279"/>
      <c r="E373" s="279"/>
      <c r="F373" s="411"/>
      <c r="G373" s="319"/>
      <c r="H373" s="414"/>
      <c r="I373" s="330"/>
      <c r="J373" s="320"/>
      <c r="K373" s="320"/>
      <c r="L373" s="320"/>
      <c r="M373" s="320"/>
      <c r="N373" s="320"/>
      <c r="O373" s="320"/>
      <c r="P373" s="320"/>
      <c r="Q373" s="320"/>
      <c r="R373" s="320"/>
      <c r="S373" s="320"/>
      <c r="T373" s="320"/>
      <c r="U373" s="320"/>
      <c r="V373" s="321"/>
      <c r="W373" s="489">
        <f>IF(COUNTIF(V361:V372,"&gt;0")&gt;0,1,0)</f>
        <v>0</v>
      </c>
    </row>
    <row r="374" spans="1:23" ht="15" customHeight="1" thickTop="1" x14ac:dyDescent="0.2">
      <c r="A374" s="327"/>
      <c r="B374" s="407"/>
      <c r="C374" s="409"/>
      <c r="D374" s="409"/>
      <c r="E374" s="409"/>
      <c r="F374" s="410"/>
      <c r="G374" s="262" t="s">
        <v>142</v>
      </c>
      <c r="H374" s="263"/>
      <c r="I374" s="264"/>
      <c r="J374" s="515"/>
      <c r="K374" s="515"/>
      <c r="L374" s="515"/>
      <c r="M374" s="515"/>
      <c r="N374" s="515"/>
      <c r="O374" s="515"/>
      <c r="P374" s="515"/>
      <c r="Q374" s="515"/>
      <c r="R374" s="515"/>
      <c r="S374" s="515"/>
      <c r="T374" s="515"/>
      <c r="U374" s="515"/>
      <c r="V374" s="417"/>
      <c r="W374" s="489"/>
    </row>
    <row r="375" spans="1:23" ht="15" customHeight="1" x14ac:dyDescent="0.2">
      <c r="A375" s="327"/>
      <c r="B375" s="251" t="s">
        <v>5</v>
      </c>
      <c r="C375" s="236"/>
      <c r="D375" s="832"/>
      <c r="E375" s="833"/>
      <c r="F375" s="246"/>
      <c r="G375" s="237" t="s">
        <v>64</v>
      </c>
      <c r="H375" s="253"/>
      <c r="I375" s="238"/>
      <c r="J375" s="623"/>
      <c r="K375" s="623"/>
      <c r="L375" s="623"/>
      <c r="M375" s="623"/>
      <c r="N375" s="623"/>
      <c r="O375" s="623"/>
      <c r="P375" s="623"/>
      <c r="Q375" s="623"/>
      <c r="R375" s="623"/>
      <c r="S375" s="623"/>
      <c r="T375" s="623"/>
      <c r="U375" s="623"/>
      <c r="V375" s="418"/>
      <c r="W375" s="489"/>
    </row>
    <row r="376" spans="1:23" ht="15" customHeight="1" x14ac:dyDescent="0.2">
      <c r="A376" s="327"/>
      <c r="B376" s="244"/>
      <c r="C376" s="236"/>
      <c r="D376" s="236"/>
      <c r="E376" s="236"/>
      <c r="F376" s="245"/>
      <c r="G376" s="275" t="s">
        <v>172</v>
      </c>
      <c r="H376" s="258"/>
      <c r="I376" s="240"/>
      <c r="J376" s="626"/>
      <c r="K376" s="626"/>
      <c r="L376" s="626"/>
      <c r="M376" s="626"/>
      <c r="N376" s="626"/>
      <c r="O376" s="626"/>
      <c r="P376" s="626"/>
      <c r="Q376" s="626"/>
      <c r="R376" s="626"/>
      <c r="S376" s="626"/>
      <c r="T376" s="626"/>
      <c r="U376" s="626"/>
      <c r="V376" s="625"/>
      <c r="W376" s="489"/>
    </row>
    <row r="377" spans="1:23" ht="15" customHeight="1" x14ac:dyDescent="0.2">
      <c r="A377" s="327"/>
      <c r="B377" s="251" t="s">
        <v>175</v>
      </c>
      <c r="C377" s="236"/>
      <c r="D377" s="236"/>
      <c r="E377" s="236"/>
      <c r="F377" s="247"/>
      <c r="G377" s="423" t="s">
        <v>170</v>
      </c>
      <c r="I377" s="424" t="s">
        <v>30</v>
      </c>
      <c r="J377" s="567">
        <f t="shared" ref="J377:U377" si="227">IF(AND($D379=J$48,$E379=J$48),ROUND($D384,2)+ROUND($E384,2),IF($D379=J$48,$D384,IF($E379=J$48,$E384,0)))</f>
        <v>0</v>
      </c>
      <c r="K377" s="567">
        <f t="shared" si="227"/>
        <v>0</v>
      </c>
      <c r="L377" s="567">
        <f t="shared" si="227"/>
        <v>0</v>
      </c>
      <c r="M377" s="567">
        <f t="shared" si="227"/>
        <v>0</v>
      </c>
      <c r="N377" s="567">
        <f t="shared" si="227"/>
        <v>0</v>
      </c>
      <c r="O377" s="567">
        <f t="shared" si="227"/>
        <v>0</v>
      </c>
      <c r="P377" s="567">
        <f t="shared" si="227"/>
        <v>0</v>
      </c>
      <c r="Q377" s="567">
        <f t="shared" si="227"/>
        <v>0</v>
      </c>
      <c r="R377" s="567">
        <f t="shared" si="227"/>
        <v>0</v>
      </c>
      <c r="S377" s="567">
        <f t="shared" si="227"/>
        <v>0</v>
      </c>
      <c r="T377" s="567">
        <f t="shared" si="227"/>
        <v>0</v>
      </c>
      <c r="U377" s="567">
        <f t="shared" si="227"/>
        <v>0</v>
      </c>
      <c r="V377" s="568">
        <f>SUMPRODUCT(ROUND(J377:U377,2))</f>
        <v>0</v>
      </c>
      <c r="W377" s="489"/>
    </row>
    <row r="378" spans="1:23" ht="15" customHeight="1" x14ac:dyDescent="0.2">
      <c r="A378" s="327"/>
      <c r="B378" s="244"/>
      <c r="C378" s="416"/>
      <c r="D378" s="413">
        <v>1</v>
      </c>
      <c r="E378" s="413">
        <v>2</v>
      </c>
      <c r="F378" s="247"/>
      <c r="G378" s="405" t="s">
        <v>168</v>
      </c>
      <c r="H378" s="254"/>
      <c r="I378" s="238"/>
      <c r="J378" s="408">
        <f t="shared" ref="J378:U378" si="228">IF(OR($D381=0,$D382=0),0,IF(AND(J$48&gt;=$D381,J$48&lt;=$D382),"X",""))</f>
        <v>0</v>
      </c>
      <c r="K378" s="408">
        <f t="shared" si="228"/>
        <v>0</v>
      </c>
      <c r="L378" s="408">
        <f t="shared" si="228"/>
        <v>0</v>
      </c>
      <c r="M378" s="408">
        <f t="shared" si="228"/>
        <v>0</v>
      </c>
      <c r="N378" s="408">
        <f t="shared" si="228"/>
        <v>0</v>
      </c>
      <c r="O378" s="408">
        <f t="shared" si="228"/>
        <v>0</v>
      </c>
      <c r="P378" s="408">
        <f t="shared" si="228"/>
        <v>0</v>
      </c>
      <c r="Q378" s="408">
        <f t="shared" si="228"/>
        <v>0</v>
      </c>
      <c r="R378" s="408">
        <f t="shared" si="228"/>
        <v>0</v>
      </c>
      <c r="S378" s="408">
        <f t="shared" si="228"/>
        <v>0</v>
      </c>
      <c r="T378" s="408">
        <f t="shared" si="228"/>
        <v>0</v>
      </c>
      <c r="U378" s="408">
        <f t="shared" si="228"/>
        <v>0</v>
      </c>
      <c r="V378" s="419"/>
      <c r="W378" s="489"/>
    </row>
    <row r="379" spans="1:23" ht="15" customHeight="1" x14ac:dyDescent="0.2">
      <c r="A379" s="327"/>
      <c r="B379" s="244"/>
      <c r="C379" s="627" t="s">
        <v>274</v>
      </c>
      <c r="D379" s="412"/>
      <c r="E379" s="412"/>
      <c r="F379" s="247"/>
      <c r="G379" s="241" t="s">
        <v>119</v>
      </c>
      <c r="H379" s="406"/>
      <c r="I379" s="273" t="s">
        <v>30</v>
      </c>
      <c r="J379" s="563">
        <f t="shared" ref="J379:U379" si="229">IF(OR($D381=0,$D382=0),0,IF($D379=J$48,MIN(ROUND($D384,2),ROUND(ROUND($D384,2)/$D383*SUMPRODUCT(($J378:$U378="X")*(ROUND($J376:$U376,4))),2)),0))</f>
        <v>0</v>
      </c>
      <c r="K379" s="563">
        <f t="shared" si="229"/>
        <v>0</v>
      </c>
      <c r="L379" s="563">
        <f t="shared" si="229"/>
        <v>0</v>
      </c>
      <c r="M379" s="563">
        <f t="shared" si="229"/>
        <v>0</v>
      </c>
      <c r="N379" s="563">
        <f t="shared" si="229"/>
        <v>0</v>
      </c>
      <c r="O379" s="563">
        <f t="shared" si="229"/>
        <v>0</v>
      </c>
      <c r="P379" s="563">
        <f t="shared" si="229"/>
        <v>0</v>
      </c>
      <c r="Q379" s="563">
        <f t="shared" si="229"/>
        <v>0</v>
      </c>
      <c r="R379" s="563">
        <f t="shared" si="229"/>
        <v>0</v>
      </c>
      <c r="S379" s="563">
        <f t="shared" si="229"/>
        <v>0</v>
      </c>
      <c r="T379" s="563">
        <f t="shared" si="229"/>
        <v>0</v>
      </c>
      <c r="U379" s="563">
        <f t="shared" si="229"/>
        <v>0</v>
      </c>
      <c r="V379" s="565">
        <f>SUMPRODUCT(ROUND(J379:U379,2))</f>
        <v>0</v>
      </c>
      <c r="W379" s="489"/>
    </row>
    <row r="380" spans="1:23" ht="15" customHeight="1" x14ac:dyDescent="0.2">
      <c r="A380" s="327"/>
      <c r="B380" s="244"/>
      <c r="C380" s="627" t="s">
        <v>275</v>
      </c>
      <c r="D380" s="415"/>
      <c r="E380" s="421"/>
      <c r="F380" s="247"/>
      <c r="G380" s="239" t="s">
        <v>290</v>
      </c>
      <c r="H380" s="255"/>
      <c r="I380" s="273" t="s">
        <v>30</v>
      </c>
      <c r="J380" s="563">
        <f t="shared" ref="J380:U380" si="230">IF(OR($D381=0,$D382=0),0,IF($D379=J$48,MIN(ROUND($D385,2),ROUND(ROUND($D385,2)/$D383*SUMPRODUCT(($J378:$U378="X")*(ROUND($J376:$U376,4))),2)),0))</f>
        <v>0</v>
      </c>
      <c r="K380" s="563">
        <f t="shared" si="230"/>
        <v>0</v>
      </c>
      <c r="L380" s="563">
        <f t="shared" si="230"/>
        <v>0</v>
      </c>
      <c r="M380" s="563">
        <f t="shared" si="230"/>
        <v>0</v>
      </c>
      <c r="N380" s="563">
        <f t="shared" si="230"/>
        <v>0</v>
      </c>
      <c r="O380" s="563">
        <f t="shared" si="230"/>
        <v>0</v>
      </c>
      <c r="P380" s="563">
        <f t="shared" si="230"/>
        <v>0</v>
      </c>
      <c r="Q380" s="563">
        <f t="shared" si="230"/>
        <v>0</v>
      </c>
      <c r="R380" s="563">
        <f t="shared" si="230"/>
        <v>0</v>
      </c>
      <c r="S380" s="563">
        <f t="shared" si="230"/>
        <v>0</v>
      </c>
      <c r="T380" s="563">
        <f t="shared" si="230"/>
        <v>0</v>
      </c>
      <c r="U380" s="563">
        <f t="shared" si="230"/>
        <v>0</v>
      </c>
      <c r="V380" s="565">
        <f>SUMPRODUCT(ROUND(J380:U380,2))</f>
        <v>0</v>
      </c>
      <c r="W380" s="489"/>
    </row>
    <row r="381" spans="1:23" ht="15" customHeight="1" x14ac:dyDescent="0.2">
      <c r="A381" s="327"/>
      <c r="B381" s="244"/>
      <c r="C381" s="633" t="s">
        <v>32</v>
      </c>
      <c r="D381" s="404"/>
      <c r="E381" s="404"/>
      <c r="F381" s="247"/>
      <c r="G381" s="342" t="str">
        <f>$P$44</f>
        <v>Pauschale für Sozialabgaben inkl. Berufsgenossenschaft</v>
      </c>
      <c r="H381" s="406"/>
      <c r="I381" s="273" t="s">
        <v>30</v>
      </c>
      <c r="J381" s="563">
        <f>ROUND(J380*$U$44,2)</f>
        <v>0</v>
      </c>
      <c r="K381" s="563">
        <f t="shared" ref="K381:U381" si="231">ROUND(K380*$U$44,2)</f>
        <v>0</v>
      </c>
      <c r="L381" s="563">
        <f t="shared" si="231"/>
        <v>0</v>
      </c>
      <c r="M381" s="563">
        <f t="shared" si="231"/>
        <v>0</v>
      </c>
      <c r="N381" s="563">
        <f t="shared" si="231"/>
        <v>0</v>
      </c>
      <c r="O381" s="563">
        <f t="shared" si="231"/>
        <v>0</v>
      </c>
      <c r="P381" s="563">
        <f t="shared" si="231"/>
        <v>0</v>
      </c>
      <c r="Q381" s="563">
        <f t="shared" si="231"/>
        <v>0</v>
      </c>
      <c r="R381" s="563">
        <f t="shared" si="231"/>
        <v>0</v>
      </c>
      <c r="S381" s="563">
        <f t="shared" si="231"/>
        <v>0</v>
      </c>
      <c r="T381" s="563">
        <f t="shared" si="231"/>
        <v>0</v>
      </c>
      <c r="U381" s="563">
        <f t="shared" si="231"/>
        <v>0</v>
      </c>
      <c r="V381" s="565">
        <f>SUMPRODUCT(ROUND(J381:U381,2))</f>
        <v>0</v>
      </c>
      <c r="W381" s="489"/>
    </row>
    <row r="382" spans="1:23" ht="15" customHeight="1" x14ac:dyDescent="0.2">
      <c r="A382" s="327"/>
      <c r="B382" s="244"/>
      <c r="C382" s="633" t="s">
        <v>33</v>
      </c>
      <c r="D382" s="404"/>
      <c r="E382" s="404"/>
      <c r="F382" s="247"/>
      <c r="G382" s="405" t="s">
        <v>169</v>
      </c>
      <c r="H382" s="254"/>
      <c r="I382" s="238"/>
      <c r="J382" s="408">
        <f t="shared" ref="J382:U382" si="232">IF(OR($E381=0,$E382=0),0,IF(AND(J$48&gt;=$E381,J$48&lt;=$E382),"X",""))</f>
        <v>0</v>
      </c>
      <c r="K382" s="408">
        <f t="shared" si="232"/>
        <v>0</v>
      </c>
      <c r="L382" s="408">
        <f t="shared" si="232"/>
        <v>0</v>
      </c>
      <c r="M382" s="408">
        <f t="shared" si="232"/>
        <v>0</v>
      </c>
      <c r="N382" s="408">
        <f t="shared" si="232"/>
        <v>0</v>
      </c>
      <c r="O382" s="408">
        <f t="shared" si="232"/>
        <v>0</v>
      </c>
      <c r="P382" s="408">
        <f t="shared" si="232"/>
        <v>0</v>
      </c>
      <c r="Q382" s="408">
        <f t="shared" si="232"/>
        <v>0</v>
      </c>
      <c r="R382" s="408">
        <f t="shared" si="232"/>
        <v>0</v>
      </c>
      <c r="S382" s="408">
        <f t="shared" si="232"/>
        <v>0</v>
      </c>
      <c r="T382" s="408">
        <f t="shared" si="232"/>
        <v>0</v>
      </c>
      <c r="U382" s="408">
        <f t="shared" si="232"/>
        <v>0</v>
      </c>
      <c r="V382" s="252"/>
      <c r="W382" s="489"/>
    </row>
    <row r="383" spans="1:23" ht="15" customHeight="1" x14ac:dyDescent="0.2">
      <c r="A383" s="327"/>
      <c r="B383" s="244"/>
      <c r="C383" s="633" t="s">
        <v>171</v>
      </c>
      <c r="D383" s="420" t="str">
        <f>IF(OR(D381=0,D382=0),"",DATEDIF(D381,D382,"m")+1)</f>
        <v/>
      </c>
      <c r="E383" s="420" t="str">
        <f>IF(OR(E381=0,E382=0),"",DATEDIF(E381,E382,"m")+1)</f>
        <v/>
      </c>
      <c r="F383" s="247"/>
      <c r="G383" s="241" t="s">
        <v>119</v>
      </c>
      <c r="H383" s="406"/>
      <c r="I383" s="273" t="s">
        <v>30</v>
      </c>
      <c r="J383" s="563">
        <f t="shared" ref="J383:U383" si="233">IF(OR($E381=0,$E382=0),0,IF($E379=J$48,MIN(ROUND($E384,2),ROUND(ROUND($E384,2)/$E383*SUMPRODUCT(($J382:$U382="X")*(ROUND($J376:$U376,4))),2)),0))</f>
        <v>0</v>
      </c>
      <c r="K383" s="563">
        <f t="shared" si="233"/>
        <v>0</v>
      </c>
      <c r="L383" s="563">
        <f t="shared" si="233"/>
        <v>0</v>
      </c>
      <c r="M383" s="563">
        <f t="shared" si="233"/>
        <v>0</v>
      </c>
      <c r="N383" s="563">
        <f t="shared" si="233"/>
        <v>0</v>
      </c>
      <c r="O383" s="563">
        <f t="shared" si="233"/>
        <v>0</v>
      </c>
      <c r="P383" s="563">
        <f t="shared" si="233"/>
        <v>0</v>
      </c>
      <c r="Q383" s="563">
        <f t="shared" si="233"/>
        <v>0</v>
      </c>
      <c r="R383" s="563">
        <f t="shared" si="233"/>
        <v>0</v>
      </c>
      <c r="S383" s="563">
        <f t="shared" si="233"/>
        <v>0</v>
      </c>
      <c r="T383" s="563">
        <f t="shared" si="233"/>
        <v>0</v>
      </c>
      <c r="U383" s="563">
        <f t="shared" si="233"/>
        <v>0</v>
      </c>
      <c r="V383" s="565">
        <f>SUMPRODUCT(ROUND(J383:U383,2))</f>
        <v>0</v>
      </c>
      <c r="W383" s="489"/>
    </row>
    <row r="384" spans="1:23" ht="15" customHeight="1" x14ac:dyDescent="0.2">
      <c r="A384" s="327"/>
      <c r="B384" s="244"/>
      <c r="C384" s="627" t="s">
        <v>276</v>
      </c>
      <c r="D384" s="326"/>
      <c r="E384" s="326"/>
      <c r="F384" s="247"/>
      <c r="G384" s="239" t="s">
        <v>290</v>
      </c>
      <c r="H384" s="255"/>
      <c r="I384" s="273" t="s">
        <v>30</v>
      </c>
      <c r="J384" s="563">
        <f t="shared" ref="J384:U384" si="234">IF(OR($E381=0,$E382=0),0,IF($E379=J$48,MIN(ROUND($E385,2),ROUND(ROUND($E385,2)/$E383*SUMPRODUCT(($J382:$U382="X")*(ROUND($J376:$U376,4))),2)),0))</f>
        <v>0</v>
      </c>
      <c r="K384" s="563">
        <f t="shared" si="234"/>
        <v>0</v>
      </c>
      <c r="L384" s="563">
        <f t="shared" si="234"/>
        <v>0</v>
      </c>
      <c r="M384" s="563">
        <f t="shared" si="234"/>
        <v>0</v>
      </c>
      <c r="N384" s="563">
        <f t="shared" si="234"/>
        <v>0</v>
      </c>
      <c r="O384" s="563">
        <f t="shared" si="234"/>
        <v>0</v>
      </c>
      <c r="P384" s="563">
        <f t="shared" si="234"/>
        <v>0</v>
      </c>
      <c r="Q384" s="563">
        <f t="shared" si="234"/>
        <v>0</v>
      </c>
      <c r="R384" s="563">
        <f t="shared" si="234"/>
        <v>0</v>
      </c>
      <c r="S384" s="563">
        <f t="shared" si="234"/>
        <v>0</v>
      </c>
      <c r="T384" s="563">
        <f t="shared" si="234"/>
        <v>0</v>
      </c>
      <c r="U384" s="563">
        <f t="shared" si="234"/>
        <v>0</v>
      </c>
      <c r="V384" s="565">
        <f>SUMPRODUCT(ROUND(J384:U384,2))</f>
        <v>0</v>
      </c>
      <c r="W384" s="489"/>
    </row>
    <row r="385" spans="1:23" ht="15" customHeight="1" x14ac:dyDescent="0.2">
      <c r="A385" s="327"/>
      <c r="B385" s="244"/>
      <c r="C385" s="627" t="s">
        <v>291</v>
      </c>
      <c r="D385" s="326"/>
      <c r="E385" s="326"/>
      <c r="F385" s="247"/>
      <c r="G385" s="628" t="str">
        <f>$P$44</f>
        <v>Pauschale für Sozialabgaben inkl. Berufsgenossenschaft</v>
      </c>
      <c r="H385" s="629"/>
      <c r="I385" s="630" t="s">
        <v>30</v>
      </c>
      <c r="J385" s="631">
        <f t="shared" ref="J385:U385" si="235">ROUND(J384*$U$44,2)</f>
        <v>0</v>
      </c>
      <c r="K385" s="631">
        <f t="shared" si="235"/>
        <v>0</v>
      </c>
      <c r="L385" s="631">
        <f t="shared" si="235"/>
        <v>0</v>
      </c>
      <c r="M385" s="631">
        <f t="shared" si="235"/>
        <v>0</v>
      </c>
      <c r="N385" s="631">
        <f t="shared" si="235"/>
        <v>0</v>
      </c>
      <c r="O385" s="631">
        <f t="shared" si="235"/>
        <v>0</v>
      </c>
      <c r="P385" s="631">
        <f t="shared" si="235"/>
        <v>0</v>
      </c>
      <c r="Q385" s="631">
        <f t="shared" si="235"/>
        <v>0</v>
      </c>
      <c r="R385" s="631">
        <f t="shared" si="235"/>
        <v>0</v>
      </c>
      <c r="S385" s="631">
        <f t="shared" si="235"/>
        <v>0</v>
      </c>
      <c r="T385" s="631">
        <f t="shared" si="235"/>
        <v>0</v>
      </c>
      <c r="U385" s="631">
        <f t="shared" si="235"/>
        <v>0</v>
      </c>
      <c r="V385" s="632">
        <f>SUMPRODUCT(ROUND(J385:U385,2))</f>
        <v>0</v>
      </c>
      <c r="W385" s="489"/>
    </row>
    <row r="386" spans="1:23" ht="15" customHeight="1" thickBot="1" x14ac:dyDescent="0.25">
      <c r="A386" s="327"/>
      <c r="B386" s="278"/>
      <c r="C386" s="279"/>
      <c r="D386" s="279"/>
      <c r="E386" s="279"/>
      <c r="F386" s="411"/>
      <c r="G386" s="319"/>
      <c r="H386" s="414"/>
      <c r="I386" s="330"/>
      <c r="J386" s="320"/>
      <c r="K386" s="320"/>
      <c r="L386" s="320"/>
      <c r="M386" s="320"/>
      <c r="N386" s="320"/>
      <c r="O386" s="320"/>
      <c r="P386" s="320"/>
      <c r="Q386" s="320"/>
      <c r="R386" s="320"/>
      <c r="S386" s="320"/>
      <c r="T386" s="320"/>
      <c r="U386" s="320"/>
      <c r="V386" s="321"/>
      <c r="W386" s="489">
        <f>IF(COUNTIF(V374:V385,"&gt;0")&gt;0,1,0)</f>
        <v>0</v>
      </c>
    </row>
    <row r="387" spans="1:23" ht="15" customHeight="1" thickTop="1" x14ac:dyDescent="0.2">
      <c r="A387" s="327"/>
      <c r="B387" s="407"/>
      <c r="C387" s="409"/>
      <c r="D387" s="409"/>
      <c r="E387" s="409"/>
      <c r="F387" s="410"/>
      <c r="G387" s="262" t="s">
        <v>142</v>
      </c>
      <c r="H387" s="263"/>
      <c r="I387" s="264"/>
      <c r="J387" s="515"/>
      <c r="K387" s="515"/>
      <c r="L387" s="515"/>
      <c r="M387" s="515"/>
      <c r="N387" s="515"/>
      <c r="O387" s="515"/>
      <c r="P387" s="515"/>
      <c r="Q387" s="515"/>
      <c r="R387" s="515"/>
      <c r="S387" s="515"/>
      <c r="T387" s="515"/>
      <c r="U387" s="515"/>
      <c r="V387" s="417"/>
      <c r="W387" s="489"/>
    </row>
    <row r="388" spans="1:23" ht="15" customHeight="1" x14ac:dyDescent="0.2">
      <c r="A388" s="327"/>
      <c r="B388" s="251" t="s">
        <v>5</v>
      </c>
      <c r="C388" s="236"/>
      <c r="D388" s="832"/>
      <c r="E388" s="833"/>
      <c r="F388" s="246"/>
      <c r="G388" s="237" t="s">
        <v>64</v>
      </c>
      <c r="H388" s="253"/>
      <c r="I388" s="238"/>
      <c r="J388" s="623"/>
      <c r="K388" s="623"/>
      <c r="L388" s="623"/>
      <c r="M388" s="623"/>
      <c r="N388" s="623"/>
      <c r="O388" s="623"/>
      <c r="P388" s="623"/>
      <c r="Q388" s="623"/>
      <c r="R388" s="623"/>
      <c r="S388" s="623"/>
      <c r="T388" s="623"/>
      <c r="U388" s="623"/>
      <c r="V388" s="418"/>
      <c r="W388" s="489"/>
    </row>
    <row r="389" spans="1:23" ht="15" customHeight="1" x14ac:dyDescent="0.2">
      <c r="A389" s="327"/>
      <c r="B389" s="244"/>
      <c r="C389" s="236"/>
      <c r="D389" s="236"/>
      <c r="E389" s="236"/>
      <c r="F389" s="245"/>
      <c r="G389" s="275" t="s">
        <v>172</v>
      </c>
      <c r="H389" s="258"/>
      <c r="I389" s="240"/>
      <c r="J389" s="626"/>
      <c r="K389" s="626"/>
      <c r="L389" s="626"/>
      <c r="M389" s="626"/>
      <c r="N389" s="626"/>
      <c r="O389" s="626"/>
      <c r="P389" s="626"/>
      <c r="Q389" s="626"/>
      <c r="R389" s="626"/>
      <c r="S389" s="626"/>
      <c r="T389" s="626"/>
      <c r="U389" s="626"/>
      <c r="V389" s="625"/>
      <c r="W389" s="489"/>
    </row>
    <row r="390" spans="1:23" ht="15" customHeight="1" x14ac:dyDescent="0.2">
      <c r="A390" s="327"/>
      <c r="B390" s="251" t="s">
        <v>175</v>
      </c>
      <c r="C390" s="236"/>
      <c r="D390" s="236"/>
      <c r="E390" s="236"/>
      <c r="F390" s="247"/>
      <c r="G390" s="423" t="s">
        <v>170</v>
      </c>
      <c r="I390" s="424" t="s">
        <v>30</v>
      </c>
      <c r="J390" s="567">
        <f t="shared" ref="J390:U390" si="236">IF(AND($D392=J$48,$E392=J$48),ROUND($D397,2)+ROUND($E397,2),IF($D392=J$48,$D397,IF($E392=J$48,$E397,0)))</f>
        <v>0</v>
      </c>
      <c r="K390" s="567">
        <f t="shared" si="236"/>
        <v>0</v>
      </c>
      <c r="L390" s="567">
        <f t="shared" si="236"/>
        <v>0</v>
      </c>
      <c r="M390" s="567">
        <f t="shared" si="236"/>
        <v>0</v>
      </c>
      <c r="N390" s="567">
        <f t="shared" si="236"/>
        <v>0</v>
      </c>
      <c r="O390" s="567">
        <f t="shared" si="236"/>
        <v>0</v>
      </c>
      <c r="P390" s="567">
        <f t="shared" si="236"/>
        <v>0</v>
      </c>
      <c r="Q390" s="567">
        <f t="shared" si="236"/>
        <v>0</v>
      </c>
      <c r="R390" s="567">
        <f t="shared" si="236"/>
        <v>0</v>
      </c>
      <c r="S390" s="567">
        <f t="shared" si="236"/>
        <v>0</v>
      </c>
      <c r="T390" s="567">
        <f t="shared" si="236"/>
        <v>0</v>
      </c>
      <c r="U390" s="567">
        <f t="shared" si="236"/>
        <v>0</v>
      </c>
      <c r="V390" s="568">
        <f>SUMPRODUCT(ROUND(J390:U390,2))</f>
        <v>0</v>
      </c>
      <c r="W390" s="489"/>
    </row>
    <row r="391" spans="1:23" ht="15" customHeight="1" x14ac:dyDescent="0.2">
      <c r="A391" s="327"/>
      <c r="B391" s="244"/>
      <c r="C391" s="416"/>
      <c r="D391" s="413">
        <v>1</v>
      </c>
      <c r="E391" s="413">
        <v>2</v>
      </c>
      <c r="F391" s="247"/>
      <c r="G391" s="405" t="s">
        <v>168</v>
      </c>
      <c r="H391" s="254"/>
      <c r="I391" s="238"/>
      <c r="J391" s="408">
        <f t="shared" ref="J391:U391" si="237">IF(OR($D394=0,$D395=0),0,IF(AND(J$48&gt;=$D394,J$48&lt;=$D395),"X",""))</f>
        <v>0</v>
      </c>
      <c r="K391" s="408">
        <f t="shared" si="237"/>
        <v>0</v>
      </c>
      <c r="L391" s="408">
        <f t="shared" si="237"/>
        <v>0</v>
      </c>
      <c r="M391" s="408">
        <f t="shared" si="237"/>
        <v>0</v>
      </c>
      <c r="N391" s="408">
        <f t="shared" si="237"/>
        <v>0</v>
      </c>
      <c r="O391" s="408">
        <f t="shared" si="237"/>
        <v>0</v>
      </c>
      <c r="P391" s="408">
        <f t="shared" si="237"/>
        <v>0</v>
      </c>
      <c r="Q391" s="408">
        <f t="shared" si="237"/>
        <v>0</v>
      </c>
      <c r="R391" s="408">
        <f t="shared" si="237"/>
        <v>0</v>
      </c>
      <c r="S391" s="408">
        <f t="shared" si="237"/>
        <v>0</v>
      </c>
      <c r="T391" s="408">
        <f t="shared" si="237"/>
        <v>0</v>
      </c>
      <c r="U391" s="408">
        <f t="shared" si="237"/>
        <v>0</v>
      </c>
      <c r="V391" s="419"/>
      <c r="W391" s="489"/>
    </row>
    <row r="392" spans="1:23" ht="15" customHeight="1" x14ac:dyDescent="0.2">
      <c r="A392" s="327"/>
      <c r="B392" s="244"/>
      <c r="C392" s="627" t="s">
        <v>274</v>
      </c>
      <c r="D392" s="412"/>
      <c r="E392" s="412"/>
      <c r="F392" s="247"/>
      <c r="G392" s="241" t="s">
        <v>119</v>
      </c>
      <c r="H392" s="406"/>
      <c r="I392" s="273" t="s">
        <v>30</v>
      </c>
      <c r="J392" s="563">
        <f t="shared" ref="J392:U392" si="238">IF(OR($D394=0,$D395=0),0,IF($D392=J$48,MIN(ROUND($D397,2),ROUND(ROUND($D397,2)/$D396*SUMPRODUCT(($J391:$U391="X")*(ROUND($J389:$U389,4))),2)),0))</f>
        <v>0</v>
      </c>
      <c r="K392" s="563">
        <f t="shared" si="238"/>
        <v>0</v>
      </c>
      <c r="L392" s="563">
        <f t="shared" si="238"/>
        <v>0</v>
      </c>
      <c r="M392" s="563">
        <f t="shared" si="238"/>
        <v>0</v>
      </c>
      <c r="N392" s="563">
        <f t="shared" si="238"/>
        <v>0</v>
      </c>
      <c r="O392" s="563">
        <f t="shared" si="238"/>
        <v>0</v>
      </c>
      <c r="P392" s="563">
        <f t="shared" si="238"/>
        <v>0</v>
      </c>
      <c r="Q392" s="563">
        <f t="shared" si="238"/>
        <v>0</v>
      </c>
      <c r="R392" s="563">
        <f t="shared" si="238"/>
        <v>0</v>
      </c>
      <c r="S392" s="563">
        <f t="shared" si="238"/>
        <v>0</v>
      </c>
      <c r="T392" s="563">
        <f t="shared" si="238"/>
        <v>0</v>
      </c>
      <c r="U392" s="563">
        <f t="shared" si="238"/>
        <v>0</v>
      </c>
      <c r="V392" s="565">
        <f>SUMPRODUCT(ROUND(J392:U392,2))</f>
        <v>0</v>
      </c>
      <c r="W392" s="489"/>
    </row>
    <row r="393" spans="1:23" ht="15" customHeight="1" x14ac:dyDescent="0.2">
      <c r="A393" s="327"/>
      <c r="B393" s="244"/>
      <c r="C393" s="627" t="s">
        <v>275</v>
      </c>
      <c r="D393" s="415"/>
      <c r="E393" s="421"/>
      <c r="F393" s="247"/>
      <c r="G393" s="239" t="s">
        <v>290</v>
      </c>
      <c r="H393" s="255"/>
      <c r="I393" s="273" t="s">
        <v>30</v>
      </c>
      <c r="J393" s="563">
        <f t="shared" ref="J393:U393" si="239">IF(OR($D394=0,$D395=0),0,IF($D392=J$48,MIN(ROUND($D398,2),ROUND(ROUND($D398,2)/$D396*SUMPRODUCT(($J391:$U391="X")*(ROUND($J389:$U389,4))),2)),0))</f>
        <v>0</v>
      </c>
      <c r="K393" s="563">
        <f t="shared" si="239"/>
        <v>0</v>
      </c>
      <c r="L393" s="563">
        <f t="shared" si="239"/>
        <v>0</v>
      </c>
      <c r="M393" s="563">
        <f t="shared" si="239"/>
        <v>0</v>
      </c>
      <c r="N393" s="563">
        <f t="shared" si="239"/>
        <v>0</v>
      </c>
      <c r="O393" s="563">
        <f t="shared" si="239"/>
        <v>0</v>
      </c>
      <c r="P393" s="563">
        <f t="shared" si="239"/>
        <v>0</v>
      </c>
      <c r="Q393" s="563">
        <f t="shared" si="239"/>
        <v>0</v>
      </c>
      <c r="R393" s="563">
        <f t="shared" si="239"/>
        <v>0</v>
      </c>
      <c r="S393" s="563">
        <f t="shared" si="239"/>
        <v>0</v>
      </c>
      <c r="T393" s="563">
        <f t="shared" si="239"/>
        <v>0</v>
      </c>
      <c r="U393" s="563">
        <f t="shared" si="239"/>
        <v>0</v>
      </c>
      <c r="V393" s="565">
        <f>SUMPRODUCT(ROUND(J393:U393,2))</f>
        <v>0</v>
      </c>
      <c r="W393" s="489"/>
    </row>
    <row r="394" spans="1:23" ht="15" customHeight="1" x14ac:dyDescent="0.2">
      <c r="A394" s="327"/>
      <c r="B394" s="244"/>
      <c r="C394" s="633" t="s">
        <v>32</v>
      </c>
      <c r="D394" s="404"/>
      <c r="E394" s="404"/>
      <c r="F394" s="247"/>
      <c r="G394" s="342" t="str">
        <f>$P$44</f>
        <v>Pauschale für Sozialabgaben inkl. Berufsgenossenschaft</v>
      </c>
      <c r="H394" s="406"/>
      <c r="I394" s="273" t="s">
        <v>30</v>
      </c>
      <c r="J394" s="563">
        <f>ROUND(J393*$U$44,2)</f>
        <v>0</v>
      </c>
      <c r="K394" s="563">
        <f t="shared" ref="K394:U394" si="240">ROUND(K393*$U$44,2)</f>
        <v>0</v>
      </c>
      <c r="L394" s="563">
        <f t="shared" si="240"/>
        <v>0</v>
      </c>
      <c r="M394" s="563">
        <f t="shared" si="240"/>
        <v>0</v>
      </c>
      <c r="N394" s="563">
        <f t="shared" si="240"/>
        <v>0</v>
      </c>
      <c r="O394" s="563">
        <f t="shared" si="240"/>
        <v>0</v>
      </c>
      <c r="P394" s="563">
        <f t="shared" si="240"/>
        <v>0</v>
      </c>
      <c r="Q394" s="563">
        <f t="shared" si="240"/>
        <v>0</v>
      </c>
      <c r="R394" s="563">
        <f t="shared" si="240"/>
        <v>0</v>
      </c>
      <c r="S394" s="563">
        <f t="shared" si="240"/>
        <v>0</v>
      </c>
      <c r="T394" s="563">
        <f t="shared" si="240"/>
        <v>0</v>
      </c>
      <c r="U394" s="563">
        <f t="shared" si="240"/>
        <v>0</v>
      </c>
      <c r="V394" s="565">
        <f>SUMPRODUCT(ROUND(J394:U394,2))</f>
        <v>0</v>
      </c>
      <c r="W394" s="489"/>
    </row>
    <row r="395" spans="1:23" ht="15" customHeight="1" x14ac:dyDescent="0.2">
      <c r="A395" s="327"/>
      <c r="B395" s="244"/>
      <c r="C395" s="633" t="s">
        <v>33</v>
      </c>
      <c r="D395" s="404"/>
      <c r="E395" s="404"/>
      <c r="F395" s="247"/>
      <c r="G395" s="405" t="s">
        <v>169</v>
      </c>
      <c r="H395" s="254"/>
      <c r="I395" s="238"/>
      <c r="J395" s="408">
        <f t="shared" ref="J395:U395" si="241">IF(OR($E394=0,$E395=0),0,IF(AND(J$48&gt;=$E394,J$48&lt;=$E395),"X",""))</f>
        <v>0</v>
      </c>
      <c r="K395" s="408">
        <f t="shared" si="241"/>
        <v>0</v>
      </c>
      <c r="L395" s="408">
        <f t="shared" si="241"/>
        <v>0</v>
      </c>
      <c r="M395" s="408">
        <f t="shared" si="241"/>
        <v>0</v>
      </c>
      <c r="N395" s="408">
        <f t="shared" si="241"/>
        <v>0</v>
      </c>
      <c r="O395" s="408">
        <f t="shared" si="241"/>
        <v>0</v>
      </c>
      <c r="P395" s="408">
        <f t="shared" si="241"/>
        <v>0</v>
      </c>
      <c r="Q395" s="408">
        <f t="shared" si="241"/>
        <v>0</v>
      </c>
      <c r="R395" s="408">
        <f t="shared" si="241"/>
        <v>0</v>
      </c>
      <c r="S395" s="408">
        <f t="shared" si="241"/>
        <v>0</v>
      </c>
      <c r="T395" s="408">
        <f t="shared" si="241"/>
        <v>0</v>
      </c>
      <c r="U395" s="408">
        <f t="shared" si="241"/>
        <v>0</v>
      </c>
      <c r="V395" s="252"/>
      <c r="W395" s="489"/>
    </row>
    <row r="396" spans="1:23" ht="15" customHeight="1" x14ac:dyDescent="0.2">
      <c r="A396" s="327"/>
      <c r="B396" s="244"/>
      <c r="C396" s="633" t="s">
        <v>171</v>
      </c>
      <c r="D396" s="420" t="str">
        <f>IF(OR(D394=0,D395=0),"",DATEDIF(D394,D395,"m")+1)</f>
        <v/>
      </c>
      <c r="E396" s="420" t="str">
        <f>IF(OR(E394=0,E395=0),"",DATEDIF(E394,E395,"m")+1)</f>
        <v/>
      </c>
      <c r="F396" s="247"/>
      <c r="G396" s="241" t="s">
        <v>119</v>
      </c>
      <c r="H396" s="406"/>
      <c r="I396" s="273" t="s">
        <v>30</v>
      </c>
      <c r="J396" s="563">
        <f t="shared" ref="J396:U396" si="242">IF(OR($E394=0,$E395=0),0,IF($E392=J$48,MIN(ROUND($E397,2),ROUND(ROUND($E397,2)/$E396*SUMPRODUCT(($J395:$U395="X")*(ROUND($J389:$U389,4))),2)),0))</f>
        <v>0</v>
      </c>
      <c r="K396" s="563">
        <f t="shared" si="242"/>
        <v>0</v>
      </c>
      <c r="L396" s="563">
        <f t="shared" si="242"/>
        <v>0</v>
      </c>
      <c r="M396" s="563">
        <f t="shared" si="242"/>
        <v>0</v>
      </c>
      <c r="N396" s="563">
        <f t="shared" si="242"/>
        <v>0</v>
      </c>
      <c r="O396" s="563">
        <f t="shared" si="242"/>
        <v>0</v>
      </c>
      <c r="P396" s="563">
        <f t="shared" si="242"/>
        <v>0</v>
      </c>
      <c r="Q396" s="563">
        <f t="shared" si="242"/>
        <v>0</v>
      </c>
      <c r="R396" s="563">
        <f t="shared" si="242"/>
        <v>0</v>
      </c>
      <c r="S396" s="563">
        <f t="shared" si="242"/>
        <v>0</v>
      </c>
      <c r="T396" s="563">
        <f t="shared" si="242"/>
        <v>0</v>
      </c>
      <c r="U396" s="563">
        <f t="shared" si="242"/>
        <v>0</v>
      </c>
      <c r="V396" s="565">
        <f>SUMPRODUCT(ROUND(J396:U396,2))</f>
        <v>0</v>
      </c>
      <c r="W396" s="489"/>
    </row>
    <row r="397" spans="1:23" ht="15" customHeight="1" x14ac:dyDescent="0.2">
      <c r="A397" s="327"/>
      <c r="B397" s="244"/>
      <c r="C397" s="627" t="s">
        <v>276</v>
      </c>
      <c r="D397" s="326"/>
      <c r="E397" s="326"/>
      <c r="F397" s="247"/>
      <c r="G397" s="239" t="s">
        <v>290</v>
      </c>
      <c r="H397" s="255"/>
      <c r="I397" s="273" t="s">
        <v>30</v>
      </c>
      <c r="J397" s="563">
        <f t="shared" ref="J397:U397" si="243">IF(OR($E394=0,$E395=0),0,IF($E392=J$48,MIN(ROUND($E398,2),ROUND(ROUND($E398,2)/$E396*SUMPRODUCT(($J395:$U395="X")*(ROUND($J389:$U389,4))),2)),0))</f>
        <v>0</v>
      </c>
      <c r="K397" s="563">
        <f t="shared" si="243"/>
        <v>0</v>
      </c>
      <c r="L397" s="563">
        <f t="shared" si="243"/>
        <v>0</v>
      </c>
      <c r="M397" s="563">
        <f t="shared" si="243"/>
        <v>0</v>
      </c>
      <c r="N397" s="563">
        <f t="shared" si="243"/>
        <v>0</v>
      </c>
      <c r="O397" s="563">
        <f t="shared" si="243"/>
        <v>0</v>
      </c>
      <c r="P397" s="563">
        <f t="shared" si="243"/>
        <v>0</v>
      </c>
      <c r="Q397" s="563">
        <f t="shared" si="243"/>
        <v>0</v>
      </c>
      <c r="R397" s="563">
        <f t="shared" si="243"/>
        <v>0</v>
      </c>
      <c r="S397" s="563">
        <f t="shared" si="243"/>
        <v>0</v>
      </c>
      <c r="T397" s="563">
        <f t="shared" si="243"/>
        <v>0</v>
      </c>
      <c r="U397" s="563">
        <f t="shared" si="243"/>
        <v>0</v>
      </c>
      <c r="V397" s="565">
        <f>SUMPRODUCT(ROUND(J397:U397,2))</f>
        <v>0</v>
      </c>
      <c r="W397" s="489"/>
    </row>
    <row r="398" spans="1:23" ht="15" customHeight="1" x14ac:dyDescent="0.2">
      <c r="A398" s="327"/>
      <c r="B398" s="244"/>
      <c r="C398" s="627" t="s">
        <v>291</v>
      </c>
      <c r="D398" s="326"/>
      <c r="E398" s="326"/>
      <c r="F398" s="247"/>
      <c r="G398" s="628" t="str">
        <f>$P$44</f>
        <v>Pauschale für Sozialabgaben inkl. Berufsgenossenschaft</v>
      </c>
      <c r="H398" s="629"/>
      <c r="I398" s="630" t="s">
        <v>30</v>
      </c>
      <c r="J398" s="631">
        <f t="shared" ref="J398:U398" si="244">ROUND(J397*$U$44,2)</f>
        <v>0</v>
      </c>
      <c r="K398" s="631">
        <f t="shared" si="244"/>
        <v>0</v>
      </c>
      <c r="L398" s="631">
        <f t="shared" si="244"/>
        <v>0</v>
      </c>
      <c r="M398" s="631">
        <f t="shared" si="244"/>
        <v>0</v>
      </c>
      <c r="N398" s="631">
        <f t="shared" si="244"/>
        <v>0</v>
      </c>
      <c r="O398" s="631">
        <f t="shared" si="244"/>
        <v>0</v>
      </c>
      <c r="P398" s="631">
        <f t="shared" si="244"/>
        <v>0</v>
      </c>
      <c r="Q398" s="631">
        <f t="shared" si="244"/>
        <v>0</v>
      </c>
      <c r="R398" s="631">
        <f t="shared" si="244"/>
        <v>0</v>
      </c>
      <c r="S398" s="631">
        <f t="shared" si="244"/>
        <v>0</v>
      </c>
      <c r="T398" s="631">
        <f t="shared" si="244"/>
        <v>0</v>
      </c>
      <c r="U398" s="631">
        <f t="shared" si="244"/>
        <v>0</v>
      </c>
      <c r="V398" s="632">
        <f>SUMPRODUCT(ROUND(J398:U398,2))</f>
        <v>0</v>
      </c>
      <c r="W398" s="489"/>
    </row>
    <row r="399" spans="1:23" ht="15" customHeight="1" thickBot="1" x14ac:dyDescent="0.25">
      <c r="A399" s="327"/>
      <c r="B399" s="278"/>
      <c r="C399" s="279"/>
      <c r="D399" s="279"/>
      <c r="E399" s="279"/>
      <c r="F399" s="411"/>
      <c r="G399" s="319"/>
      <c r="H399" s="414"/>
      <c r="I399" s="330"/>
      <c r="J399" s="320"/>
      <c r="K399" s="320"/>
      <c r="L399" s="320"/>
      <c r="M399" s="320"/>
      <c r="N399" s="320"/>
      <c r="O399" s="320"/>
      <c r="P399" s="320"/>
      <c r="Q399" s="320"/>
      <c r="R399" s="320"/>
      <c r="S399" s="320"/>
      <c r="T399" s="320"/>
      <c r="U399" s="320"/>
      <c r="V399" s="321"/>
      <c r="W399" s="489">
        <f>IF(COUNTIF(V387:V398,"&gt;0")&gt;0,1,0)</f>
        <v>0</v>
      </c>
    </row>
    <row r="400" spans="1:23" ht="15" customHeight="1" thickTop="1" x14ac:dyDescent="0.2">
      <c r="A400" s="327"/>
      <c r="B400" s="407"/>
      <c r="C400" s="409"/>
      <c r="D400" s="409"/>
      <c r="E400" s="409"/>
      <c r="F400" s="410"/>
      <c r="G400" s="262" t="s">
        <v>142</v>
      </c>
      <c r="H400" s="263"/>
      <c r="I400" s="264"/>
      <c r="J400" s="515"/>
      <c r="K400" s="515"/>
      <c r="L400" s="515"/>
      <c r="M400" s="515"/>
      <c r="N400" s="515"/>
      <c r="O400" s="515"/>
      <c r="P400" s="515"/>
      <c r="Q400" s="515"/>
      <c r="R400" s="515"/>
      <c r="S400" s="515"/>
      <c r="T400" s="515"/>
      <c r="U400" s="515"/>
      <c r="V400" s="417"/>
      <c r="W400" s="489"/>
    </row>
    <row r="401" spans="1:23" ht="15" customHeight="1" x14ac:dyDescent="0.2">
      <c r="A401" s="327"/>
      <c r="B401" s="251" t="s">
        <v>5</v>
      </c>
      <c r="C401" s="236"/>
      <c r="D401" s="832"/>
      <c r="E401" s="833"/>
      <c r="F401" s="246"/>
      <c r="G401" s="237" t="s">
        <v>64</v>
      </c>
      <c r="H401" s="253"/>
      <c r="I401" s="238"/>
      <c r="J401" s="623"/>
      <c r="K401" s="623"/>
      <c r="L401" s="623"/>
      <c r="M401" s="623"/>
      <c r="N401" s="623"/>
      <c r="O401" s="623"/>
      <c r="P401" s="623"/>
      <c r="Q401" s="623"/>
      <c r="R401" s="623"/>
      <c r="S401" s="623"/>
      <c r="T401" s="623"/>
      <c r="U401" s="623"/>
      <c r="V401" s="418"/>
      <c r="W401" s="489"/>
    </row>
    <row r="402" spans="1:23" ht="15" customHeight="1" x14ac:dyDescent="0.2">
      <c r="A402" s="327"/>
      <c r="B402" s="244"/>
      <c r="C402" s="236"/>
      <c r="D402" s="236"/>
      <c r="E402" s="236"/>
      <c r="F402" s="245"/>
      <c r="G402" s="275" t="s">
        <v>172</v>
      </c>
      <c r="H402" s="258"/>
      <c r="I402" s="240"/>
      <c r="J402" s="626"/>
      <c r="K402" s="626"/>
      <c r="L402" s="626"/>
      <c r="M402" s="626"/>
      <c r="N402" s="626"/>
      <c r="O402" s="626"/>
      <c r="P402" s="626"/>
      <c r="Q402" s="626"/>
      <c r="R402" s="626"/>
      <c r="S402" s="626"/>
      <c r="T402" s="626"/>
      <c r="U402" s="626"/>
      <c r="V402" s="625"/>
      <c r="W402" s="489"/>
    </row>
    <row r="403" spans="1:23" ht="15" customHeight="1" x14ac:dyDescent="0.2">
      <c r="A403" s="327"/>
      <c r="B403" s="251" t="s">
        <v>175</v>
      </c>
      <c r="C403" s="236"/>
      <c r="D403" s="236"/>
      <c r="E403" s="236"/>
      <c r="F403" s="247"/>
      <c r="G403" s="423" t="s">
        <v>170</v>
      </c>
      <c r="I403" s="424" t="s">
        <v>30</v>
      </c>
      <c r="J403" s="567">
        <f t="shared" ref="J403:U403" si="245">IF(AND($D405=J$48,$E405=J$48),ROUND($D410,2)+ROUND($E410,2),IF($D405=J$48,$D410,IF($E405=J$48,$E410,0)))</f>
        <v>0</v>
      </c>
      <c r="K403" s="567">
        <f t="shared" si="245"/>
        <v>0</v>
      </c>
      <c r="L403" s="567">
        <f t="shared" si="245"/>
        <v>0</v>
      </c>
      <c r="M403" s="567">
        <f t="shared" si="245"/>
        <v>0</v>
      </c>
      <c r="N403" s="567">
        <f t="shared" si="245"/>
        <v>0</v>
      </c>
      <c r="O403" s="567">
        <f t="shared" si="245"/>
        <v>0</v>
      </c>
      <c r="P403" s="567">
        <f t="shared" si="245"/>
        <v>0</v>
      </c>
      <c r="Q403" s="567">
        <f t="shared" si="245"/>
        <v>0</v>
      </c>
      <c r="R403" s="567">
        <f t="shared" si="245"/>
        <v>0</v>
      </c>
      <c r="S403" s="567">
        <f t="shared" si="245"/>
        <v>0</v>
      </c>
      <c r="T403" s="567">
        <f t="shared" si="245"/>
        <v>0</v>
      </c>
      <c r="U403" s="567">
        <f t="shared" si="245"/>
        <v>0</v>
      </c>
      <c r="V403" s="568">
        <f>SUMPRODUCT(ROUND(J403:U403,2))</f>
        <v>0</v>
      </c>
      <c r="W403" s="489"/>
    </row>
    <row r="404" spans="1:23" ht="15" customHeight="1" x14ac:dyDescent="0.2">
      <c r="A404" s="327"/>
      <c r="B404" s="244"/>
      <c r="C404" s="416"/>
      <c r="D404" s="413">
        <v>1</v>
      </c>
      <c r="E404" s="413">
        <v>2</v>
      </c>
      <c r="F404" s="247"/>
      <c r="G404" s="405" t="s">
        <v>168</v>
      </c>
      <c r="H404" s="254"/>
      <c r="I404" s="238"/>
      <c r="J404" s="408">
        <f t="shared" ref="J404:U404" si="246">IF(OR($D407=0,$D408=0),0,IF(AND(J$48&gt;=$D407,J$48&lt;=$D408),"X",""))</f>
        <v>0</v>
      </c>
      <c r="K404" s="408">
        <f t="shared" si="246"/>
        <v>0</v>
      </c>
      <c r="L404" s="408">
        <f t="shared" si="246"/>
        <v>0</v>
      </c>
      <c r="M404" s="408">
        <f t="shared" si="246"/>
        <v>0</v>
      </c>
      <c r="N404" s="408">
        <f t="shared" si="246"/>
        <v>0</v>
      </c>
      <c r="O404" s="408">
        <f t="shared" si="246"/>
        <v>0</v>
      </c>
      <c r="P404" s="408">
        <f t="shared" si="246"/>
        <v>0</v>
      </c>
      <c r="Q404" s="408">
        <f t="shared" si="246"/>
        <v>0</v>
      </c>
      <c r="R404" s="408">
        <f t="shared" si="246"/>
        <v>0</v>
      </c>
      <c r="S404" s="408">
        <f t="shared" si="246"/>
        <v>0</v>
      </c>
      <c r="T404" s="408">
        <f t="shared" si="246"/>
        <v>0</v>
      </c>
      <c r="U404" s="408">
        <f t="shared" si="246"/>
        <v>0</v>
      </c>
      <c r="V404" s="419"/>
      <c r="W404" s="489"/>
    </row>
    <row r="405" spans="1:23" ht="15" customHeight="1" x14ac:dyDescent="0.2">
      <c r="A405" s="327"/>
      <c r="B405" s="244"/>
      <c r="C405" s="627" t="s">
        <v>274</v>
      </c>
      <c r="D405" s="412"/>
      <c r="E405" s="412"/>
      <c r="F405" s="247"/>
      <c r="G405" s="241" t="s">
        <v>119</v>
      </c>
      <c r="H405" s="406"/>
      <c r="I405" s="273" t="s">
        <v>30</v>
      </c>
      <c r="J405" s="563">
        <f t="shared" ref="J405:U405" si="247">IF(OR($D407=0,$D408=0),0,IF($D405=J$48,MIN(ROUND($D410,2),ROUND(ROUND($D410,2)/$D409*SUMPRODUCT(($J404:$U404="X")*(ROUND($J402:$U402,4))),2)),0))</f>
        <v>0</v>
      </c>
      <c r="K405" s="563">
        <f t="shared" si="247"/>
        <v>0</v>
      </c>
      <c r="L405" s="563">
        <f t="shared" si="247"/>
        <v>0</v>
      </c>
      <c r="M405" s="563">
        <f t="shared" si="247"/>
        <v>0</v>
      </c>
      <c r="N405" s="563">
        <f t="shared" si="247"/>
        <v>0</v>
      </c>
      <c r="O405" s="563">
        <f t="shared" si="247"/>
        <v>0</v>
      </c>
      <c r="P405" s="563">
        <f t="shared" si="247"/>
        <v>0</v>
      </c>
      <c r="Q405" s="563">
        <f t="shared" si="247"/>
        <v>0</v>
      </c>
      <c r="R405" s="563">
        <f t="shared" si="247"/>
        <v>0</v>
      </c>
      <c r="S405" s="563">
        <f t="shared" si="247"/>
        <v>0</v>
      </c>
      <c r="T405" s="563">
        <f t="shared" si="247"/>
        <v>0</v>
      </c>
      <c r="U405" s="563">
        <f t="shared" si="247"/>
        <v>0</v>
      </c>
      <c r="V405" s="565">
        <f>SUMPRODUCT(ROUND(J405:U405,2))</f>
        <v>0</v>
      </c>
      <c r="W405" s="489"/>
    </row>
    <row r="406" spans="1:23" ht="15" customHeight="1" x14ac:dyDescent="0.2">
      <c r="A406" s="327"/>
      <c r="B406" s="244"/>
      <c r="C406" s="627" t="s">
        <v>275</v>
      </c>
      <c r="D406" s="415"/>
      <c r="E406" s="421"/>
      <c r="F406" s="247"/>
      <c r="G406" s="239" t="s">
        <v>290</v>
      </c>
      <c r="H406" s="255"/>
      <c r="I406" s="273" t="s">
        <v>30</v>
      </c>
      <c r="J406" s="563">
        <f t="shared" ref="J406:U406" si="248">IF(OR($D407=0,$D408=0),0,IF($D405=J$48,MIN(ROUND($D411,2),ROUND(ROUND($D411,2)/$D409*SUMPRODUCT(($J404:$U404="X")*(ROUND($J402:$U402,4))),2)),0))</f>
        <v>0</v>
      </c>
      <c r="K406" s="563">
        <f t="shared" si="248"/>
        <v>0</v>
      </c>
      <c r="L406" s="563">
        <f t="shared" si="248"/>
        <v>0</v>
      </c>
      <c r="M406" s="563">
        <f t="shared" si="248"/>
        <v>0</v>
      </c>
      <c r="N406" s="563">
        <f t="shared" si="248"/>
        <v>0</v>
      </c>
      <c r="O406" s="563">
        <f t="shared" si="248"/>
        <v>0</v>
      </c>
      <c r="P406" s="563">
        <f t="shared" si="248"/>
        <v>0</v>
      </c>
      <c r="Q406" s="563">
        <f t="shared" si="248"/>
        <v>0</v>
      </c>
      <c r="R406" s="563">
        <f t="shared" si="248"/>
        <v>0</v>
      </c>
      <c r="S406" s="563">
        <f t="shared" si="248"/>
        <v>0</v>
      </c>
      <c r="T406" s="563">
        <f t="shared" si="248"/>
        <v>0</v>
      </c>
      <c r="U406" s="563">
        <f t="shared" si="248"/>
        <v>0</v>
      </c>
      <c r="V406" s="565">
        <f>SUMPRODUCT(ROUND(J406:U406,2))</f>
        <v>0</v>
      </c>
      <c r="W406" s="489"/>
    </row>
    <row r="407" spans="1:23" ht="15" customHeight="1" x14ac:dyDescent="0.2">
      <c r="A407" s="327"/>
      <c r="B407" s="244"/>
      <c r="C407" s="633" t="s">
        <v>32</v>
      </c>
      <c r="D407" s="404"/>
      <c r="E407" s="404"/>
      <c r="F407" s="247"/>
      <c r="G407" s="342" t="str">
        <f>$P$44</f>
        <v>Pauschale für Sozialabgaben inkl. Berufsgenossenschaft</v>
      </c>
      <c r="H407" s="406"/>
      <c r="I407" s="273" t="s">
        <v>30</v>
      </c>
      <c r="J407" s="563">
        <f>ROUND(J406*$U$44,2)</f>
        <v>0</v>
      </c>
      <c r="K407" s="563">
        <f t="shared" ref="K407:U407" si="249">ROUND(K406*$U$44,2)</f>
        <v>0</v>
      </c>
      <c r="L407" s="563">
        <f t="shared" si="249"/>
        <v>0</v>
      </c>
      <c r="M407" s="563">
        <f t="shared" si="249"/>
        <v>0</v>
      </c>
      <c r="N407" s="563">
        <f t="shared" si="249"/>
        <v>0</v>
      </c>
      <c r="O407" s="563">
        <f t="shared" si="249"/>
        <v>0</v>
      </c>
      <c r="P407" s="563">
        <f t="shared" si="249"/>
        <v>0</v>
      </c>
      <c r="Q407" s="563">
        <f t="shared" si="249"/>
        <v>0</v>
      </c>
      <c r="R407" s="563">
        <f t="shared" si="249"/>
        <v>0</v>
      </c>
      <c r="S407" s="563">
        <f t="shared" si="249"/>
        <v>0</v>
      </c>
      <c r="T407" s="563">
        <f t="shared" si="249"/>
        <v>0</v>
      </c>
      <c r="U407" s="563">
        <f t="shared" si="249"/>
        <v>0</v>
      </c>
      <c r="V407" s="565">
        <f>SUMPRODUCT(ROUND(J407:U407,2))</f>
        <v>0</v>
      </c>
      <c r="W407" s="489"/>
    </row>
    <row r="408" spans="1:23" ht="15" customHeight="1" x14ac:dyDescent="0.2">
      <c r="A408" s="327"/>
      <c r="B408" s="244"/>
      <c r="C408" s="633" t="s">
        <v>33</v>
      </c>
      <c r="D408" s="404"/>
      <c r="E408" s="404"/>
      <c r="F408" s="247"/>
      <c r="G408" s="405" t="s">
        <v>169</v>
      </c>
      <c r="H408" s="254"/>
      <c r="I408" s="238"/>
      <c r="J408" s="408">
        <f t="shared" ref="J408:U408" si="250">IF(OR($E407=0,$E408=0),0,IF(AND(J$48&gt;=$E407,J$48&lt;=$E408),"X",""))</f>
        <v>0</v>
      </c>
      <c r="K408" s="408">
        <f t="shared" si="250"/>
        <v>0</v>
      </c>
      <c r="L408" s="408">
        <f t="shared" si="250"/>
        <v>0</v>
      </c>
      <c r="M408" s="408">
        <f t="shared" si="250"/>
        <v>0</v>
      </c>
      <c r="N408" s="408">
        <f t="shared" si="250"/>
        <v>0</v>
      </c>
      <c r="O408" s="408">
        <f t="shared" si="250"/>
        <v>0</v>
      </c>
      <c r="P408" s="408">
        <f t="shared" si="250"/>
        <v>0</v>
      </c>
      <c r="Q408" s="408">
        <f t="shared" si="250"/>
        <v>0</v>
      </c>
      <c r="R408" s="408">
        <f t="shared" si="250"/>
        <v>0</v>
      </c>
      <c r="S408" s="408">
        <f t="shared" si="250"/>
        <v>0</v>
      </c>
      <c r="T408" s="408">
        <f t="shared" si="250"/>
        <v>0</v>
      </c>
      <c r="U408" s="408">
        <f t="shared" si="250"/>
        <v>0</v>
      </c>
      <c r="V408" s="252"/>
      <c r="W408" s="489"/>
    </row>
    <row r="409" spans="1:23" ht="15" customHeight="1" x14ac:dyDescent="0.2">
      <c r="A409" s="327"/>
      <c r="B409" s="244"/>
      <c r="C409" s="633" t="s">
        <v>171</v>
      </c>
      <c r="D409" s="420" t="str">
        <f>IF(OR(D407=0,D408=0),"",DATEDIF(D407,D408,"m")+1)</f>
        <v/>
      </c>
      <c r="E409" s="420" t="str">
        <f>IF(OR(E407=0,E408=0),"",DATEDIF(E407,E408,"m")+1)</f>
        <v/>
      </c>
      <c r="F409" s="247"/>
      <c r="G409" s="241" t="s">
        <v>119</v>
      </c>
      <c r="H409" s="406"/>
      <c r="I409" s="273" t="s">
        <v>30</v>
      </c>
      <c r="J409" s="563">
        <f t="shared" ref="J409:U409" si="251">IF(OR($E407=0,$E408=0),0,IF($E405=J$48,MIN(ROUND($E410,2),ROUND(ROUND($E410,2)/$E409*SUMPRODUCT(($J408:$U408="X")*(ROUND($J402:$U402,4))),2)),0))</f>
        <v>0</v>
      </c>
      <c r="K409" s="563">
        <f t="shared" si="251"/>
        <v>0</v>
      </c>
      <c r="L409" s="563">
        <f t="shared" si="251"/>
        <v>0</v>
      </c>
      <c r="M409" s="563">
        <f t="shared" si="251"/>
        <v>0</v>
      </c>
      <c r="N409" s="563">
        <f t="shared" si="251"/>
        <v>0</v>
      </c>
      <c r="O409" s="563">
        <f t="shared" si="251"/>
        <v>0</v>
      </c>
      <c r="P409" s="563">
        <f t="shared" si="251"/>
        <v>0</v>
      </c>
      <c r="Q409" s="563">
        <f t="shared" si="251"/>
        <v>0</v>
      </c>
      <c r="R409" s="563">
        <f t="shared" si="251"/>
        <v>0</v>
      </c>
      <c r="S409" s="563">
        <f t="shared" si="251"/>
        <v>0</v>
      </c>
      <c r="T409" s="563">
        <f t="shared" si="251"/>
        <v>0</v>
      </c>
      <c r="U409" s="563">
        <f t="shared" si="251"/>
        <v>0</v>
      </c>
      <c r="V409" s="565">
        <f>SUMPRODUCT(ROUND(J409:U409,2))</f>
        <v>0</v>
      </c>
      <c r="W409" s="489"/>
    </row>
    <row r="410" spans="1:23" ht="15" customHeight="1" x14ac:dyDescent="0.2">
      <c r="A410" s="327"/>
      <c r="B410" s="244"/>
      <c r="C410" s="627" t="s">
        <v>276</v>
      </c>
      <c r="D410" s="326"/>
      <c r="E410" s="326"/>
      <c r="F410" s="247"/>
      <c r="G410" s="239" t="s">
        <v>290</v>
      </c>
      <c r="H410" s="255"/>
      <c r="I410" s="273" t="s">
        <v>30</v>
      </c>
      <c r="J410" s="563">
        <f t="shared" ref="J410:U410" si="252">IF(OR($E407=0,$E408=0),0,IF($E405=J$48,MIN(ROUND($E411,2),ROUND(ROUND($E411,2)/$E409*SUMPRODUCT(($J408:$U408="X")*(ROUND($J402:$U402,4))),2)),0))</f>
        <v>0</v>
      </c>
      <c r="K410" s="563">
        <f t="shared" si="252"/>
        <v>0</v>
      </c>
      <c r="L410" s="563">
        <f t="shared" si="252"/>
        <v>0</v>
      </c>
      <c r="M410" s="563">
        <f t="shared" si="252"/>
        <v>0</v>
      </c>
      <c r="N410" s="563">
        <f t="shared" si="252"/>
        <v>0</v>
      </c>
      <c r="O410" s="563">
        <f t="shared" si="252"/>
        <v>0</v>
      </c>
      <c r="P410" s="563">
        <f t="shared" si="252"/>
        <v>0</v>
      </c>
      <c r="Q410" s="563">
        <f t="shared" si="252"/>
        <v>0</v>
      </c>
      <c r="R410" s="563">
        <f t="shared" si="252"/>
        <v>0</v>
      </c>
      <c r="S410" s="563">
        <f t="shared" si="252"/>
        <v>0</v>
      </c>
      <c r="T410" s="563">
        <f t="shared" si="252"/>
        <v>0</v>
      </c>
      <c r="U410" s="563">
        <f t="shared" si="252"/>
        <v>0</v>
      </c>
      <c r="V410" s="565">
        <f>SUMPRODUCT(ROUND(J410:U410,2))</f>
        <v>0</v>
      </c>
      <c r="W410" s="489"/>
    </row>
    <row r="411" spans="1:23" ht="15" customHeight="1" x14ac:dyDescent="0.2">
      <c r="A411" s="327"/>
      <c r="B411" s="244"/>
      <c r="C411" s="627" t="s">
        <v>291</v>
      </c>
      <c r="D411" s="326"/>
      <c r="E411" s="326"/>
      <c r="F411" s="247"/>
      <c r="G411" s="628" t="str">
        <f>$P$44</f>
        <v>Pauschale für Sozialabgaben inkl. Berufsgenossenschaft</v>
      </c>
      <c r="H411" s="629"/>
      <c r="I411" s="630" t="s">
        <v>30</v>
      </c>
      <c r="J411" s="631">
        <f t="shared" ref="J411:U411" si="253">ROUND(J410*$U$44,2)</f>
        <v>0</v>
      </c>
      <c r="K411" s="631">
        <f t="shared" si="253"/>
        <v>0</v>
      </c>
      <c r="L411" s="631">
        <f t="shared" si="253"/>
        <v>0</v>
      </c>
      <c r="M411" s="631">
        <f t="shared" si="253"/>
        <v>0</v>
      </c>
      <c r="N411" s="631">
        <f t="shared" si="253"/>
        <v>0</v>
      </c>
      <c r="O411" s="631">
        <f t="shared" si="253"/>
        <v>0</v>
      </c>
      <c r="P411" s="631">
        <f t="shared" si="253"/>
        <v>0</v>
      </c>
      <c r="Q411" s="631">
        <f t="shared" si="253"/>
        <v>0</v>
      </c>
      <c r="R411" s="631">
        <f t="shared" si="253"/>
        <v>0</v>
      </c>
      <c r="S411" s="631">
        <f t="shared" si="253"/>
        <v>0</v>
      </c>
      <c r="T411" s="631">
        <f t="shared" si="253"/>
        <v>0</v>
      </c>
      <c r="U411" s="631">
        <f t="shared" si="253"/>
        <v>0</v>
      </c>
      <c r="V411" s="632">
        <f>SUMPRODUCT(ROUND(J411:U411,2))</f>
        <v>0</v>
      </c>
      <c r="W411" s="489"/>
    </row>
    <row r="412" spans="1:23" ht="15" customHeight="1" thickBot="1" x14ac:dyDescent="0.25">
      <c r="A412" s="327"/>
      <c r="B412" s="278"/>
      <c r="C412" s="279"/>
      <c r="D412" s="279"/>
      <c r="E412" s="279"/>
      <c r="F412" s="411"/>
      <c r="G412" s="319"/>
      <c r="H412" s="414"/>
      <c r="I412" s="330"/>
      <c r="J412" s="320"/>
      <c r="K412" s="320"/>
      <c r="L412" s="320"/>
      <c r="M412" s="320"/>
      <c r="N412" s="320"/>
      <c r="O412" s="320"/>
      <c r="P412" s="320"/>
      <c r="Q412" s="320"/>
      <c r="R412" s="320"/>
      <c r="S412" s="320"/>
      <c r="T412" s="320"/>
      <c r="U412" s="320"/>
      <c r="V412" s="321"/>
      <c r="W412" s="489">
        <f>IF(COUNTIF(V400:V411,"&gt;0")&gt;0,1,0)</f>
        <v>0</v>
      </c>
    </row>
    <row r="413" spans="1:23" ht="15" customHeight="1" thickTop="1" x14ac:dyDescent="0.2">
      <c r="A413" s="327"/>
      <c r="B413" s="407"/>
      <c r="C413" s="409"/>
      <c r="D413" s="409"/>
      <c r="E413" s="409"/>
      <c r="F413" s="410"/>
      <c r="G413" s="262" t="s">
        <v>142</v>
      </c>
      <c r="H413" s="263"/>
      <c r="I413" s="264"/>
      <c r="J413" s="515"/>
      <c r="K413" s="515"/>
      <c r="L413" s="515"/>
      <c r="M413" s="515"/>
      <c r="N413" s="515"/>
      <c r="O413" s="515"/>
      <c r="P413" s="515"/>
      <c r="Q413" s="515"/>
      <c r="R413" s="515"/>
      <c r="S413" s="515"/>
      <c r="T413" s="515"/>
      <c r="U413" s="515"/>
      <c r="V413" s="417"/>
      <c r="W413" s="489"/>
    </row>
    <row r="414" spans="1:23" ht="15" customHeight="1" x14ac:dyDescent="0.2">
      <c r="A414" s="327"/>
      <c r="B414" s="251" t="s">
        <v>5</v>
      </c>
      <c r="C414" s="236"/>
      <c r="D414" s="832"/>
      <c r="E414" s="833"/>
      <c r="F414" s="246"/>
      <c r="G414" s="237" t="s">
        <v>64</v>
      </c>
      <c r="H414" s="253"/>
      <c r="I414" s="238"/>
      <c r="J414" s="623"/>
      <c r="K414" s="623"/>
      <c r="L414" s="623"/>
      <c r="M414" s="623"/>
      <c r="N414" s="623"/>
      <c r="O414" s="623"/>
      <c r="P414" s="623"/>
      <c r="Q414" s="623"/>
      <c r="R414" s="623"/>
      <c r="S414" s="623"/>
      <c r="T414" s="623"/>
      <c r="U414" s="623"/>
      <c r="V414" s="418"/>
      <c r="W414" s="489"/>
    </row>
    <row r="415" spans="1:23" ht="15" customHeight="1" x14ac:dyDescent="0.2">
      <c r="A415" s="327"/>
      <c r="B415" s="244"/>
      <c r="C415" s="236"/>
      <c r="D415" s="236"/>
      <c r="E415" s="236"/>
      <c r="F415" s="245"/>
      <c r="G415" s="275" t="s">
        <v>172</v>
      </c>
      <c r="H415" s="258"/>
      <c r="I415" s="240"/>
      <c r="J415" s="626"/>
      <c r="K415" s="626"/>
      <c r="L415" s="626"/>
      <c r="M415" s="626"/>
      <c r="N415" s="626"/>
      <c r="O415" s="626"/>
      <c r="P415" s="626"/>
      <c r="Q415" s="626"/>
      <c r="R415" s="626"/>
      <c r="S415" s="626"/>
      <c r="T415" s="626"/>
      <c r="U415" s="626"/>
      <c r="V415" s="625"/>
      <c r="W415" s="489"/>
    </row>
    <row r="416" spans="1:23" ht="15" customHeight="1" x14ac:dyDescent="0.2">
      <c r="A416" s="327"/>
      <c r="B416" s="251" t="s">
        <v>175</v>
      </c>
      <c r="C416" s="236"/>
      <c r="D416" s="236"/>
      <c r="E416" s="236"/>
      <c r="F416" s="247"/>
      <c r="G416" s="423" t="s">
        <v>170</v>
      </c>
      <c r="I416" s="424" t="s">
        <v>30</v>
      </c>
      <c r="J416" s="567">
        <f t="shared" ref="J416:U416" si="254">IF(AND($D418=J$48,$E418=J$48),ROUND($D423,2)+ROUND($E423,2),IF($D418=J$48,$D423,IF($E418=J$48,$E423,0)))</f>
        <v>0</v>
      </c>
      <c r="K416" s="567">
        <f t="shared" si="254"/>
        <v>0</v>
      </c>
      <c r="L416" s="567">
        <f t="shared" si="254"/>
        <v>0</v>
      </c>
      <c r="M416" s="567">
        <f t="shared" si="254"/>
        <v>0</v>
      </c>
      <c r="N416" s="567">
        <f t="shared" si="254"/>
        <v>0</v>
      </c>
      <c r="O416" s="567">
        <f t="shared" si="254"/>
        <v>0</v>
      </c>
      <c r="P416" s="567">
        <f t="shared" si="254"/>
        <v>0</v>
      </c>
      <c r="Q416" s="567">
        <f t="shared" si="254"/>
        <v>0</v>
      </c>
      <c r="R416" s="567">
        <f t="shared" si="254"/>
        <v>0</v>
      </c>
      <c r="S416" s="567">
        <f t="shared" si="254"/>
        <v>0</v>
      </c>
      <c r="T416" s="567">
        <f t="shared" si="254"/>
        <v>0</v>
      </c>
      <c r="U416" s="567">
        <f t="shared" si="254"/>
        <v>0</v>
      </c>
      <c r="V416" s="568">
        <f>SUMPRODUCT(ROUND(J416:U416,2))</f>
        <v>0</v>
      </c>
      <c r="W416" s="489"/>
    </row>
    <row r="417" spans="1:23" ht="15" customHeight="1" x14ac:dyDescent="0.2">
      <c r="A417" s="327"/>
      <c r="B417" s="244"/>
      <c r="C417" s="416"/>
      <c r="D417" s="413">
        <v>1</v>
      </c>
      <c r="E417" s="413">
        <v>2</v>
      </c>
      <c r="F417" s="247"/>
      <c r="G417" s="405" t="s">
        <v>168</v>
      </c>
      <c r="H417" s="254"/>
      <c r="I417" s="238"/>
      <c r="J417" s="408">
        <f t="shared" ref="J417:U417" si="255">IF(OR($D420=0,$D421=0),0,IF(AND(J$48&gt;=$D420,J$48&lt;=$D421),"X",""))</f>
        <v>0</v>
      </c>
      <c r="K417" s="408">
        <f t="shared" si="255"/>
        <v>0</v>
      </c>
      <c r="L417" s="408">
        <f t="shared" si="255"/>
        <v>0</v>
      </c>
      <c r="M417" s="408">
        <f t="shared" si="255"/>
        <v>0</v>
      </c>
      <c r="N417" s="408">
        <f t="shared" si="255"/>
        <v>0</v>
      </c>
      <c r="O417" s="408">
        <f t="shared" si="255"/>
        <v>0</v>
      </c>
      <c r="P417" s="408">
        <f t="shared" si="255"/>
        <v>0</v>
      </c>
      <c r="Q417" s="408">
        <f t="shared" si="255"/>
        <v>0</v>
      </c>
      <c r="R417" s="408">
        <f t="shared" si="255"/>
        <v>0</v>
      </c>
      <c r="S417" s="408">
        <f t="shared" si="255"/>
        <v>0</v>
      </c>
      <c r="T417" s="408">
        <f t="shared" si="255"/>
        <v>0</v>
      </c>
      <c r="U417" s="408">
        <f t="shared" si="255"/>
        <v>0</v>
      </c>
      <c r="V417" s="419"/>
      <c r="W417" s="489"/>
    </row>
    <row r="418" spans="1:23" ht="15" customHeight="1" x14ac:dyDescent="0.2">
      <c r="A418" s="327"/>
      <c r="B418" s="244"/>
      <c r="C418" s="627" t="s">
        <v>274</v>
      </c>
      <c r="D418" s="412"/>
      <c r="E418" s="412"/>
      <c r="F418" s="247"/>
      <c r="G418" s="241" t="s">
        <v>119</v>
      </c>
      <c r="H418" s="406"/>
      <c r="I418" s="273" t="s">
        <v>30</v>
      </c>
      <c r="J418" s="563">
        <f t="shared" ref="J418:U418" si="256">IF(OR($D420=0,$D421=0),0,IF($D418=J$48,MIN(ROUND($D423,2),ROUND(ROUND($D423,2)/$D422*SUMPRODUCT(($J417:$U417="X")*(ROUND($J415:$U415,4))),2)),0))</f>
        <v>0</v>
      </c>
      <c r="K418" s="563">
        <f t="shared" si="256"/>
        <v>0</v>
      </c>
      <c r="L418" s="563">
        <f t="shared" si="256"/>
        <v>0</v>
      </c>
      <c r="M418" s="563">
        <f t="shared" si="256"/>
        <v>0</v>
      </c>
      <c r="N418" s="563">
        <f t="shared" si="256"/>
        <v>0</v>
      </c>
      <c r="O418" s="563">
        <f t="shared" si="256"/>
        <v>0</v>
      </c>
      <c r="P418" s="563">
        <f t="shared" si="256"/>
        <v>0</v>
      </c>
      <c r="Q418" s="563">
        <f t="shared" si="256"/>
        <v>0</v>
      </c>
      <c r="R418" s="563">
        <f t="shared" si="256"/>
        <v>0</v>
      </c>
      <c r="S418" s="563">
        <f t="shared" si="256"/>
        <v>0</v>
      </c>
      <c r="T418" s="563">
        <f t="shared" si="256"/>
        <v>0</v>
      </c>
      <c r="U418" s="563">
        <f t="shared" si="256"/>
        <v>0</v>
      </c>
      <c r="V418" s="565">
        <f>SUMPRODUCT(ROUND(J418:U418,2))</f>
        <v>0</v>
      </c>
      <c r="W418" s="489"/>
    </row>
    <row r="419" spans="1:23" ht="15" customHeight="1" x14ac:dyDescent="0.2">
      <c r="A419" s="327"/>
      <c r="B419" s="244"/>
      <c r="C419" s="627" t="s">
        <v>275</v>
      </c>
      <c r="D419" s="415"/>
      <c r="E419" s="421"/>
      <c r="F419" s="247"/>
      <c r="G419" s="239" t="s">
        <v>290</v>
      </c>
      <c r="H419" s="255"/>
      <c r="I419" s="273" t="s">
        <v>30</v>
      </c>
      <c r="J419" s="563">
        <f t="shared" ref="J419:U419" si="257">IF(OR($D420=0,$D421=0),0,IF($D418=J$48,MIN(ROUND($D424,2),ROUND(ROUND($D424,2)/$D422*SUMPRODUCT(($J417:$U417="X")*(ROUND($J415:$U415,4))),2)),0))</f>
        <v>0</v>
      </c>
      <c r="K419" s="563">
        <f t="shared" si="257"/>
        <v>0</v>
      </c>
      <c r="L419" s="563">
        <f t="shared" si="257"/>
        <v>0</v>
      </c>
      <c r="M419" s="563">
        <f t="shared" si="257"/>
        <v>0</v>
      </c>
      <c r="N419" s="563">
        <f t="shared" si="257"/>
        <v>0</v>
      </c>
      <c r="O419" s="563">
        <f t="shared" si="257"/>
        <v>0</v>
      </c>
      <c r="P419" s="563">
        <f t="shared" si="257"/>
        <v>0</v>
      </c>
      <c r="Q419" s="563">
        <f t="shared" si="257"/>
        <v>0</v>
      </c>
      <c r="R419" s="563">
        <f t="shared" si="257"/>
        <v>0</v>
      </c>
      <c r="S419" s="563">
        <f t="shared" si="257"/>
        <v>0</v>
      </c>
      <c r="T419" s="563">
        <f t="shared" si="257"/>
        <v>0</v>
      </c>
      <c r="U419" s="563">
        <f t="shared" si="257"/>
        <v>0</v>
      </c>
      <c r="V419" s="565">
        <f>SUMPRODUCT(ROUND(J419:U419,2))</f>
        <v>0</v>
      </c>
      <c r="W419" s="489"/>
    </row>
    <row r="420" spans="1:23" ht="15" customHeight="1" x14ac:dyDescent="0.2">
      <c r="A420" s="327"/>
      <c r="B420" s="244"/>
      <c r="C420" s="633" t="s">
        <v>32</v>
      </c>
      <c r="D420" s="404"/>
      <c r="E420" s="404"/>
      <c r="F420" s="247"/>
      <c r="G420" s="342" t="str">
        <f>$P$44</f>
        <v>Pauschale für Sozialabgaben inkl. Berufsgenossenschaft</v>
      </c>
      <c r="H420" s="406"/>
      <c r="I420" s="273" t="s">
        <v>30</v>
      </c>
      <c r="J420" s="563">
        <f>ROUND(J419*$U$44,2)</f>
        <v>0</v>
      </c>
      <c r="K420" s="563">
        <f t="shared" ref="K420:U420" si="258">ROUND(K419*$U$44,2)</f>
        <v>0</v>
      </c>
      <c r="L420" s="563">
        <f t="shared" si="258"/>
        <v>0</v>
      </c>
      <c r="M420" s="563">
        <f t="shared" si="258"/>
        <v>0</v>
      </c>
      <c r="N420" s="563">
        <f t="shared" si="258"/>
        <v>0</v>
      </c>
      <c r="O420" s="563">
        <f t="shared" si="258"/>
        <v>0</v>
      </c>
      <c r="P420" s="563">
        <f t="shared" si="258"/>
        <v>0</v>
      </c>
      <c r="Q420" s="563">
        <f t="shared" si="258"/>
        <v>0</v>
      </c>
      <c r="R420" s="563">
        <f t="shared" si="258"/>
        <v>0</v>
      </c>
      <c r="S420" s="563">
        <f t="shared" si="258"/>
        <v>0</v>
      </c>
      <c r="T420" s="563">
        <f t="shared" si="258"/>
        <v>0</v>
      </c>
      <c r="U420" s="563">
        <f t="shared" si="258"/>
        <v>0</v>
      </c>
      <c r="V420" s="565">
        <f>SUMPRODUCT(ROUND(J420:U420,2))</f>
        <v>0</v>
      </c>
      <c r="W420" s="489"/>
    </row>
    <row r="421" spans="1:23" ht="15" customHeight="1" x14ac:dyDescent="0.2">
      <c r="A421" s="327"/>
      <c r="B421" s="244"/>
      <c r="C421" s="633" t="s">
        <v>33</v>
      </c>
      <c r="D421" s="404"/>
      <c r="E421" s="404"/>
      <c r="F421" s="247"/>
      <c r="G421" s="405" t="s">
        <v>169</v>
      </c>
      <c r="H421" s="254"/>
      <c r="I421" s="238"/>
      <c r="J421" s="408">
        <f t="shared" ref="J421:U421" si="259">IF(OR($E420=0,$E421=0),0,IF(AND(J$48&gt;=$E420,J$48&lt;=$E421),"X",""))</f>
        <v>0</v>
      </c>
      <c r="K421" s="408">
        <f t="shared" si="259"/>
        <v>0</v>
      </c>
      <c r="L421" s="408">
        <f t="shared" si="259"/>
        <v>0</v>
      </c>
      <c r="M421" s="408">
        <f t="shared" si="259"/>
        <v>0</v>
      </c>
      <c r="N421" s="408">
        <f t="shared" si="259"/>
        <v>0</v>
      </c>
      <c r="O421" s="408">
        <f t="shared" si="259"/>
        <v>0</v>
      </c>
      <c r="P421" s="408">
        <f t="shared" si="259"/>
        <v>0</v>
      </c>
      <c r="Q421" s="408">
        <f t="shared" si="259"/>
        <v>0</v>
      </c>
      <c r="R421" s="408">
        <f t="shared" si="259"/>
        <v>0</v>
      </c>
      <c r="S421" s="408">
        <f t="shared" si="259"/>
        <v>0</v>
      </c>
      <c r="T421" s="408">
        <f t="shared" si="259"/>
        <v>0</v>
      </c>
      <c r="U421" s="408">
        <f t="shared" si="259"/>
        <v>0</v>
      </c>
      <c r="V421" s="252"/>
      <c r="W421" s="489"/>
    </row>
    <row r="422" spans="1:23" ht="15" customHeight="1" x14ac:dyDescent="0.2">
      <c r="A422" s="327"/>
      <c r="B422" s="244"/>
      <c r="C422" s="633" t="s">
        <v>171</v>
      </c>
      <c r="D422" s="420" t="str">
        <f>IF(OR(D420=0,D421=0),"",DATEDIF(D420,D421,"m")+1)</f>
        <v/>
      </c>
      <c r="E422" s="420" t="str">
        <f>IF(OR(E420=0,E421=0),"",DATEDIF(E420,E421,"m")+1)</f>
        <v/>
      </c>
      <c r="F422" s="247"/>
      <c r="G422" s="241" t="s">
        <v>119</v>
      </c>
      <c r="H422" s="406"/>
      <c r="I422" s="273" t="s">
        <v>30</v>
      </c>
      <c r="J422" s="563">
        <f t="shared" ref="J422:U422" si="260">IF(OR($E420=0,$E421=0),0,IF($E418=J$48,MIN(ROUND($E423,2),ROUND(ROUND($E423,2)/$E422*SUMPRODUCT(($J421:$U421="X")*(ROUND($J415:$U415,4))),2)),0))</f>
        <v>0</v>
      </c>
      <c r="K422" s="563">
        <f t="shared" si="260"/>
        <v>0</v>
      </c>
      <c r="L422" s="563">
        <f t="shared" si="260"/>
        <v>0</v>
      </c>
      <c r="M422" s="563">
        <f t="shared" si="260"/>
        <v>0</v>
      </c>
      <c r="N422" s="563">
        <f t="shared" si="260"/>
        <v>0</v>
      </c>
      <c r="O422" s="563">
        <f t="shared" si="260"/>
        <v>0</v>
      </c>
      <c r="P422" s="563">
        <f t="shared" si="260"/>
        <v>0</v>
      </c>
      <c r="Q422" s="563">
        <f t="shared" si="260"/>
        <v>0</v>
      </c>
      <c r="R422" s="563">
        <f t="shared" si="260"/>
        <v>0</v>
      </c>
      <c r="S422" s="563">
        <f t="shared" si="260"/>
        <v>0</v>
      </c>
      <c r="T422" s="563">
        <f t="shared" si="260"/>
        <v>0</v>
      </c>
      <c r="U422" s="563">
        <f t="shared" si="260"/>
        <v>0</v>
      </c>
      <c r="V422" s="565">
        <f>SUMPRODUCT(ROUND(J422:U422,2))</f>
        <v>0</v>
      </c>
      <c r="W422" s="489"/>
    </row>
    <row r="423" spans="1:23" ht="15" customHeight="1" x14ac:dyDescent="0.2">
      <c r="A423" s="327"/>
      <c r="B423" s="244"/>
      <c r="C423" s="627" t="s">
        <v>276</v>
      </c>
      <c r="D423" s="326"/>
      <c r="E423" s="326"/>
      <c r="F423" s="247"/>
      <c r="G423" s="239" t="s">
        <v>290</v>
      </c>
      <c r="H423" s="255"/>
      <c r="I423" s="273" t="s">
        <v>30</v>
      </c>
      <c r="J423" s="563">
        <f t="shared" ref="J423:U423" si="261">IF(OR($E420=0,$E421=0),0,IF($E418=J$48,MIN(ROUND($E424,2),ROUND(ROUND($E424,2)/$E422*SUMPRODUCT(($J421:$U421="X")*(ROUND($J415:$U415,4))),2)),0))</f>
        <v>0</v>
      </c>
      <c r="K423" s="563">
        <f t="shared" si="261"/>
        <v>0</v>
      </c>
      <c r="L423" s="563">
        <f t="shared" si="261"/>
        <v>0</v>
      </c>
      <c r="M423" s="563">
        <f t="shared" si="261"/>
        <v>0</v>
      </c>
      <c r="N423" s="563">
        <f t="shared" si="261"/>
        <v>0</v>
      </c>
      <c r="O423" s="563">
        <f t="shared" si="261"/>
        <v>0</v>
      </c>
      <c r="P423" s="563">
        <f t="shared" si="261"/>
        <v>0</v>
      </c>
      <c r="Q423" s="563">
        <f t="shared" si="261"/>
        <v>0</v>
      </c>
      <c r="R423" s="563">
        <f t="shared" si="261"/>
        <v>0</v>
      </c>
      <c r="S423" s="563">
        <f t="shared" si="261"/>
        <v>0</v>
      </c>
      <c r="T423" s="563">
        <f t="shared" si="261"/>
        <v>0</v>
      </c>
      <c r="U423" s="563">
        <f t="shared" si="261"/>
        <v>0</v>
      </c>
      <c r="V423" s="565">
        <f>SUMPRODUCT(ROUND(J423:U423,2))</f>
        <v>0</v>
      </c>
      <c r="W423" s="489"/>
    </row>
    <row r="424" spans="1:23" ht="15" customHeight="1" x14ac:dyDescent="0.2">
      <c r="A424" s="327"/>
      <c r="B424" s="244"/>
      <c r="C424" s="627" t="s">
        <v>291</v>
      </c>
      <c r="D424" s="326"/>
      <c r="E424" s="326"/>
      <c r="F424" s="247"/>
      <c r="G424" s="628" t="str">
        <f>$P$44</f>
        <v>Pauschale für Sozialabgaben inkl. Berufsgenossenschaft</v>
      </c>
      <c r="H424" s="629"/>
      <c r="I424" s="630" t="s">
        <v>30</v>
      </c>
      <c r="J424" s="631">
        <f t="shared" ref="J424:U424" si="262">ROUND(J423*$U$44,2)</f>
        <v>0</v>
      </c>
      <c r="K424" s="631">
        <f t="shared" si="262"/>
        <v>0</v>
      </c>
      <c r="L424" s="631">
        <f t="shared" si="262"/>
        <v>0</v>
      </c>
      <c r="M424" s="631">
        <f t="shared" si="262"/>
        <v>0</v>
      </c>
      <c r="N424" s="631">
        <f t="shared" si="262"/>
        <v>0</v>
      </c>
      <c r="O424" s="631">
        <f t="shared" si="262"/>
        <v>0</v>
      </c>
      <c r="P424" s="631">
        <f t="shared" si="262"/>
        <v>0</v>
      </c>
      <c r="Q424" s="631">
        <f t="shared" si="262"/>
        <v>0</v>
      </c>
      <c r="R424" s="631">
        <f t="shared" si="262"/>
        <v>0</v>
      </c>
      <c r="S424" s="631">
        <f t="shared" si="262"/>
        <v>0</v>
      </c>
      <c r="T424" s="631">
        <f t="shared" si="262"/>
        <v>0</v>
      </c>
      <c r="U424" s="631">
        <f t="shared" si="262"/>
        <v>0</v>
      </c>
      <c r="V424" s="632">
        <f>SUMPRODUCT(ROUND(J424:U424,2))</f>
        <v>0</v>
      </c>
      <c r="W424" s="489"/>
    </row>
    <row r="425" spans="1:23" ht="15" customHeight="1" thickBot="1" x14ac:dyDescent="0.25">
      <c r="A425" s="327"/>
      <c r="B425" s="278"/>
      <c r="C425" s="279"/>
      <c r="D425" s="279"/>
      <c r="E425" s="279"/>
      <c r="F425" s="411"/>
      <c r="G425" s="319"/>
      <c r="H425" s="414"/>
      <c r="I425" s="330"/>
      <c r="J425" s="320"/>
      <c r="K425" s="320"/>
      <c r="L425" s="320"/>
      <c r="M425" s="320"/>
      <c r="N425" s="320"/>
      <c r="O425" s="320"/>
      <c r="P425" s="320"/>
      <c r="Q425" s="320"/>
      <c r="R425" s="320"/>
      <c r="S425" s="320"/>
      <c r="T425" s="320"/>
      <c r="U425" s="320"/>
      <c r="V425" s="321"/>
      <c r="W425" s="489">
        <f>IF(COUNTIF(V413:V424,"&gt;0")&gt;0,1,0)</f>
        <v>0</v>
      </c>
    </row>
    <row r="426" spans="1:23" ht="15" customHeight="1" thickTop="1" x14ac:dyDescent="0.2">
      <c r="A426" s="327"/>
      <c r="B426" s="407"/>
      <c r="C426" s="409"/>
      <c r="D426" s="409"/>
      <c r="E426" s="409"/>
      <c r="F426" s="410"/>
      <c r="G426" s="262" t="s">
        <v>142</v>
      </c>
      <c r="H426" s="263"/>
      <c r="I426" s="264"/>
      <c r="J426" s="515"/>
      <c r="K426" s="515"/>
      <c r="L426" s="515"/>
      <c r="M426" s="515"/>
      <c r="N426" s="515"/>
      <c r="O426" s="515"/>
      <c r="P426" s="515"/>
      <c r="Q426" s="515"/>
      <c r="R426" s="515"/>
      <c r="S426" s="515"/>
      <c r="T426" s="515"/>
      <c r="U426" s="515"/>
      <c r="V426" s="417"/>
      <c r="W426" s="489"/>
    </row>
    <row r="427" spans="1:23" ht="15" customHeight="1" x14ac:dyDescent="0.2">
      <c r="A427" s="327"/>
      <c r="B427" s="251" t="s">
        <v>5</v>
      </c>
      <c r="C427" s="236"/>
      <c r="D427" s="832"/>
      <c r="E427" s="833"/>
      <c r="F427" s="246"/>
      <c r="G427" s="237" t="s">
        <v>64</v>
      </c>
      <c r="H427" s="253"/>
      <c r="I427" s="238"/>
      <c r="J427" s="623"/>
      <c r="K427" s="623"/>
      <c r="L427" s="623"/>
      <c r="M427" s="623"/>
      <c r="N427" s="623"/>
      <c r="O427" s="623"/>
      <c r="P427" s="623"/>
      <c r="Q427" s="623"/>
      <c r="R427" s="623"/>
      <c r="S427" s="623"/>
      <c r="T427" s="623"/>
      <c r="U427" s="623"/>
      <c r="V427" s="418"/>
      <c r="W427" s="489"/>
    </row>
    <row r="428" spans="1:23" ht="15" customHeight="1" x14ac:dyDescent="0.2">
      <c r="A428" s="327"/>
      <c r="B428" s="244"/>
      <c r="C428" s="236"/>
      <c r="D428" s="236"/>
      <c r="E428" s="236"/>
      <c r="F428" s="245"/>
      <c r="G428" s="275" t="s">
        <v>172</v>
      </c>
      <c r="H428" s="258"/>
      <c r="I428" s="240"/>
      <c r="J428" s="626"/>
      <c r="K428" s="626"/>
      <c r="L428" s="626"/>
      <c r="M428" s="626"/>
      <c r="N428" s="626"/>
      <c r="O428" s="626"/>
      <c r="P428" s="626"/>
      <c r="Q428" s="626"/>
      <c r="R428" s="626"/>
      <c r="S428" s="626"/>
      <c r="T428" s="626"/>
      <c r="U428" s="626"/>
      <c r="V428" s="625"/>
      <c r="W428" s="489"/>
    </row>
    <row r="429" spans="1:23" ht="15" customHeight="1" x14ac:dyDescent="0.2">
      <c r="A429" s="327"/>
      <c r="B429" s="251" t="s">
        <v>175</v>
      </c>
      <c r="C429" s="236"/>
      <c r="D429" s="236"/>
      <c r="E429" s="236"/>
      <c r="F429" s="247"/>
      <c r="G429" s="423" t="s">
        <v>170</v>
      </c>
      <c r="I429" s="424" t="s">
        <v>30</v>
      </c>
      <c r="J429" s="567">
        <f t="shared" ref="J429:U429" si="263">IF(AND($D431=J$48,$E431=J$48),ROUND($D436,2)+ROUND($E436,2),IF($D431=J$48,$D436,IF($E431=J$48,$E436,0)))</f>
        <v>0</v>
      </c>
      <c r="K429" s="567">
        <f t="shared" si="263"/>
        <v>0</v>
      </c>
      <c r="L429" s="567">
        <f t="shared" si="263"/>
        <v>0</v>
      </c>
      <c r="M429" s="567">
        <f t="shared" si="263"/>
        <v>0</v>
      </c>
      <c r="N429" s="567">
        <f t="shared" si="263"/>
        <v>0</v>
      </c>
      <c r="O429" s="567">
        <f t="shared" si="263"/>
        <v>0</v>
      </c>
      <c r="P429" s="567">
        <f t="shared" si="263"/>
        <v>0</v>
      </c>
      <c r="Q429" s="567">
        <f t="shared" si="263"/>
        <v>0</v>
      </c>
      <c r="R429" s="567">
        <f t="shared" si="263"/>
        <v>0</v>
      </c>
      <c r="S429" s="567">
        <f t="shared" si="263"/>
        <v>0</v>
      </c>
      <c r="T429" s="567">
        <f t="shared" si="263"/>
        <v>0</v>
      </c>
      <c r="U429" s="567">
        <f t="shared" si="263"/>
        <v>0</v>
      </c>
      <c r="V429" s="568">
        <f>SUMPRODUCT(ROUND(J429:U429,2))</f>
        <v>0</v>
      </c>
      <c r="W429" s="489"/>
    </row>
    <row r="430" spans="1:23" ht="15" customHeight="1" x14ac:dyDescent="0.2">
      <c r="A430" s="327"/>
      <c r="B430" s="244"/>
      <c r="C430" s="416"/>
      <c r="D430" s="413">
        <v>1</v>
      </c>
      <c r="E430" s="413">
        <v>2</v>
      </c>
      <c r="F430" s="247"/>
      <c r="G430" s="405" t="s">
        <v>168</v>
      </c>
      <c r="H430" s="254"/>
      <c r="I430" s="238"/>
      <c r="J430" s="408">
        <f t="shared" ref="J430:U430" si="264">IF(OR($D433=0,$D434=0),0,IF(AND(J$48&gt;=$D433,J$48&lt;=$D434),"X",""))</f>
        <v>0</v>
      </c>
      <c r="K430" s="408">
        <f t="shared" si="264"/>
        <v>0</v>
      </c>
      <c r="L430" s="408">
        <f t="shared" si="264"/>
        <v>0</v>
      </c>
      <c r="M430" s="408">
        <f t="shared" si="264"/>
        <v>0</v>
      </c>
      <c r="N430" s="408">
        <f t="shared" si="264"/>
        <v>0</v>
      </c>
      <c r="O430" s="408">
        <f t="shared" si="264"/>
        <v>0</v>
      </c>
      <c r="P430" s="408">
        <f t="shared" si="264"/>
        <v>0</v>
      </c>
      <c r="Q430" s="408">
        <f t="shared" si="264"/>
        <v>0</v>
      </c>
      <c r="R430" s="408">
        <f t="shared" si="264"/>
        <v>0</v>
      </c>
      <c r="S430" s="408">
        <f t="shared" si="264"/>
        <v>0</v>
      </c>
      <c r="T430" s="408">
        <f t="shared" si="264"/>
        <v>0</v>
      </c>
      <c r="U430" s="408">
        <f t="shared" si="264"/>
        <v>0</v>
      </c>
      <c r="V430" s="419"/>
      <c r="W430" s="489"/>
    </row>
    <row r="431" spans="1:23" ht="15" customHeight="1" x14ac:dyDescent="0.2">
      <c r="A431" s="327"/>
      <c r="B431" s="244"/>
      <c r="C431" s="627" t="s">
        <v>274</v>
      </c>
      <c r="D431" s="412"/>
      <c r="E431" s="412"/>
      <c r="F431" s="247"/>
      <c r="G431" s="241" t="s">
        <v>119</v>
      </c>
      <c r="H431" s="406"/>
      <c r="I431" s="273" t="s">
        <v>30</v>
      </c>
      <c r="J431" s="563">
        <f t="shared" ref="J431:U431" si="265">IF(OR($D433=0,$D434=0),0,IF($D431=J$48,MIN(ROUND($D436,2),ROUND(ROUND($D436,2)/$D435*SUMPRODUCT(($J430:$U430="X")*(ROUND($J428:$U428,4))),2)),0))</f>
        <v>0</v>
      </c>
      <c r="K431" s="563">
        <f t="shared" si="265"/>
        <v>0</v>
      </c>
      <c r="L431" s="563">
        <f t="shared" si="265"/>
        <v>0</v>
      </c>
      <c r="M431" s="563">
        <f t="shared" si="265"/>
        <v>0</v>
      </c>
      <c r="N431" s="563">
        <f t="shared" si="265"/>
        <v>0</v>
      </c>
      <c r="O431" s="563">
        <f t="shared" si="265"/>
        <v>0</v>
      </c>
      <c r="P431" s="563">
        <f t="shared" si="265"/>
        <v>0</v>
      </c>
      <c r="Q431" s="563">
        <f t="shared" si="265"/>
        <v>0</v>
      </c>
      <c r="R431" s="563">
        <f t="shared" si="265"/>
        <v>0</v>
      </c>
      <c r="S431" s="563">
        <f t="shared" si="265"/>
        <v>0</v>
      </c>
      <c r="T431" s="563">
        <f t="shared" si="265"/>
        <v>0</v>
      </c>
      <c r="U431" s="563">
        <f t="shared" si="265"/>
        <v>0</v>
      </c>
      <c r="V431" s="565">
        <f>SUMPRODUCT(ROUND(J431:U431,2))</f>
        <v>0</v>
      </c>
      <c r="W431" s="489"/>
    </row>
    <row r="432" spans="1:23" ht="15" customHeight="1" x14ac:dyDescent="0.2">
      <c r="A432" s="327"/>
      <c r="B432" s="244"/>
      <c r="C432" s="627" t="s">
        <v>275</v>
      </c>
      <c r="D432" s="415"/>
      <c r="E432" s="421"/>
      <c r="F432" s="247"/>
      <c r="G432" s="239" t="s">
        <v>290</v>
      </c>
      <c r="H432" s="255"/>
      <c r="I432" s="273" t="s">
        <v>30</v>
      </c>
      <c r="J432" s="563">
        <f t="shared" ref="J432:U432" si="266">IF(OR($D433=0,$D434=0),0,IF($D431=J$48,MIN(ROUND($D437,2),ROUND(ROUND($D437,2)/$D435*SUMPRODUCT(($J430:$U430="X")*(ROUND($J428:$U428,4))),2)),0))</f>
        <v>0</v>
      </c>
      <c r="K432" s="563">
        <f t="shared" si="266"/>
        <v>0</v>
      </c>
      <c r="L432" s="563">
        <f t="shared" si="266"/>
        <v>0</v>
      </c>
      <c r="M432" s="563">
        <f t="shared" si="266"/>
        <v>0</v>
      </c>
      <c r="N432" s="563">
        <f t="shared" si="266"/>
        <v>0</v>
      </c>
      <c r="O432" s="563">
        <f t="shared" si="266"/>
        <v>0</v>
      </c>
      <c r="P432" s="563">
        <f t="shared" si="266"/>
        <v>0</v>
      </c>
      <c r="Q432" s="563">
        <f t="shared" si="266"/>
        <v>0</v>
      </c>
      <c r="R432" s="563">
        <f t="shared" si="266"/>
        <v>0</v>
      </c>
      <c r="S432" s="563">
        <f t="shared" si="266"/>
        <v>0</v>
      </c>
      <c r="T432" s="563">
        <f t="shared" si="266"/>
        <v>0</v>
      </c>
      <c r="U432" s="563">
        <f t="shared" si="266"/>
        <v>0</v>
      </c>
      <c r="V432" s="565">
        <f>SUMPRODUCT(ROUND(J432:U432,2))</f>
        <v>0</v>
      </c>
      <c r="W432" s="489"/>
    </row>
    <row r="433" spans="1:23" ht="15" customHeight="1" x14ac:dyDescent="0.2">
      <c r="A433" s="327"/>
      <c r="B433" s="244"/>
      <c r="C433" s="633" t="s">
        <v>32</v>
      </c>
      <c r="D433" s="404"/>
      <c r="E433" s="404"/>
      <c r="F433" s="247"/>
      <c r="G433" s="342" t="str">
        <f>$P$44</f>
        <v>Pauschale für Sozialabgaben inkl. Berufsgenossenschaft</v>
      </c>
      <c r="H433" s="406"/>
      <c r="I433" s="273" t="s">
        <v>30</v>
      </c>
      <c r="J433" s="563">
        <f>ROUND(J432*$U$44,2)</f>
        <v>0</v>
      </c>
      <c r="K433" s="563">
        <f t="shared" ref="K433:U433" si="267">ROUND(K432*$U$44,2)</f>
        <v>0</v>
      </c>
      <c r="L433" s="563">
        <f t="shared" si="267"/>
        <v>0</v>
      </c>
      <c r="M433" s="563">
        <f t="shared" si="267"/>
        <v>0</v>
      </c>
      <c r="N433" s="563">
        <f t="shared" si="267"/>
        <v>0</v>
      </c>
      <c r="O433" s="563">
        <f t="shared" si="267"/>
        <v>0</v>
      </c>
      <c r="P433" s="563">
        <f t="shared" si="267"/>
        <v>0</v>
      </c>
      <c r="Q433" s="563">
        <f t="shared" si="267"/>
        <v>0</v>
      </c>
      <c r="R433" s="563">
        <f t="shared" si="267"/>
        <v>0</v>
      </c>
      <c r="S433" s="563">
        <f t="shared" si="267"/>
        <v>0</v>
      </c>
      <c r="T433" s="563">
        <f t="shared" si="267"/>
        <v>0</v>
      </c>
      <c r="U433" s="563">
        <f t="shared" si="267"/>
        <v>0</v>
      </c>
      <c r="V433" s="565">
        <f>SUMPRODUCT(ROUND(J433:U433,2))</f>
        <v>0</v>
      </c>
      <c r="W433" s="489"/>
    </row>
    <row r="434" spans="1:23" ht="15" customHeight="1" x14ac:dyDescent="0.2">
      <c r="A434" s="327"/>
      <c r="B434" s="244"/>
      <c r="C434" s="633" t="s">
        <v>33</v>
      </c>
      <c r="D434" s="404"/>
      <c r="E434" s="404"/>
      <c r="F434" s="247"/>
      <c r="G434" s="405" t="s">
        <v>169</v>
      </c>
      <c r="H434" s="254"/>
      <c r="I434" s="238"/>
      <c r="J434" s="408">
        <f t="shared" ref="J434:U434" si="268">IF(OR($E433=0,$E434=0),0,IF(AND(J$48&gt;=$E433,J$48&lt;=$E434),"X",""))</f>
        <v>0</v>
      </c>
      <c r="K434" s="408">
        <f t="shared" si="268"/>
        <v>0</v>
      </c>
      <c r="L434" s="408">
        <f t="shared" si="268"/>
        <v>0</v>
      </c>
      <c r="M434" s="408">
        <f t="shared" si="268"/>
        <v>0</v>
      </c>
      <c r="N434" s="408">
        <f t="shared" si="268"/>
        <v>0</v>
      </c>
      <c r="O434" s="408">
        <f t="shared" si="268"/>
        <v>0</v>
      </c>
      <c r="P434" s="408">
        <f t="shared" si="268"/>
        <v>0</v>
      </c>
      <c r="Q434" s="408">
        <f t="shared" si="268"/>
        <v>0</v>
      </c>
      <c r="R434" s="408">
        <f t="shared" si="268"/>
        <v>0</v>
      </c>
      <c r="S434" s="408">
        <f t="shared" si="268"/>
        <v>0</v>
      </c>
      <c r="T434" s="408">
        <f t="shared" si="268"/>
        <v>0</v>
      </c>
      <c r="U434" s="408">
        <f t="shared" si="268"/>
        <v>0</v>
      </c>
      <c r="V434" s="252"/>
      <c r="W434" s="489"/>
    </row>
    <row r="435" spans="1:23" ht="15" customHeight="1" x14ac:dyDescent="0.2">
      <c r="A435" s="327"/>
      <c r="B435" s="244"/>
      <c r="C435" s="633" t="s">
        <v>171</v>
      </c>
      <c r="D435" s="420" t="str">
        <f>IF(OR(D433=0,D434=0),"",DATEDIF(D433,D434,"m")+1)</f>
        <v/>
      </c>
      <c r="E435" s="420" t="str">
        <f>IF(OR(E433=0,E434=0),"",DATEDIF(E433,E434,"m")+1)</f>
        <v/>
      </c>
      <c r="F435" s="247"/>
      <c r="G435" s="241" t="s">
        <v>119</v>
      </c>
      <c r="H435" s="406"/>
      <c r="I435" s="273" t="s">
        <v>30</v>
      </c>
      <c r="J435" s="563">
        <f t="shared" ref="J435:U435" si="269">IF(OR($E433=0,$E434=0),0,IF($E431=J$48,MIN(ROUND($E436,2),ROUND(ROUND($E436,2)/$E435*SUMPRODUCT(($J434:$U434="X")*(ROUND($J428:$U428,4))),2)),0))</f>
        <v>0</v>
      </c>
      <c r="K435" s="563">
        <f t="shared" si="269"/>
        <v>0</v>
      </c>
      <c r="L435" s="563">
        <f t="shared" si="269"/>
        <v>0</v>
      </c>
      <c r="M435" s="563">
        <f t="shared" si="269"/>
        <v>0</v>
      </c>
      <c r="N435" s="563">
        <f t="shared" si="269"/>
        <v>0</v>
      </c>
      <c r="O435" s="563">
        <f t="shared" si="269"/>
        <v>0</v>
      </c>
      <c r="P435" s="563">
        <f t="shared" si="269"/>
        <v>0</v>
      </c>
      <c r="Q435" s="563">
        <f t="shared" si="269"/>
        <v>0</v>
      </c>
      <c r="R435" s="563">
        <f t="shared" si="269"/>
        <v>0</v>
      </c>
      <c r="S435" s="563">
        <f t="shared" si="269"/>
        <v>0</v>
      </c>
      <c r="T435" s="563">
        <f t="shared" si="269"/>
        <v>0</v>
      </c>
      <c r="U435" s="563">
        <f t="shared" si="269"/>
        <v>0</v>
      </c>
      <c r="V435" s="565">
        <f>SUMPRODUCT(ROUND(J435:U435,2))</f>
        <v>0</v>
      </c>
      <c r="W435" s="489"/>
    </row>
    <row r="436" spans="1:23" ht="15" customHeight="1" x14ac:dyDescent="0.2">
      <c r="A436" s="327"/>
      <c r="B436" s="244"/>
      <c r="C436" s="627" t="s">
        <v>276</v>
      </c>
      <c r="D436" s="326"/>
      <c r="E436" s="326"/>
      <c r="F436" s="247"/>
      <c r="G436" s="239" t="s">
        <v>290</v>
      </c>
      <c r="H436" s="255"/>
      <c r="I436" s="273" t="s">
        <v>30</v>
      </c>
      <c r="J436" s="563">
        <f t="shared" ref="J436:U436" si="270">IF(OR($E433=0,$E434=0),0,IF($E431=J$48,MIN(ROUND($E437,2),ROUND(ROUND($E437,2)/$E435*SUMPRODUCT(($J434:$U434="X")*(ROUND($J428:$U428,4))),2)),0))</f>
        <v>0</v>
      </c>
      <c r="K436" s="563">
        <f t="shared" si="270"/>
        <v>0</v>
      </c>
      <c r="L436" s="563">
        <f t="shared" si="270"/>
        <v>0</v>
      </c>
      <c r="M436" s="563">
        <f t="shared" si="270"/>
        <v>0</v>
      </c>
      <c r="N436" s="563">
        <f t="shared" si="270"/>
        <v>0</v>
      </c>
      <c r="O436" s="563">
        <f t="shared" si="270"/>
        <v>0</v>
      </c>
      <c r="P436" s="563">
        <f t="shared" si="270"/>
        <v>0</v>
      </c>
      <c r="Q436" s="563">
        <f t="shared" si="270"/>
        <v>0</v>
      </c>
      <c r="R436" s="563">
        <f t="shared" si="270"/>
        <v>0</v>
      </c>
      <c r="S436" s="563">
        <f t="shared" si="270"/>
        <v>0</v>
      </c>
      <c r="T436" s="563">
        <f t="shared" si="270"/>
        <v>0</v>
      </c>
      <c r="U436" s="563">
        <f t="shared" si="270"/>
        <v>0</v>
      </c>
      <c r="V436" s="565">
        <f>SUMPRODUCT(ROUND(J436:U436,2))</f>
        <v>0</v>
      </c>
      <c r="W436" s="489"/>
    </row>
    <row r="437" spans="1:23" ht="15" customHeight="1" x14ac:dyDescent="0.2">
      <c r="A437" s="327"/>
      <c r="B437" s="244"/>
      <c r="C437" s="627" t="s">
        <v>291</v>
      </c>
      <c r="D437" s="326"/>
      <c r="E437" s="326"/>
      <c r="F437" s="247"/>
      <c r="G437" s="628" t="str">
        <f>$P$44</f>
        <v>Pauschale für Sozialabgaben inkl. Berufsgenossenschaft</v>
      </c>
      <c r="H437" s="629"/>
      <c r="I437" s="630" t="s">
        <v>30</v>
      </c>
      <c r="J437" s="631">
        <f t="shared" ref="J437:U437" si="271">ROUND(J436*$U$44,2)</f>
        <v>0</v>
      </c>
      <c r="K437" s="631">
        <f t="shared" si="271"/>
        <v>0</v>
      </c>
      <c r="L437" s="631">
        <f t="shared" si="271"/>
        <v>0</v>
      </c>
      <c r="M437" s="631">
        <f t="shared" si="271"/>
        <v>0</v>
      </c>
      <c r="N437" s="631">
        <f t="shared" si="271"/>
        <v>0</v>
      </c>
      <c r="O437" s="631">
        <f t="shared" si="271"/>
        <v>0</v>
      </c>
      <c r="P437" s="631">
        <f t="shared" si="271"/>
        <v>0</v>
      </c>
      <c r="Q437" s="631">
        <f t="shared" si="271"/>
        <v>0</v>
      </c>
      <c r="R437" s="631">
        <f t="shared" si="271"/>
        <v>0</v>
      </c>
      <c r="S437" s="631">
        <f t="shared" si="271"/>
        <v>0</v>
      </c>
      <c r="T437" s="631">
        <f t="shared" si="271"/>
        <v>0</v>
      </c>
      <c r="U437" s="631">
        <f t="shared" si="271"/>
        <v>0</v>
      </c>
      <c r="V437" s="632">
        <f>SUMPRODUCT(ROUND(J437:U437,2))</f>
        <v>0</v>
      </c>
      <c r="W437" s="489"/>
    </row>
    <row r="438" spans="1:23" ht="15" customHeight="1" thickBot="1" x14ac:dyDescent="0.25">
      <c r="A438" s="327"/>
      <c r="B438" s="278"/>
      <c r="C438" s="279"/>
      <c r="D438" s="279"/>
      <c r="E438" s="279"/>
      <c r="F438" s="411"/>
      <c r="G438" s="319"/>
      <c r="H438" s="414"/>
      <c r="I438" s="330"/>
      <c r="J438" s="320"/>
      <c r="K438" s="320"/>
      <c r="L438" s="320"/>
      <c r="M438" s="320"/>
      <c r="N438" s="320"/>
      <c r="O438" s="320"/>
      <c r="P438" s="320"/>
      <c r="Q438" s="320"/>
      <c r="R438" s="320"/>
      <c r="S438" s="320"/>
      <c r="T438" s="320"/>
      <c r="U438" s="320"/>
      <c r="V438" s="321"/>
      <c r="W438" s="489">
        <f>IF(COUNTIF(V426:V437,"&gt;0")&gt;0,1,0)</f>
        <v>0</v>
      </c>
    </row>
    <row r="439" spans="1:23" ht="12.75" thickTop="1" x14ac:dyDescent="0.2"/>
  </sheetData>
  <sheetProtection password="8067" sheet="1" objects="1" scenarios="1" autoFilter="0"/>
  <mergeCells count="38">
    <mergeCell ref="D401:E401"/>
    <mergeCell ref="D427:E427"/>
    <mergeCell ref="D310:E310"/>
    <mergeCell ref="D323:E323"/>
    <mergeCell ref="D336:E336"/>
    <mergeCell ref="D349:E349"/>
    <mergeCell ref="D375:E375"/>
    <mergeCell ref="D388:E388"/>
    <mergeCell ref="D362:E362"/>
    <mergeCell ref="D414:E414"/>
    <mergeCell ref="D232:E232"/>
    <mergeCell ref="D258:E258"/>
    <mergeCell ref="D271:E271"/>
    <mergeCell ref="D284:E284"/>
    <mergeCell ref="D297:E297"/>
    <mergeCell ref="U36:V36"/>
    <mergeCell ref="U37:V37"/>
    <mergeCell ref="U39:V39"/>
    <mergeCell ref="B48:F48"/>
    <mergeCell ref="G48:I48"/>
    <mergeCell ref="I36:L39"/>
    <mergeCell ref="U38:V38"/>
    <mergeCell ref="D102:E102"/>
    <mergeCell ref="D115:E115"/>
    <mergeCell ref="D128:E128"/>
    <mergeCell ref="D245:E245"/>
    <mergeCell ref="B6:B35"/>
    <mergeCell ref="D50:E50"/>
    <mergeCell ref="D206:E206"/>
    <mergeCell ref="D219:E219"/>
    <mergeCell ref="D193:E193"/>
    <mergeCell ref="D63:E63"/>
    <mergeCell ref="D76:E76"/>
    <mergeCell ref="D89:E89"/>
    <mergeCell ref="D141:E141"/>
    <mergeCell ref="D154:E154"/>
    <mergeCell ref="D167:E167"/>
    <mergeCell ref="D180:E180"/>
  </mergeCells>
  <conditionalFormatting sqref="U36:V39">
    <cfRule type="cellIs" dxfId="27" priority="35" stopIfTrue="1" operator="equal">
      <formula>0</formula>
    </cfRule>
  </conditionalFormatting>
  <conditionalFormatting sqref="I36:L39">
    <cfRule type="cellIs" dxfId="26" priority="1" stopIfTrue="1" operator="equal">
      <formula>""</formula>
    </cfRule>
  </conditionalFormatting>
  <dataValidations count="5">
    <dataValidation type="list" allowBlank="1" showErrorMessage="1" errorTitle="Fälligkeitsmonat" error="Bitte auswählen!" sqref="D54:E54 D366:E366 D379:E379 D67:E67 D327:E327 D392:E392 D80:E80 D93:E93 D106:E106 D119:E119 D132:E132 D145:E145 D158:E158 D171:E171 D184:E184 D197:E197 D210:E210 D223:E223 D236:E236 D249:E249 D262:E262 D275:E275 D288:E288 D301:E301 D314:E314 D340:E340 D353:E353 D405:E405 D418:E418 D431:E431">
      <formula1>$J$48:$U$48</formula1>
    </dataValidation>
    <dataValidation type="list" allowBlank="1" showErrorMessage="1" errorTitle="Sonderzahlung für Monat von" error="Bitte auswählen!" sqref="D56:E56 D368:E368 D381:E381 D69:E69 D329:E329 D394:E394 D82:E82 D95:E95 D108:E108 D121:E121 D134:E134 D147:E147 D160:E160 D173:E173 D186:E186 D199:E199 D212:E212 D225:E225 D238:E238 D251:E251 D264:E264 D277:E277 D290:E290 D303:E303 D316:E316 D342:E342 D355:E355 D407:E407 D420:E420 D433:E433">
      <formula1>$J$48:$U$48</formula1>
    </dataValidation>
    <dataValidation type="list" allowBlank="1" showErrorMessage="1" errorTitle="Sonderzahlung für Monat bis" error="Bitte auswählen!" sqref="D57:E57 D369:E369 D382:E382 D70:E70 D330:E330 D395:E395 D83:E83 D96:E96 D109:E109 D122:E122 D135:E135 D148:E148 D161:E161 D174:E174 D187:E187 D200:E200 D213:E213 D226:E226 D239:E239 D252:E252 D265:E265 D278:E278 D291:E291 D304:E304 D317:E317 D343:E343 D356:E356 D408:E408 D421:E421 D434:E434">
      <formula1>$J$48:$U$48</formula1>
    </dataValidation>
    <dataValidation type="date" allowBlank="1" showErrorMessage="1" errorTitle="Datum" error="Das Datum muss zwischen _x000a_01.01.2014 und 31.12.2023 liegen!" sqref="J50:U50 J323:U323 J336:U336 J362:U362 J284:U284 J349:U349 J63:U63 J375:U375 J388:U388 J76:U76 J89:U89 J102:U102 J115:U115 J128:U128 J141:U141 J154:U154 J167:U167 J180:U180 J193:U193 J206:U206 J219:U219 J232:U232 J245:U245 J258:U258 J271:U271 J297:U297 J310:U310 J401:U401 J414:U414 J427:U427">
      <formula1>41640</formula1>
      <formula2>45291</formula2>
    </dataValidation>
    <dataValidation type="list" errorStyle="information" allowBlank="1" showErrorMessage="1" errorTitle="Name, Vorname" error="Bitte auswählen!_x000a_Nicht enthaltene Namen können eingetragen werden." sqref="D50:E50 D63:E63 D76:E76 D89:E89 D102:E102 D115:E115 D128:E128 D141:E141 D154:E154 D167:E167 D180:E180 D193:E193 D206:E206 D219:E219 D232:E232 D245:E245 D258:E258 D271:E271 D284:E284 D297:E297 D310:E310 D323:E323 D336:E336 D349:E349 D362:E362 D375:E375 D388:E388 D401:E401 D414:E414 D427:E427">
      <formula1>Name_Personalausgaben</formula1>
    </dataValidation>
  </dataValidations>
  <pageMargins left="0.59055118110236227" right="0.19685039370078741" top="0.39370078740157483" bottom="0.39370078740157483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13" t="s">
        <v>97</v>
      </c>
      <c r="B1" s="283"/>
      <c r="C1" s="306"/>
      <c r="D1" s="310"/>
      <c r="E1" s="288"/>
      <c r="F1" s="288"/>
      <c r="G1" s="284"/>
      <c r="H1" s="284"/>
      <c r="I1" s="173"/>
      <c r="J1" s="173"/>
      <c r="K1" s="173"/>
    </row>
    <row r="2" spans="1:11" ht="12" hidden="1" customHeight="1" x14ac:dyDescent="0.2">
      <c r="A2" s="613" t="s">
        <v>98</v>
      </c>
      <c r="B2" s="283"/>
      <c r="C2" s="306"/>
      <c r="D2" s="310"/>
      <c r="E2" s="288"/>
      <c r="F2" s="288"/>
      <c r="G2" s="284"/>
      <c r="H2" s="284"/>
      <c r="I2" s="173"/>
      <c r="J2" s="173"/>
      <c r="K2" s="173"/>
    </row>
    <row r="3" spans="1:11" ht="12" hidden="1" customHeight="1" x14ac:dyDescent="0.2">
      <c r="A3" s="339">
        <f>ROW(A20)</f>
        <v>20</v>
      </c>
      <c r="B3" s="283"/>
      <c r="C3" s="306"/>
      <c r="D3" s="310"/>
      <c r="E3" s="288"/>
      <c r="F3" s="288"/>
      <c r="G3" s="284"/>
      <c r="H3" s="486"/>
      <c r="I3" s="173"/>
      <c r="J3" s="173"/>
      <c r="K3" s="173"/>
    </row>
    <row r="4" spans="1:11" ht="12" hidden="1" customHeight="1" x14ac:dyDescent="0.2">
      <c r="A4" s="483" t="s">
        <v>190</v>
      </c>
      <c r="B4" s="283"/>
      <c r="C4" s="306"/>
      <c r="D4" s="310"/>
      <c r="E4" s="288"/>
      <c r="F4" s="288"/>
      <c r="G4" s="284"/>
      <c r="H4" s="478"/>
      <c r="I4" s="173"/>
      <c r="J4" s="173"/>
      <c r="K4" s="173"/>
    </row>
    <row r="5" spans="1:11" ht="12" hidden="1" customHeight="1" x14ac:dyDescent="0.2">
      <c r="A5" s="484" t="str">
        <f>"$A$6:$H$"&amp;IF(LOOKUP(2,1/(H1:H1019&lt;&gt;""),ROW(H:H))=ROW(A16),A3-1,LOOKUP(2,1/(H1:H1019&lt;&gt;""),ROW(H:H)))</f>
        <v>$A$6:$H$19</v>
      </c>
      <c r="B5" s="283"/>
      <c r="C5" s="306"/>
      <c r="D5" s="310"/>
      <c r="E5" s="288"/>
      <c r="F5" s="288"/>
      <c r="G5" s="284"/>
      <c r="H5" s="478"/>
      <c r="I5" s="173"/>
      <c r="J5" s="173"/>
      <c r="K5" s="173"/>
    </row>
    <row r="6" spans="1:11" ht="15" customHeight="1" x14ac:dyDescent="0.2">
      <c r="A6" s="337" t="str">
        <f>'Seite 2 ZN'!$A$19</f>
        <v>2.</v>
      </c>
      <c r="B6" s="336" t="str">
        <f>'Seite 2 ZN'!$B$19</f>
        <v>Sachausgaben</v>
      </c>
      <c r="C6" s="307"/>
      <c r="D6" s="307"/>
      <c r="E6" s="289"/>
      <c r="F6" s="31" t="s">
        <v>191</v>
      </c>
      <c r="G6" s="774">
        <f>'Seite 1'!$O$18</f>
        <v>0</v>
      </c>
      <c r="H6" s="776"/>
      <c r="I6" s="173"/>
      <c r="J6" s="173"/>
      <c r="K6" s="173"/>
    </row>
    <row r="7" spans="1:11" ht="15" customHeight="1" x14ac:dyDescent="0.2">
      <c r="A7" s="334" t="str">
        <f>'Seite 2 ZN'!$A$20</f>
        <v>2.1</v>
      </c>
      <c r="B7" s="522" t="str">
        <f>'Seite 2 ZN'!$B$20</f>
        <v>geringwertige Wirtschaftsgüter/Verbrauchsmaterial</v>
      </c>
      <c r="C7" s="307"/>
      <c r="D7" s="307"/>
      <c r="E7" s="290"/>
      <c r="F7" s="31" t="s">
        <v>193</v>
      </c>
      <c r="G7" s="774" t="str">
        <f>'Seite 1'!$AD$14</f>
        <v/>
      </c>
      <c r="H7" s="776"/>
      <c r="I7" s="173"/>
      <c r="J7" s="173"/>
      <c r="K7" s="173"/>
    </row>
    <row r="8" spans="1:11" ht="15" customHeight="1" x14ac:dyDescent="0.2">
      <c r="A8" s="290"/>
      <c r="B8" s="290"/>
      <c r="C8" s="290"/>
      <c r="D8" s="290"/>
      <c r="E8" s="290"/>
      <c r="F8" s="31" t="s">
        <v>194</v>
      </c>
      <c r="G8" s="777" t="str">
        <f>'Seite 1'!$AE$14</f>
        <v/>
      </c>
      <c r="H8" s="779"/>
      <c r="I8" s="173"/>
      <c r="J8" s="173"/>
      <c r="K8" s="173"/>
    </row>
    <row r="9" spans="1:11" ht="15" customHeight="1" x14ac:dyDescent="0.2">
      <c r="F9" s="135" t="s">
        <v>192</v>
      </c>
      <c r="G9" s="780">
        <f ca="1">'Seite 1'!$O$17</f>
        <v>44578</v>
      </c>
      <c r="H9" s="782"/>
      <c r="I9" s="173"/>
      <c r="J9" s="173"/>
      <c r="K9" s="173"/>
    </row>
    <row r="10" spans="1:11" ht="15" customHeight="1" x14ac:dyDescent="0.2">
      <c r="F10" s="174"/>
      <c r="G10" s="174"/>
      <c r="H10" s="141" t="str">
        <f>'Seite 1'!$A$66</f>
        <v>VWN Gründer - Gründernetzwerke</v>
      </c>
      <c r="I10" s="173"/>
      <c r="J10" s="173"/>
      <c r="K10" s="173"/>
    </row>
    <row r="11" spans="1:11" ht="15" customHeight="1" x14ac:dyDescent="0.2">
      <c r="F11" s="174"/>
      <c r="G11" s="174"/>
      <c r="H11" s="142" t="str">
        <f>'Seite 1'!$A$67</f>
        <v>Formularversion: V 1.5 vom 17.01.22</v>
      </c>
      <c r="I11" s="173"/>
      <c r="J11" s="173"/>
      <c r="K11" s="173"/>
    </row>
    <row r="12" spans="1:11" ht="18" customHeight="1" x14ac:dyDescent="0.2">
      <c r="A12" s="175"/>
      <c r="B12" s="176"/>
      <c r="C12" s="308"/>
      <c r="D12" s="204"/>
      <c r="E12" s="523" t="str">
        <f>B7</f>
        <v>geringwertige Wirtschaftsgüter/Verbrauchsmaterial</v>
      </c>
      <c r="F12" s="294"/>
      <c r="G12" s="177"/>
      <c r="H12" s="325">
        <f>SUMPRODUCT(ROUND(H20:H1019,2))</f>
        <v>0</v>
      </c>
      <c r="I12" s="173"/>
      <c r="J12" s="173"/>
      <c r="K12" s="173"/>
    </row>
    <row r="13" spans="1:11" ht="12" customHeight="1" x14ac:dyDescent="0.2">
      <c r="A13" s="324"/>
      <c r="B13" s="178"/>
      <c r="C13" s="309"/>
      <c r="D13" s="311"/>
      <c r="E13" s="291"/>
      <c r="F13" s="291"/>
      <c r="G13" s="179"/>
      <c r="H13" s="179"/>
      <c r="I13" s="173"/>
      <c r="J13" s="173"/>
      <c r="K13" s="173"/>
    </row>
    <row r="14" spans="1:11" ht="15" customHeight="1" x14ac:dyDescent="0.2">
      <c r="A14" s="180" t="str">
        <f ca="1">CONCATENATE("Belegliste¹ für Ausgabenart ",$A$7," ",$B$7," - Aktenzeichen ",IF($G$6=0,"__________",$G$6)," - Nachweis vom ",IF($G$9=0,"_________",TEXT($G$9,"TT.MM.JJJJ")))</f>
        <v>Belegliste¹ für Ausgabenart 2.1 geringwertige Wirtschaftsgüter/Verbrauchsmaterial - Aktenzeichen __________ - Nachweis vom 17.01.2022</v>
      </c>
      <c r="B14" s="178"/>
      <c r="C14" s="309"/>
      <c r="D14" s="311"/>
      <c r="E14" s="291"/>
      <c r="F14" s="291"/>
      <c r="G14" s="179"/>
      <c r="H14" s="179"/>
      <c r="I14" s="173"/>
      <c r="J14" s="173"/>
      <c r="K14" s="173"/>
    </row>
    <row r="15" spans="1:11" ht="5.0999999999999996" customHeight="1" x14ac:dyDescent="0.2">
      <c r="A15" s="234"/>
      <c r="B15" s="178"/>
      <c r="C15" s="309"/>
      <c r="D15" s="311"/>
      <c r="E15" s="291"/>
      <c r="F15" s="291"/>
      <c r="G15" s="179"/>
      <c r="H15" s="179"/>
      <c r="I15" s="173"/>
      <c r="J15" s="173"/>
      <c r="K15" s="173"/>
    </row>
    <row r="16" spans="1:11" ht="12" customHeight="1" x14ac:dyDescent="0.2">
      <c r="A16" s="855" t="s">
        <v>31</v>
      </c>
      <c r="B16" s="852" t="s">
        <v>141</v>
      </c>
      <c r="C16" s="855" t="s">
        <v>65</v>
      </c>
      <c r="D16" s="855" t="s">
        <v>77</v>
      </c>
      <c r="E16" s="852" t="s">
        <v>173</v>
      </c>
      <c r="F16" s="852" t="s">
        <v>143</v>
      </c>
      <c r="G16" s="860" t="s">
        <v>73</v>
      </c>
      <c r="H16" s="860" t="s">
        <v>74</v>
      </c>
      <c r="I16" s="173"/>
      <c r="J16" s="173"/>
      <c r="K16" s="173"/>
    </row>
    <row r="17" spans="1:11" ht="12" customHeight="1" x14ac:dyDescent="0.2">
      <c r="A17" s="856"/>
      <c r="B17" s="858"/>
      <c r="C17" s="856"/>
      <c r="D17" s="856"/>
      <c r="E17" s="853"/>
      <c r="F17" s="853"/>
      <c r="G17" s="861"/>
      <c r="H17" s="861"/>
      <c r="I17" s="173"/>
      <c r="J17" s="173"/>
      <c r="K17" s="173"/>
    </row>
    <row r="18" spans="1:11" ht="12" customHeight="1" x14ac:dyDescent="0.2">
      <c r="A18" s="856"/>
      <c r="B18" s="858"/>
      <c r="C18" s="856"/>
      <c r="D18" s="856"/>
      <c r="E18" s="853"/>
      <c r="F18" s="853"/>
      <c r="G18" s="861"/>
      <c r="H18" s="861"/>
      <c r="I18" s="173"/>
      <c r="J18" s="173"/>
      <c r="K18" s="173"/>
    </row>
    <row r="19" spans="1:11" ht="12" customHeight="1" thickBot="1" x14ac:dyDescent="0.25">
      <c r="A19" s="857"/>
      <c r="B19" s="859"/>
      <c r="C19" s="857"/>
      <c r="D19" s="857"/>
      <c r="E19" s="854"/>
      <c r="F19" s="854"/>
      <c r="G19" s="862"/>
      <c r="H19" s="862"/>
      <c r="I19" s="173"/>
      <c r="J19" s="173"/>
      <c r="K19" s="173"/>
    </row>
    <row r="20" spans="1:11" s="147" customFormat="1" ht="15" thickTop="1" x14ac:dyDescent="0.2">
      <c r="A20" s="471">
        <v>1</v>
      </c>
      <c r="B20" s="516"/>
      <c r="C20" s="305"/>
      <c r="D20" s="305"/>
      <c r="E20" s="292"/>
      <c r="F20" s="292"/>
      <c r="G20" s="181"/>
      <c r="H20" s="181"/>
      <c r="I20" s="607"/>
      <c r="J20" s="182"/>
      <c r="K20" s="182"/>
    </row>
    <row r="21" spans="1:11" s="147" customFormat="1" ht="15" x14ac:dyDescent="0.2">
      <c r="A21" s="472">
        <v>2</v>
      </c>
      <c r="B21" s="516"/>
      <c r="C21" s="305"/>
      <c r="D21" s="305"/>
      <c r="E21" s="293"/>
      <c r="F21" s="293"/>
      <c r="G21" s="181"/>
      <c r="H21" s="181"/>
      <c r="I21" s="592"/>
      <c r="J21" s="182"/>
      <c r="K21" s="182"/>
    </row>
    <row r="22" spans="1:11" s="147" customFormat="1" ht="15" x14ac:dyDescent="0.2">
      <c r="A22" s="472">
        <v>3</v>
      </c>
      <c r="B22" s="516"/>
      <c r="C22" s="305"/>
      <c r="D22" s="305"/>
      <c r="E22" s="293"/>
      <c r="F22" s="293"/>
      <c r="G22" s="181"/>
      <c r="H22" s="181"/>
      <c r="I22" s="592"/>
      <c r="J22" s="182"/>
      <c r="K22" s="182"/>
    </row>
    <row r="23" spans="1:11" s="147" customFormat="1" ht="15" x14ac:dyDescent="0.2">
      <c r="A23" s="472">
        <v>4</v>
      </c>
      <c r="B23" s="516"/>
      <c r="C23" s="305"/>
      <c r="D23" s="305"/>
      <c r="E23" s="293"/>
      <c r="F23" s="293"/>
      <c r="G23" s="181"/>
      <c r="H23" s="181"/>
      <c r="I23" s="592"/>
      <c r="J23" s="182"/>
      <c r="K23" s="182"/>
    </row>
    <row r="24" spans="1:11" s="147" customFormat="1" ht="15" x14ac:dyDescent="0.2">
      <c r="A24" s="472">
        <v>5</v>
      </c>
      <c r="B24" s="516"/>
      <c r="C24" s="305"/>
      <c r="D24" s="305"/>
      <c r="E24" s="293"/>
      <c r="F24" s="293"/>
      <c r="G24" s="181"/>
      <c r="H24" s="181"/>
      <c r="I24" s="592"/>
      <c r="J24" s="182"/>
      <c r="K24" s="182"/>
    </row>
    <row r="25" spans="1:11" s="147" customFormat="1" ht="15" x14ac:dyDescent="0.2">
      <c r="A25" s="472">
        <v>6</v>
      </c>
      <c r="B25" s="516"/>
      <c r="C25" s="305"/>
      <c r="D25" s="305"/>
      <c r="E25" s="293"/>
      <c r="F25" s="293"/>
      <c r="G25" s="181"/>
      <c r="H25" s="181"/>
      <c r="I25" s="592"/>
    </row>
    <row r="26" spans="1:11" s="147" customFormat="1" ht="15" x14ac:dyDescent="0.2">
      <c r="A26" s="472">
        <v>7</v>
      </c>
      <c r="B26" s="516"/>
      <c r="C26" s="305"/>
      <c r="D26" s="305"/>
      <c r="E26" s="293"/>
      <c r="F26" s="293"/>
      <c r="G26" s="181"/>
      <c r="H26" s="181"/>
      <c r="I26" s="592"/>
    </row>
    <row r="27" spans="1:11" s="147" customFormat="1" ht="15" x14ac:dyDescent="0.2">
      <c r="A27" s="472">
        <v>8</v>
      </c>
      <c r="B27" s="516"/>
      <c r="C27" s="305"/>
      <c r="D27" s="305"/>
      <c r="E27" s="293"/>
      <c r="F27" s="293"/>
      <c r="G27" s="181"/>
      <c r="H27" s="181"/>
      <c r="I27" s="592"/>
    </row>
    <row r="28" spans="1:11" s="147" customFormat="1" ht="15" x14ac:dyDescent="0.2">
      <c r="A28" s="472">
        <v>9</v>
      </c>
      <c r="B28" s="516"/>
      <c r="C28" s="305"/>
      <c r="D28" s="305"/>
      <c r="E28" s="293"/>
      <c r="F28" s="293"/>
      <c r="G28" s="181"/>
      <c r="H28" s="181"/>
      <c r="I28" s="592"/>
    </row>
    <row r="29" spans="1:11" s="147" customFormat="1" ht="15" x14ac:dyDescent="0.2">
      <c r="A29" s="472">
        <v>10</v>
      </c>
      <c r="B29" s="516"/>
      <c r="C29" s="305"/>
      <c r="D29" s="305"/>
      <c r="E29" s="293"/>
      <c r="F29" s="293"/>
      <c r="G29" s="181"/>
      <c r="H29" s="181"/>
      <c r="I29" s="592"/>
    </row>
    <row r="30" spans="1:11" s="147" customFormat="1" ht="15" x14ac:dyDescent="0.2">
      <c r="A30" s="472">
        <v>11</v>
      </c>
      <c r="B30" s="516"/>
      <c r="C30" s="305"/>
      <c r="D30" s="305"/>
      <c r="E30" s="293"/>
      <c r="F30" s="293"/>
      <c r="G30" s="181"/>
      <c r="H30" s="181"/>
      <c r="I30" s="592"/>
    </row>
    <row r="31" spans="1:11" s="147" customFormat="1" ht="15" x14ac:dyDescent="0.2">
      <c r="A31" s="472">
        <v>12</v>
      </c>
      <c r="B31" s="516"/>
      <c r="C31" s="305"/>
      <c r="D31" s="305"/>
      <c r="E31" s="293"/>
      <c r="F31" s="293"/>
      <c r="G31" s="181"/>
      <c r="H31" s="181"/>
      <c r="I31" s="592"/>
    </row>
    <row r="32" spans="1:11" s="147" customFormat="1" ht="15" x14ac:dyDescent="0.2">
      <c r="A32" s="472">
        <v>13</v>
      </c>
      <c r="B32" s="516"/>
      <c r="C32" s="305"/>
      <c r="D32" s="305"/>
      <c r="E32" s="293"/>
      <c r="F32" s="293"/>
      <c r="G32" s="181"/>
      <c r="H32" s="181"/>
      <c r="I32" s="592"/>
    </row>
    <row r="33" spans="1:9" s="147" customFormat="1" ht="15" x14ac:dyDescent="0.2">
      <c r="A33" s="472">
        <v>14</v>
      </c>
      <c r="B33" s="516"/>
      <c r="C33" s="305"/>
      <c r="D33" s="305"/>
      <c r="E33" s="293"/>
      <c r="F33" s="293"/>
      <c r="G33" s="181"/>
      <c r="H33" s="181"/>
      <c r="I33" s="592"/>
    </row>
    <row r="34" spans="1:9" s="147" customFormat="1" ht="15" x14ac:dyDescent="0.2">
      <c r="A34" s="472">
        <v>15</v>
      </c>
      <c r="B34" s="516"/>
      <c r="C34" s="305"/>
      <c r="D34" s="305"/>
      <c r="E34" s="293"/>
      <c r="F34" s="293"/>
      <c r="G34" s="181"/>
      <c r="H34" s="181"/>
      <c r="I34" s="592"/>
    </row>
    <row r="35" spans="1:9" s="147" customFormat="1" ht="15" x14ac:dyDescent="0.2">
      <c r="A35" s="472">
        <v>16</v>
      </c>
      <c r="B35" s="516"/>
      <c r="C35" s="305"/>
      <c r="D35" s="305"/>
      <c r="E35" s="293"/>
      <c r="F35" s="293"/>
      <c r="G35" s="181"/>
      <c r="H35" s="181"/>
      <c r="I35" s="592"/>
    </row>
    <row r="36" spans="1:9" s="147" customFormat="1" ht="15" x14ac:dyDescent="0.2">
      <c r="A36" s="472">
        <v>17</v>
      </c>
      <c r="B36" s="516"/>
      <c r="C36" s="305"/>
      <c r="D36" s="305"/>
      <c r="E36" s="293"/>
      <c r="F36" s="293"/>
      <c r="G36" s="181"/>
      <c r="H36" s="181"/>
      <c r="I36" s="592"/>
    </row>
    <row r="37" spans="1:9" s="147" customFormat="1" ht="15" x14ac:dyDescent="0.2">
      <c r="A37" s="472">
        <v>18</v>
      </c>
      <c r="B37" s="516"/>
      <c r="C37" s="305"/>
      <c r="D37" s="305"/>
      <c r="E37" s="293"/>
      <c r="F37" s="293"/>
      <c r="G37" s="181"/>
      <c r="H37" s="181"/>
      <c r="I37" s="592"/>
    </row>
    <row r="38" spans="1:9" s="147" customFormat="1" ht="15" x14ac:dyDescent="0.2">
      <c r="A38" s="472">
        <v>19</v>
      </c>
      <c r="B38" s="516"/>
      <c r="C38" s="305"/>
      <c r="D38" s="305"/>
      <c r="E38" s="293"/>
      <c r="F38" s="293"/>
      <c r="G38" s="181"/>
      <c r="H38" s="181"/>
      <c r="I38" s="592"/>
    </row>
    <row r="39" spans="1:9" s="147" customFormat="1" ht="15" x14ac:dyDescent="0.2">
      <c r="A39" s="472">
        <v>20</v>
      </c>
      <c r="B39" s="516"/>
      <c r="C39" s="305"/>
      <c r="D39" s="305"/>
      <c r="E39" s="293"/>
      <c r="F39" s="293"/>
      <c r="G39" s="181"/>
      <c r="H39" s="181"/>
      <c r="I39" s="592"/>
    </row>
    <row r="40" spans="1:9" s="147" customFormat="1" ht="15" x14ac:dyDescent="0.2">
      <c r="A40" s="472">
        <v>21</v>
      </c>
      <c r="B40" s="516"/>
      <c r="C40" s="305"/>
      <c r="D40" s="305"/>
      <c r="E40" s="293"/>
      <c r="F40" s="293"/>
      <c r="G40" s="181"/>
      <c r="H40" s="181"/>
      <c r="I40" s="592"/>
    </row>
    <row r="41" spans="1:9" s="147" customFormat="1" ht="15" x14ac:dyDescent="0.2">
      <c r="A41" s="472">
        <v>22</v>
      </c>
      <c r="B41" s="516"/>
      <c r="C41" s="305"/>
      <c r="D41" s="305"/>
      <c r="E41" s="293"/>
      <c r="F41" s="293"/>
      <c r="G41" s="181"/>
      <c r="H41" s="181"/>
      <c r="I41" s="592"/>
    </row>
    <row r="42" spans="1:9" s="147" customFormat="1" ht="15" x14ac:dyDescent="0.2">
      <c r="A42" s="472">
        <v>23</v>
      </c>
      <c r="B42" s="516"/>
      <c r="C42" s="305"/>
      <c r="D42" s="305"/>
      <c r="E42" s="293"/>
      <c r="F42" s="293"/>
      <c r="G42" s="181"/>
      <c r="H42" s="181"/>
      <c r="I42" s="592"/>
    </row>
    <row r="43" spans="1:9" s="147" customFormat="1" ht="15" x14ac:dyDescent="0.2">
      <c r="A43" s="472">
        <v>24</v>
      </c>
      <c r="B43" s="516"/>
      <c r="C43" s="305"/>
      <c r="D43" s="305"/>
      <c r="E43" s="293"/>
      <c r="F43" s="293"/>
      <c r="G43" s="181"/>
      <c r="H43" s="181"/>
      <c r="I43" s="592"/>
    </row>
    <row r="44" spans="1:9" s="147" customFormat="1" ht="15" x14ac:dyDescent="0.2">
      <c r="A44" s="472">
        <v>25</v>
      </c>
      <c r="B44" s="516"/>
      <c r="C44" s="305"/>
      <c r="D44" s="305"/>
      <c r="E44" s="293"/>
      <c r="F44" s="293"/>
      <c r="G44" s="181"/>
      <c r="H44" s="181"/>
      <c r="I44" s="592"/>
    </row>
    <row r="45" spans="1:9" s="147" customFormat="1" ht="15" x14ac:dyDescent="0.2">
      <c r="A45" s="472">
        <v>26</v>
      </c>
      <c r="B45" s="516"/>
      <c r="C45" s="305"/>
      <c r="D45" s="305"/>
      <c r="E45" s="293"/>
      <c r="F45" s="293"/>
      <c r="G45" s="181"/>
      <c r="H45" s="181"/>
      <c r="I45" s="592"/>
    </row>
    <row r="46" spans="1:9" s="147" customFormat="1" ht="15" x14ac:dyDescent="0.2">
      <c r="A46" s="472">
        <v>27</v>
      </c>
      <c r="B46" s="516"/>
      <c r="C46" s="305"/>
      <c r="D46" s="305"/>
      <c r="E46" s="293"/>
      <c r="F46" s="293"/>
      <c r="G46" s="181"/>
      <c r="H46" s="181"/>
      <c r="I46" s="592"/>
    </row>
    <row r="47" spans="1:9" s="147" customFormat="1" ht="15" x14ac:dyDescent="0.2">
      <c r="A47" s="472">
        <v>28</v>
      </c>
      <c r="B47" s="516"/>
      <c r="C47" s="305"/>
      <c r="D47" s="305"/>
      <c r="E47" s="293"/>
      <c r="F47" s="293"/>
      <c r="G47" s="181"/>
      <c r="H47" s="181"/>
      <c r="I47" s="592"/>
    </row>
    <row r="48" spans="1:9" s="147" customFormat="1" ht="15" x14ac:dyDescent="0.2">
      <c r="A48" s="472">
        <v>29</v>
      </c>
      <c r="B48" s="516"/>
      <c r="C48" s="305"/>
      <c r="D48" s="305"/>
      <c r="E48" s="293"/>
      <c r="F48" s="293"/>
      <c r="G48" s="181"/>
      <c r="H48" s="181"/>
      <c r="I48" s="592"/>
    </row>
    <row r="49" spans="1:9" s="147" customFormat="1" ht="15" x14ac:dyDescent="0.2">
      <c r="A49" s="472">
        <v>30</v>
      </c>
      <c r="B49" s="516"/>
      <c r="C49" s="305"/>
      <c r="D49" s="305"/>
      <c r="E49" s="293"/>
      <c r="F49" s="293"/>
      <c r="G49" s="181"/>
      <c r="H49" s="181"/>
      <c r="I49" s="592"/>
    </row>
    <row r="50" spans="1:9" s="147" customFormat="1" ht="15" x14ac:dyDescent="0.2">
      <c r="A50" s="472">
        <v>31</v>
      </c>
      <c r="B50" s="516"/>
      <c r="C50" s="305"/>
      <c r="D50" s="305"/>
      <c r="E50" s="293"/>
      <c r="F50" s="293"/>
      <c r="G50" s="181"/>
      <c r="H50" s="181"/>
      <c r="I50" s="592"/>
    </row>
    <row r="51" spans="1:9" s="147" customFormat="1" ht="15" x14ac:dyDescent="0.2">
      <c r="A51" s="472">
        <v>32</v>
      </c>
      <c r="B51" s="516"/>
      <c r="C51" s="305"/>
      <c r="D51" s="305"/>
      <c r="E51" s="293"/>
      <c r="F51" s="293"/>
      <c r="G51" s="181"/>
      <c r="H51" s="181"/>
      <c r="I51" s="592"/>
    </row>
    <row r="52" spans="1:9" s="147" customFormat="1" ht="15" x14ac:dyDescent="0.2">
      <c r="A52" s="472">
        <v>33</v>
      </c>
      <c r="B52" s="516"/>
      <c r="C52" s="305"/>
      <c r="D52" s="305"/>
      <c r="E52" s="293"/>
      <c r="F52" s="293"/>
      <c r="G52" s="181"/>
      <c r="H52" s="181"/>
      <c r="I52" s="592"/>
    </row>
    <row r="53" spans="1:9" s="147" customFormat="1" ht="15" x14ac:dyDescent="0.2">
      <c r="A53" s="472">
        <v>34</v>
      </c>
      <c r="B53" s="516"/>
      <c r="C53" s="305"/>
      <c r="D53" s="305"/>
      <c r="E53" s="293"/>
      <c r="F53" s="293"/>
      <c r="G53" s="181"/>
      <c r="H53" s="181"/>
      <c r="I53" s="592"/>
    </row>
    <row r="54" spans="1:9" s="147" customFormat="1" ht="15" x14ac:dyDescent="0.2">
      <c r="A54" s="472">
        <v>35</v>
      </c>
      <c r="B54" s="516"/>
      <c r="C54" s="305"/>
      <c r="D54" s="305"/>
      <c r="E54" s="293"/>
      <c r="F54" s="293"/>
      <c r="G54" s="181"/>
      <c r="H54" s="181"/>
      <c r="I54" s="592"/>
    </row>
    <row r="55" spans="1:9" s="147" customFormat="1" ht="15" x14ac:dyDescent="0.2">
      <c r="A55" s="472">
        <v>36</v>
      </c>
      <c r="B55" s="516"/>
      <c r="C55" s="305"/>
      <c r="D55" s="305"/>
      <c r="E55" s="293"/>
      <c r="F55" s="293"/>
      <c r="G55" s="181"/>
      <c r="H55" s="181"/>
      <c r="I55" s="592"/>
    </row>
    <row r="56" spans="1:9" s="147" customFormat="1" ht="15" x14ac:dyDescent="0.2">
      <c r="A56" s="472">
        <v>37</v>
      </c>
      <c r="B56" s="516"/>
      <c r="C56" s="305"/>
      <c r="D56" s="305"/>
      <c r="E56" s="293"/>
      <c r="F56" s="293"/>
      <c r="G56" s="181"/>
      <c r="H56" s="181"/>
      <c r="I56" s="592"/>
    </row>
    <row r="57" spans="1:9" s="147" customFormat="1" ht="15" x14ac:dyDescent="0.2">
      <c r="A57" s="472">
        <v>38</v>
      </c>
      <c r="B57" s="516"/>
      <c r="C57" s="305"/>
      <c r="D57" s="305"/>
      <c r="E57" s="293"/>
      <c r="F57" s="293"/>
      <c r="G57" s="181"/>
      <c r="H57" s="181"/>
      <c r="I57" s="592"/>
    </row>
    <row r="58" spans="1:9" s="147" customFormat="1" ht="15" x14ac:dyDescent="0.2">
      <c r="A58" s="472">
        <v>39</v>
      </c>
      <c r="B58" s="516"/>
      <c r="C58" s="305"/>
      <c r="D58" s="305"/>
      <c r="E58" s="293"/>
      <c r="F58" s="293"/>
      <c r="G58" s="181"/>
      <c r="H58" s="181"/>
      <c r="I58" s="592"/>
    </row>
    <row r="59" spans="1:9" s="147" customFormat="1" ht="15" x14ac:dyDescent="0.2">
      <c r="A59" s="472">
        <v>40</v>
      </c>
      <c r="B59" s="516"/>
      <c r="C59" s="305"/>
      <c r="D59" s="305"/>
      <c r="E59" s="293"/>
      <c r="F59" s="293"/>
      <c r="G59" s="181"/>
      <c r="H59" s="181"/>
      <c r="I59" s="592"/>
    </row>
    <row r="60" spans="1:9" s="147" customFormat="1" ht="15" x14ac:dyDescent="0.2">
      <c r="A60" s="472">
        <v>41</v>
      </c>
      <c r="B60" s="516"/>
      <c r="C60" s="305"/>
      <c r="D60" s="305"/>
      <c r="E60" s="293"/>
      <c r="F60" s="293"/>
      <c r="G60" s="181"/>
      <c r="H60" s="181"/>
      <c r="I60" s="592"/>
    </row>
    <row r="61" spans="1:9" s="147" customFormat="1" ht="15" x14ac:dyDescent="0.2">
      <c r="A61" s="472">
        <v>42</v>
      </c>
      <c r="B61" s="516"/>
      <c r="C61" s="305"/>
      <c r="D61" s="305"/>
      <c r="E61" s="293"/>
      <c r="F61" s="293"/>
      <c r="G61" s="181"/>
      <c r="H61" s="181"/>
      <c r="I61" s="592"/>
    </row>
    <row r="62" spans="1:9" s="147" customFormat="1" ht="15" x14ac:dyDescent="0.2">
      <c r="A62" s="472">
        <v>43</v>
      </c>
      <c r="B62" s="516"/>
      <c r="C62" s="305"/>
      <c r="D62" s="305"/>
      <c r="E62" s="293"/>
      <c r="F62" s="293"/>
      <c r="G62" s="181"/>
      <c r="H62" s="181"/>
      <c r="I62" s="592"/>
    </row>
    <row r="63" spans="1:9" s="147" customFormat="1" ht="15" x14ac:dyDescent="0.2">
      <c r="A63" s="472">
        <v>44</v>
      </c>
      <c r="B63" s="516"/>
      <c r="C63" s="305"/>
      <c r="D63" s="305"/>
      <c r="E63" s="293"/>
      <c r="F63" s="293"/>
      <c r="G63" s="181"/>
      <c r="H63" s="181"/>
      <c r="I63" s="592"/>
    </row>
    <row r="64" spans="1:9" s="147" customFormat="1" ht="15" x14ac:dyDescent="0.2">
      <c r="A64" s="472">
        <v>45</v>
      </c>
      <c r="B64" s="516"/>
      <c r="C64" s="305"/>
      <c r="D64" s="305"/>
      <c r="E64" s="293"/>
      <c r="F64" s="293"/>
      <c r="G64" s="181"/>
      <c r="H64" s="181"/>
      <c r="I64" s="592"/>
    </row>
    <row r="65" spans="1:9" s="147" customFormat="1" ht="15" x14ac:dyDescent="0.2">
      <c r="A65" s="472">
        <v>46</v>
      </c>
      <c r="B65" s="516"/>
      <c r="C65" s="305"/>
      <c r="D65" s="305"/>
      <c r="E65" s="293"/>
      <c r="F65" s="293"/>
      <c r="G65" s="181"/>
      <c r="H65" s="181"/>
      <c r="I65" s="592"/>
    </row>
    <row r="66" spans="1:9" s="147" customFormat="1" ht="15" x14ac:dyDescent="0.2">
      <c r="A66" s="472">
        <v>47</v>
      </c>
      <c r="B66" s="516"/>
      <c r="C66" s="305"/>
      <c r="D66" s="305"/>
      <c r="E66" s="293"/>
      <c r="F66" s="293"/>
      <c r="G66" s="181"/>
      <c r="H66" s="181"/>
      <c r="I66" s="592"/>
    </row>
    <row r="67" spans="1:9" s="147" customFormat="1" ht="15" x14ac:dyDescent="0.2">
      <c r="A67" s="472">
        <v>48</v>
      </c>
      <c r="B67" s="516"/>
      <c r="C67" s="305"/>
      <c r="D67" s="305"/>
      <c r="E67" s="293"/>
      <c r="F67" s="293"/>
      <c r="G67" s="181"/>
      <c r="H67" s="181"/>
      <c r="I67" s="592"/>
    </row>
    <row r="68" spans="1:9" s="147" customFormat="1" ht="15" x14ac:dyDescent="0.2">
      <c r="A68" s="472">
        <v>49</v>
      </c>
      <c r="B68" s="516"/>
      <c r="C68" s="305"/>
      <c r="D68" s="305"/>
      <c r="E68" s="293"/>
      <c r="F68" s="293"/>
      <c r="G68" s="181"/>
      <c r="H68" s="181"/>
      <c r="I68" s="592"/>
    </row>
    <row r="69" spans="1:9" s="147" customFormat="1" ht="15" x14ac:dyDescent="0.2">
      <c r="A69" s="472">
        <v>50</v>
      </c>
      <c r="B69" s="516"/>
      <c r="C69" s="305"/>
      <c r="D69" s="305"/>
      <c r="E69" s="293"/>
      <c r="F69" s="293"/>
      <c r="G69" s="181"/>
      <c r="H69" s="181"/>
      <c r="I69" s="592"/>
    </row>
    <row r="70" spans="1:9" s="147" customFormat="1" ht="15" x14ac:dyDescent="0.2">
      <c r="A70" s="472">
        <v>51</v>
      </c>
      <c r="B70" s="516"/>
      <c r="C70" s="305"/>
      <c r="D70" s="305"/>
      <c r="E70" s="293"/>
      <c r="F70" s="293"/>
      <c r="G70" s="181"/>
      <c r="H70" s="181"/>
      <c r="I70" s="592"/>
    </row>
    <row r="71" spans="1:9" s="147" customFormat="1" ht="15" x14ac:dyDescent="0.2">
      <c r="A71" s="472">
        <v>52</v>
      </c>
      <c r="B71" s="516"/>
      <c r="C71" s="305"/>
      <c r="D71" s="305"/>
      <c r="E71" s="293"/>
      <c r="F71" s="293"/>
      <c r="G71" s="181"/>
      <c r="H71" s="181"/>
      <c r="I71" s="592"/>
    </row>
    <row r="72" spans="1:9" s="147" customFormat="1" ht="15" x14ac:dyDescent="0.2">
      <c r="A72" s="472">
        <v>53</v>
      </c>
      <c r="B72" s="516"/>
      <c r="C72" s="305"/>
      <c r="D72" s="305"/>
      <c r="E72" s="293"/>
      <c r="F72" s="293"/>
      <c r="G72" s="181"/>
      <c r="H72" s="181"/>
      <c r="I72" s="592"/>
    </row>
    <row r="73" spans="1:9" s="147" customFormat="1" ht="15" x14ac:dyDescent="0.2">
      <c r="A73" s="472">
        <v>54</v>
      </c>
      <c r="B73" s="516"/>
      <c r="C73" s="305"/>
      <c r="D73" s="305"/>
      <c r="E73" s="293"/>
      <c r="F73" s="293"/>
      <c r="G73" s="181"/>
      <c r="H73" s="181"/>
      <c r="I73" s="592"/>
    </row>
    <row r="74" spans="1:9" s="147" customFormat="1" ht="15" x14ac:dyDescent="0.2">
      <c r="A74" s="472">
        <v>55</v>
      </c>
      <c r="B74" s="516"/>
      <c r="C74" s="305"/>
      <c r="D74" s="305"/>
      <c r="E74" s="293"/>
      <c r="F74" s="293"/>
      <c r="G74" s="181"/>
      <c r="H74" s="181"/>
      <c r="I74" s="592"/>
    </row>
    <row r="75" spans="1:9" s="147" customFormat="1" ht="15" x14ac:dyDescent="0.2">
      <c r="A75" s="472">
        <v>56</v>
      </c>
      <c r="B75" s="516"/>
      <c r="C75" s="305"/>
      <c r="D75" s="305"/>
      <c r="E75" s="293"/>
      <c r="F75" s="293"/>
      <c r="G75" s="181"/>
      <c r="H75" s="181"/>
      <c r="I75" s="592"/>
    </row>
    <row r="76" spans="1:9" s="147" customFormat="1" ht="15" x14ac:dyDescent="0.2">
      <c r="A76" s="472">
        <v>57</v>
      </c>
      <c r="B76" s="516"/>
      <c r="C76" s="305"/>
      <c r="D76" s="305"/>
      <c r="E76" s="293"/>
      <c r="F76" s="293"/>
      <c r="G76" s="181"/>
      <c r="H76" s="181"/>
      <c r="I76" s="592"/>
    </row>
    <row r="77" spans="1:9" s="147" customFormat="1" ht="15" x14ac:dyDescent="0.2">
      <c r="A77" s="472">
        <v>58</v>
      </c>
      <c r="B77" s="516"/>
      <c r="C77" s="305"/>
      <c r="D77" s="305"/>
      <c r="E77" s="293"/>
      <c r="F77" s="293"/>
      <c r="G77" s="181"/>
      <c r="H77" s="181"/>
      <c r="I77" s="592"/>
    </row>
    <row r="78" spans="1:9" s="147" customFormat="1" ht="15" x14ac:dyDescent="0.2">
      <c r="A78" s="472">
        <v>59</v>
      </c>
      <c r="B78" s="516"/>
      <c r="C78" s="305"/>
      <c r="D78" s="305"/>
      <c r="E78" s="293"/>
      <c r="F78" s="293"/>
      <c r="G78" s="181"/>
      <c r="H78" s="181"/>
      <c r="I78" s="592"/>
    </row>
    <row r="79" spans="1:9" s="147" customFormat="1" ht="15" x14ac:dyDescent="0.2">
      <c r="A79" s="472">
        <v>60</v>
      </c>
      <c r="B79" s="516"/>
      <c r="C79" s="305"/>
      <c r="D79" s="305"/>
      <c r="E79" s="293"/>
      <c r="F79" s="293"/>
      <c r="G79" s="181"/>
      <c r="H79" s="181"/>
      <c r="I79" s="592"/>
    </row>
    <row r="80" spans="1:9" s="147" customFormat="1" ht="15" x14ac:dyDescent="0.2">
      <c r="A80" s="472">
        <v>61</v>
      </c>
      <c r="B80" s="516"/>
      <c r="C80" s="305"/>
      <c r="D80" s="305"/>
      <c r="E80" s="293"/>
      <c r="F80" s="293"/>
      <c r="G80" s="181"/>
      <c r="H80" s="181"/>
      <c r="I80" s="592"/>
    </row>
    <row r="81" spans="1:9" s="147" customFormat="1" ht="15" x14ac:dyDescent="0.2">
      <c r="A81" s="472">
        <v>62</v>
      </c>
      <c r="B81" s="516"/>
      <c r="C81" s="305"/>
      <c r="D81" s="305"/>
      <c r="E81" s="293"/>
      <c r="F81" s="293"/>
      <c r="G81" s="181"/>
      <c r="H81" s="181"/>
      <c r="I81" s="592"/>
    </row>
    <row r="82" spans="1:9" s="147" customFormat="1" ht="15" x14ac:dyDescent="0.2">
      <c r="A82" s="472">
        <v>63</v>
      </c>
      <c r="B82" s="516"/>
      <c r="C82" s="305"/>
      <c r="D82" s="305"/>
      <c r="E82" s="293"/>
      <c r="F82" s="293"/>
      <c r="G82" s="181"/>
      <c r="H82" s="181"/>
      <c r="I82" s="592"/>
    </row>
    <row r="83" spans="1:9" s="147" customFormat="1" ht="15" x14ac:dyDescent="0.2">
      <c r="A83" s="472">
        <v>64</v>
      </c>
      <c r="B83" s="516"/>
      <c r="C83" s="305"/>
      <c r="D83" s="305"/>
      <c r="E83" s="293"/>
      <c r="F83" s="293"/>
      <c r="G83" s="181"/>
      <c r="H83" s="181"/>
      <c r="I83" s="592"/>
    </row>
    <row r="84" spans="1:9" s="147" customFormat="1" ht="15" x14ac:dyDescent="0.2">
      <c r="A84" s="472">
        <v>65</v>
      </c>
      <c r="B84" s="516"/>
      <c r="C84" s="305"/>
      <c r="D84" s="305"/>
      <c r="E84" s="293"/>
      <c r="F84" s="293"/>
      <c r="G84" s="181"/>
      <c r="H84" s="181"/>
      <c r="I84" s="592"/>
    </row>
    <row r="85" spans="1:9" s="147" customFormat="1" ht="15" x14ac:dyDescent="0.2">
      <c r="A85" s="472">
        <v>66</v>
      </c>
      <c r="B85" s="516"/>
      <c r="C85" s="305"/>
      <c r="D85" s="305"/>
      <c r="E85" s="293"/>
      <c r="F85" s="293"/>
      <c r="G85" s="181"/>
      <c r="H85" s="181"/>
      <c r="I85" s="592"/>
    </row>
    <row r="86" spans="1:9" s="147" customFormat="1" ht="15" x14ac:dyDescent="0.2">
      <c r="A86" s="472">
        <v>67</v>
      </c>
      <c r="B86" s="516"/>
      <c r="C86" s="305"/>
      <c r="D86" s="305"/>
      <c r="E86" s="293"/>
      <c r="F86" s="293"/>
      <c r="G86" s="181"/>
      <c r="H86" s="181"/>
      <c r="I86" s="592"/>
    </row>
    <row r="87" spans="1:9" s="147" customFormat="1" ht="15" x14ac:dyDescent="0.2">
      <c r="A87" s="472">
        <v>68</v>
      </c>
      <c r="B87" s="516"/>
      <c r="C87" s="305"/>
      <c r="D87" s="305"/>
      <c r="E87" s="293"/>
      <c r="F87" s="293"/>
      <c r="G87" s="181"/>
      <c r="H87" s="181"/>
      <c r="I87" s="592"/>
    </row>
    <row r="88" spans="1:9" s="147" customFormat="1" ht="15" x14ac:dyDescent="0.2">
      <c r="A88" s="472">
        <v>69</v>
      </c>
      <c r="B88" s="516"/>
      <c r="C88" s="305"/>
      <c r="D88" s="305"/>
      <c r="E88" s="293"/>
      <c r="F88" s="293"/>
      <c r="G88" s="181"/>
      <c r="H88" s="181"/>
      <c r="I88" s="592"/>
    </row>
    <row r="89" spans="1:9" s="147" customFormat="1" ht="15" x14ac:dyDescent="0.2">
      <c r="A89" s="472">
        <v>70</v>
      </c>
      <c r="B89" s="516"/>
      <c r="C89" s="305"/>
      <c r="D89" s="305"/>
      <c r="E89" s="293"/>
      <c r="F89" s="293"/>
      <c r="G89" s="181"/>
      <c r="H89" s="181"/>
      <c r="I89" s="592"/>
    </row>
    <row r="90" spans="1:9" s="147" customFormat="1" ht="15" x14ac:dyDescent="0.2">
      <c r="A90" s="472">
        <v>71</v>
      </c>
      <c r="B90" s="516"/>
      <c r="C90" s="305"/>
      <c r="D90" s="305"/>
      <c r="E90" s="293"/>
      <c r="F90" s="293"/>
      <c r="G90" s="181"/>
      <c r="H90" s="181"/>
      <c r="I90" s="592"/>
    </row>
    <row r="91" spans="1:9" s="147" customFormat="1" ht="15" x14ac:dyDescent="0.2">
      <c r="A91" s="472">
        <v>72</v>
      </c>
      <c r="B91" s="516"/>
      <c r="C91" s="305"/>
      <c r="D91" s="305"/>
      <c r="E91" s="293"/>
      <c r="F91" s="293"/>
      <c r="G91" s="181"/>
      <c r="H91" s="181"/>
      <c r="I91" s="592"/>
    </row>
    <row r="92" spans="1:9" s="147" customFormat="1" ht="15" x14ac:dyDescent="0.2">
      <c r="A92" s="472">
        <v>73</v>
      </c>
      <c r="B92" s="516"/>
      <c r="C92" s="305"/>
      <c r="D92" s="305"/>
      <c r="E92" s="293"/>
      <c r="F92" s="293"/>
      <c r="G92" s="181"/>
      <c r="H92" s="181"/>
      <c r="I92" s="592"/>
    </row>
    <row r="93" spans="1:9" s="147" customFormat="1" ht="15" x14ac:dyDescent="0.2">
      <c r="A93" s="472">
        <v>74</v>
      </c>
      <c r="B93" s="516"/>
      <c r="C93" s="305"/>
      <c r="D93" s="305"/>
      <c r="E93" s="293"/>
      <c r="F93" s="293"/>
      <c r="G93" s="181"/>
      <c r="H93" s="181"/>
      <c r="I93" s="592"/>
    </row>
    <row r="94" spans="1:9" s="147" customFormat="1" ht="15" x14ac:dyDescent="0.2">
      <c r="A94" s="472">
        <v>75</v>
      </c>
      <c r="B94" s="516"/>
      <c r="C94" s="305"/>
      <c r="D94" s="305"/>
      <c r="E94" s="293"/>
      <c r="F94" s="293"/>
      <c r="G94" s="181"/>
      <c r="H94" s="181"/>
      <c r="I94" s="592"/>
    </row>
    <row r="95" spans="1:9" s="147" customFormat="1" ht="15" x14ac:dyDescent="0.2">
      <c r="A95" s="472">
        <v>76</v>
      </c>
      <c r="B95" s="516"/>
      <c r="C95" s="305"/>
      <c r="D95" s="305"/>
      <c r="E95" s="293"/>
      <c r="F95" s="293"/>
      <c r="G95" s="181"/>
      <c r="H95" s="181"/>
      <c r="I95" s="592"/>
    </row>
    <row r="96" spans="1:9" s="147" customFormat="1" ht="15" x14ac:dyDescent="0.2">
      <c r="A96" s="472">
        <v>77</v>
      </c>
      <c r="B96" s="516"/>
      <c r="C96" s="305"/>
      <c r="D96" s="305"/>
      <c r="E96" s="293"/>
      <c r="F96" s="293"/>
      <c r="G96" s="181"/>
      <c r="H96" s="181"/>
      <c r="I96" s="592"/>
    </row>
    <row r="97" spans="1:9" s="147" customFormat="1" ht="15" x14ac:dyDescent="0.2">
      <c r="A97" s="472">
        <v>78</v>
      </c>
      <c r="B97" s="516"/>
      <c r="C97" s="305"/>
      <c r="D97" s="305"/>
      <c r="E97" s="293"/>
      <c r="F97" s="293"/>
      <c r="G97" s="181"/>
      <c r="H97" s="181"/>
      <c r="I97" s="592"/>
    </row>
    <row r="98" spans="1:9" s="147" customFormat="1" ht="15" x14ac:dyDescent="0.2">
      <c r="A98" s="472">
        <v>79</v>
      </c>
      <c r="B98" s="516"/>
      <c r="C98" s="305"/>
      <c r="D98" s="305"/>
      <c r="E98" s="293"/>
      <c r="F98" s="293"/>
      <c r="G98" s="181"/>
      <c r="H98" s="181"/>
      <c r="I98" s="592"/>
    </row>
    <row r="99" spans="1:9" s="147" customFormat="1" ht="15" x14ac:dyDescent="0.2">
      <c r="A99" s="472">
        <v>80</v>
      </c>
      <c r="B99" s="516"/>
      <c r="C99" s="305"/>
      <c r="D99" s="305"/>
      <c r="E99" s="293"/>
      <c r="F99" s="293"/>
      <c r="G99" s="181"/>
      <c r="H99" s="181"/>
      <c r="I99" s="592"/>
    </row>
    <row r="100" spans="1:9" s="147" customFormat="1" ht="15" x14ac:dyDescent="0.2">
      <c r="A100" s="472">
        <v>81</v>
      </c>
      <c r="B100" s="516"/>
      <c r="C100" s="305"/>
      <c r="D100" s="305"/>
      <c r="E100" s="293"/>
      <c r="F100" s="293"/>
      <c r="G100" s="181"/>
      <c r="H100" s="181"/>
      <c r="I100" s="592"/>
    </row>
    <row r="101" spans="1:9" s="147" customFormat="1" ht="15" x14ac:dyDescent="0.2">
      <c r="A101" s="472">
        <v>82</v>
      </c>
      <c r="B101" s="516"/>
      <c r="C101" s="305"/>
      <c r="D101" s="305"/>
      <c r="E101" s="293"/>
      <c r="F101" s="293"/>
      <c r="G101" s="181"/>
      <c r="H101" s="181"/>
      <c r="I101" s="592"/>
    </row>
    <row r="102" spans="1:9" s="147" customFormat="1" ht="15" x14ac:dyDescent="0.2">
      <c r="A102" s="472">
        <v>83</v>
      </c>
      <c r="B102" s="516"/>
      <c r="C102" s="305"/>
      <c r="D102" s="305"/>
      <c r="E102" s="293"/>
      <c r="F102" s="293"/>
      <c r="G102" s="181"/>
      <c r="H102" s="181"/>
      <c r="I102" s="592"/>
    </row>
    <row r="103" spans="1:9" s="147" customFormat="1" ht="15" x14ac:dyDescent="0.2">
      <c r="A103" s="472">
        <v>84</v>
      </c>
      <c r="B103" s="516"/>
      <c r="C103" s="305"/>
      <c r="D103" s="305"/>
      <c r="E103" s="293"/>
      <c r="F103" s="293"/>
      <c r="G103" s="181"/>
      <c r="H103" s="181"/>
      <c r="I103" s="592"/>
    </row>
    <row r="104" spans="1:9" s="147" customFormat="1" ht="15" x14ac:dyDescent="0.2">
      <c r="A104" s="472">
        <v>85</v>
      </c>
      <c r="B104" s="516"/>
      <c r="C104" s="305"/>
      <c r="D104" s="305"/>
      <c r="E104" s="293"/>
      <c r="F104" s="293"/>
      <c r="G104" s="181"/>
      <c r="H104" s="181"/>
      <c r="I104" s="592"/>
    </row>
    <row r="105" spans="1:9" s="147" customFormat="1" ht="15" x14ac:dyDescent="0.2">
      <c r="A105" s="472">
        <v>86</v>
      </c>
      <c r="B105" s="516"/>
      <c r="C105" s="305"/>
      <c r="D105" s="305"/>
      <c r="E105" s="293"/>
      <c r="F105" s="293"/>
      <c r="G105" s="181"/>
      <c r="H105" s="181"/>
      <c r="I105" s="592"/>
    </row>
    <row r="106" spans="1:9" s="147" customFormat="1" ht="15" x14ac:dyDescent="0.2">
      <c r="A106" s="472">
        <v>87</v>
      </c>
      <c r="B106" s="516"/>
      <c r="C106" s="305"/>
      <c r="D106" s="305"/>
      <c r="E106" s="293"/>
      <c r="F106" s="293"/>
      <c r="G106" s="181"/>
      <c r="H106" s="181"/>
      <c r="I106" s="592"/>
    </row>
    <row r="107" spans="1:9" s="147" customFormat="1" ht="15" x14ac:dyDescent="0.2">
      <c r="A107" s="472">
        <v>88</v>
      </c>
      <c r="B107" s="516"/>
      <c r="C107" s="305"/>
      <c r="D107" s="305"/>
      <c r="E107" s="293"/>
      <c r="F107" s="293"/>
      <c r="G107" s="181"/>
      <c r="H107" s="181"/>
      <c r="I107" s="592"/>
    </row>
    <row r="108" spans="1:9" s="147" customFormat="1" ht="15" x14ac:dyDescent="0.2">
      <c r="A108" s="472">
        <v>89</v>
      </c>
      <c r="B108" s="516"/>
      <c r="C108" s="305"/>
      <c r="D108" s="305"/>
      <c r="E108" s="293"/>
      <c r="F108" s="293"/>
      <c r="G108" s="181"/>
      <c r="H108" s="181"/>
      <c r="I108" s="592"/>
    </row>
    <row r="109" spans="1:9" s="147" customFormat="1" ht="15" x14ac:dyDescent="0.2">
      <c r="A109" s="472">
        <v>90</v>
      </c>
      <c r="B109" s="516"/>
      <c r="C109" s="305"/>
      <c r="D109" s="305"/>
      <c r="E109" s="293"/>
      <c r="F109" s="293"/>
      <c r="G109" s="181"/>
      <c r="H109" s="181"/>
      <c r="I109" s="592"/>
    </row>
    <row r="110" spans="1:9" s="147" customFormat="1" ht="15" x14ac:dyDescent="0.2">
      <c r="A110" s="472">
        <v>91</v>
      </c>
      <c r="B110" s="516"/>
      <c r="C110" s="305"/>
      <c r="D110" s="305"/>
      <c r="E110" s="293"/>
      <c r="F110" s="293"/>
      <c r="G110" s="181"/>
      <c r="H110" s="181"/>
      <c r="I110" s="592"/>
    </row>
    <row r="111" spans="1:9" s="147" customFormat="1" ht="15" x14ac:dyDescent="0.2">
      <c r="A111" s="472">
        <v>92</v>
      </c>
      <c r="B111" s="516"/>
      <c r="C111" s="305"/>
      <c r="D111" s="305"/>
      <c r="E111" s="293"/>
      <c r="F111" s="293"/>
      <c r="G111" s="181"/>
      <c r="H111" s="181"/>
      <c r="I111" s="592"/>
    </row>
    <row r="112" spans="1:9" s="147" customFormat="1" ht="15" x14ac:dyDescent="0.2">
      <c r="A112" s="472">
        <v>93</v>
      </c>
      <c r="B112" s="516"/>
      <c r="C112" s="305"/>
      <c r="D112" s="305"/>
      <c r="E112" s="293"/>
      <c r="F112" s="293"/>
      <c r="G112" s="181"/>
      <c r="H112" s="181"/>
      <c r="I112" s="592"/>
    </row>
    <row r="113" spans="1:9" s="147" customFormat="1" ht="15" x14ac:dyDescent="0.2">
      <c r="A113" s="472">
        <v>94</v>
      </c>
      <c r="B113" s="516"/>
      <c r="C113" s="305"/>
      <c r="D113" s="305"/>
      <c r="E113" s="293"/>
      <c r="F113" s="293"/>
      <c r="G113" s="181"/>
      <c r="H113" s="181"/>
      <c r="I113" s="592"/>
    </row>
    <row r="114" spans="1:9" s="147" customFormat="1" ht="15" x14ac:dyDescent="0.2">
      <c r="A114" s="472">
        <v>95</v>
      </c>
      <c r="B114" s="516"/>
      <c r="C114" s="305"/>
      <c r="D114" s="305"/>
      <c r="E114" s="293"/>
      <c r="F114" s="293"/>
      <c r="G114" s="181"/>
      <c r="H114" s="181"/>
      <c r="I114" s="592"/>
    </row>
    <row r="115" spans="1:9" s="147" customFormat="1" ht="15" x14ac:dyDescent="0.2">
      <c r="A115" s="472">
        <v>96</v>
      </c>
      <c r="B115" s="516"/>
      <c r="C115" s="305"/>
      <c r="D115" s="305"/>
      <c r="E115" s="293"/>
      <c r="F115" s="293"/>
      <c r="G115" s="181"/>
      <c r="H115" s="181"/>
      <c r="I115" s="592"/>
    </row>
    <row r="116" spans="1:9" s="147" customFormat="1" ht="15" x14ac:dyDescent="0.2">
      <c r="A116" s="472">
        <v>97</v>
      </c>
      <c r="B116" s="516"/>
      <c r="C116" s="305"/>
      <c r="D116" s="305"/>
      <c r="E116" s="293"/>
      <c r="F116" s="293"/>
      <c r="G116" s="181"/>
      <c r="H116" s="181"/>
      <c r="I116" s="592"/>
    </row>
    <row r="117" spans="1:9" s="147" customFormat="1" ht="15" x14ac:dyDescent="0.2">
      <c r="A117" s="472">
        <v>98</v>
      </c>
      <c r="B117" s="516"/>
      <c r="C117" s="305"/>
      <c r="D117" s="305"/>
      <c r="E117" s="293"/>
      <c r="F117" s="293"/>
      <c r="G117" s="181"/>
      <c r="H117" s="181"/>
      <c r="I117" s="592"/>
    </row>
    <row r="118" spans="1:9" s="147" customFormat="1" ht="15" x14ac:dyDescent="0.2">
      <c r="A118" s="472">
        <v>99</v>
      </c>
      <c r="B118" s="516"/>
      <c r="C118" s="305"/>
      <c r="D118" s="305"/>
      <c r="E118" s="293"/>
      <c r="F118" s="293"/>
      <c r="G118" s="181"/>
      <c r="H118" s="181"/>
      <c r="I118" s="592"/>
    </row>
    <row r="119" spans="1:9" s="147" customFormat="1" ht="15" x14ac:dyDescent="0.2">
      <c r="A119" s="472">
        <v>100</v>
      </c>
      <c r="B119" s="516"/>
      <c r="C119" s="305"/>
      <c r="D119" s="305"/>
      <c r="E119" s="293"/>
      <c r="F119" s="293"/>
      <c r="G119" s="181"/>
      <c r="H119" s="181"/>
      <c r="I119" s="592"/>
    </row>
    <row r="120" spans="1:9" s="147" customFormat="1" ht="15" x14ac:dyDescent="0.2">
      <c r="A120" s="472">
        <v>101</v>
      </c>
      <c r="B120" s="516"/>
      <c r="C120" s="305"/>
      <c r="D120" s="305"/>
      <c r="E120" s="293"/>
      <c r="F120" s="293"/>
      <c r="G120" s="181"/>
      <c r="H120" s="181"/>
      <c r="I120" s="592"/>
    </row>
    <row r="121" spans="1:9" s="147" customFormat="1" ht="15" x14ac:dyDescent="0.2">
      <c r="A121" s="472">
        <v>102</v>
      </c>
      <c r="B121" s="516"/>
      <c r="C121" s="305"/>
      <c r="D121" s="305"/>
      <c r="E121" s="293"/>
      <c r="F121" s="293"/>
      <c r="G121" s="181"/>
      <c r="H121" s="181"/>
      <c r="I121" s="592"/>
    </row>
    <row r="122" spans="1:9" s="147" customFormat="1" ht="15" x14ac:dyDescent="0.2">
      <c r="A122" s="472">
        <v>103</v>
      </c>
      <c r="B122" s="516"/>
      <c r="C122" s="305"/>
      <c r="D122" s="305"/>
      <c r="E122" s="293"/>
      <c r="F122" s="293"/>
      <c r="G122" s="181"/>
      <c r="H122" s="181"/>
      <c r="I122" s="592"/>
    </row>
    <row r="123" spans="1:9" s="147" customFormat="1" ht="15" x14ac:dyDescent="0.2">
      <c r="A123" s="472">
        <v>104</v>
      </c>
      <c r="B123" s="516"/>
      <c r="C123" s="305"/>
      <c r="D123" s="305"/>
      <c r="E123" s="293"/>
      <c r="F123" s="293"/>
      <c r="G123" s="181"/>
      <c r="H123" s="181"/>
      <c r="I123" s="592"/>
    </row>
    <row r="124" spans="1:9" s="147" customFormat="1" ht="15" x14ac:dyDescent="0.2">
      <c r="A124" s="472">
        <v>105</v>
      </c>
      <c r="B124" s="516"/>
      <c r="C124" s="305"/>
      <c r="D124" s="305"/>
      <c r="E124" s="293"/>
      <c r="F124" s="293"/>
      <c r="G124" s="181"/>
      <c r="H124" s="181"/>
      <c r="I124" s="592"/>
    </row>
    <row r="125" spans="1:9" s="147" customFormat="1" ht="15" x14ac:dyDescent="0.2">
      <c r="A125" s="472">
        <v>106</v>
      </c>
      <c r="B125" s="516"/>
      <c r="C125" s="305"/>
      <c r="D125" s="305"/>
      <c r="E125" s="293"/>
      <c r="F125" s="293"/>
      <c r="G125" s="181"/>
      <c r="H125" s="181"/>
      <c r="I125" s="592"/>
    </row>
    <row r="126" spans="1:9" s="147" customFormat="1" ht="15" x14ac:dyDescent="0.2">
      <c r="A126" s="472">
        <v>107</v>
      </c>
      <c r="B126" s="516"/>
      <c r="C126" s="305"/>
      <c r="D126" s="305"/>
      <c r="E126" s="293"/>
      <c r="F126" s="293"/>
      <c r="G126" s="181"/>
      <c r="H126" s="181"/>
      <c r="I126" s="592"/>
    </row>
    <row r="127" spans="1:9" s="147" customFormat="1" ht="15" x14ac:dyDescent="0.2">
      <c r="A127" s="472">
        <v>108</v>
      </c>
      <c r="B127" s="516"/>
      <c r="C127" s="305"/>
      <c r="D127" s="305"/>
      <c r="E127" s="293"/>
      <c r="F127" s="293"/>
      <c r="G127" s="181"/>
      <c r="H127" s="181"/>
      <c r="I127" s="592"/>
    </row>
    <row r="128" spans="1:9" s="147" customFormat="1" ht="15" x14ac:dyDescent="0.2">
      <c r="A128" s="472">
        <v>109</v>
      </c>
      <c r="B128" s="516"/>
      <c r="C128" s="305"/>
      <c r="D128" s="305"/>
      <c r="E128" s="293"/>
      <c r="F128" s="293"/>
      <c r="G128" s="181"/>
      <c r="H128" s="181"/>
      <c r="I128" s="592"/>
    </row>
    <row r="129" spans="1:9" s="147" customFormat="1" ht="15" x14ac:dyDescent="0.2">
      <c r="A129" s="472">
        <v>110</v>
      </c>
      <c r="B129" s="516"/>
      <c r="C129" s="305"/>
      <c r="D129" s="305"/>
      <c r="E129" s="293"/>
      <c r="F129" s="293"/>
      <c r="G129" s="181"/>
      <c r="H129" s="181"/>
      <c r="I129" s="592"/>
    </row>
    <row r="130" spans="1:9" s="147" customFormat="1" ht="15" x14ac:dyDescent="0.2">
      <c r="A130" s="472">
        <v>111</v>
      </c>
      <c r="B130" s="516"/>
      <c r="C130" s="305"/>
      <c r="D130" s="305"/>
      <c r="E130" s="293"/>
      <c r="F130" s="293"/>
      <c r="G130" s="181"/>
      <c r="H130" s="181"/>
      <c r="I130" s="592"/>
    </row>
    <row r="131" spans="1:9" s="147" customFormat="1" ht="15" x14ac:dyDescent="0.2">
      <c r="A131" s="472">
        <v>112</v>
      </c>
      <c r="B131" s="516"/>
      <c r="C131" s="305"/>
      <c r="D131" s="305"/>
      <c r="E131" s="293"/>
      <c r="F131" s="293"/>
      <c r="G131" s="181"/>
      <c r="H131" s="181"/>
      <c r="I131" s="592"/>
    </row>
    <row r="132" spans="1:9" s="147" customFormat="1" ht="15" x14ac:dyDescent="0.2">
      <c r="A132" s="472">
        <v>113</v>
      </c>
      <c r="B132" s="516"/>
      <c r="C132" s="305"/>
      <c r="D132" s="305"/>
      <c r="E132" s="293"/>
      <c r="F132" s="293"/>
      <c r="G132" s="181"/>
      <c r="H132" s="181"/>
      <c r="I132" s="592"/>
    </row>
    <row r="133" spans="1:9" s="147" customFormat="1" ht="15" x14ac:dyDescent="0.2">
      <c r="A133" s="472">
        <v>114</v>
      </c>
      <c r="B133" s="516"/>
      <c r="C133" s="305"/>
      <c r="D133" s="305"/>
      <c r="E133" s="293"/>
      <c r="F133" s="293"/>
      <c r="G133" s="181"/>
      <c r="H133" s="181"/>
      <c r="I133" s="592"/>
    </row>
    <row r="134" spans="1:9" s="147" customFormat="1" ht="15" x14ac:dyDescent="0.2">
      <c r="A134" s="472">
        <v>115</v>
      </c>
      <c r="B134" s="516"/>
      <c r="C134" s="305"/>
      <c r="D134" s="305"/>
      <c r="E134" s="293"/>
      <c r="F134" s="293"/>
      <c r="G134" s="181"/>
      <c r="H134" s="181"/>
      <c r="I134" s="592"/>
    </row>
    <row r="135" spans="1:9" s="147" customFormat="1" ht="15" x14ac:dyDescent="0.2">
      <c r="A135" s="472">
        <v>116</v>
      </c>
      <c r="B135" s="516"/>
      <c r="C135" s="305"/>
      <c r="D135" s="305"/>
      <c r="E135" s="293"/>
      <c r="F135" s="293"/>
      <c r="G135" s="181"/>
      <c r="H135" s="181"/>
      <c r="I135" s="592"/>
    </row>
    <row r="136" spans="1:9" s="147" customFormat="1" ht="15" x14ac:dyDescent="0.2">
      <c r="A136" s="472">
        <v>117</v>
      </c>
      <c r="B136" s="516"/>
      <c r="C136" s="305"/>
      <c r="D136" s="305"/>
      <c r="E136" s="293"/>
      <c r="F136" s="293"/>
      <c r="G136" s="181"/>
      <c r="H136" s="181"/>
      <c r="I136" s="592"/>
    </row>
    <row r="137" spans="1:9" s="147" customFormat="1" ht="15" x14ac:dyDescent="0.2">
      <c r="A137" s="472">
        <v>118</v>
      </c>
      <c r="B137" s="516"/>
      <c r="C137" s="305"/>
      <c r="D137" s="305"/>
      <c r="E137" s="293"/>
      <c r="F137" s="293"/>
      <c r="G137" s="181"/>
      <c r="H137" s="181"/>
      <c r="I137" s="592"/>
    </row>
    <row r="138" spans="1:9" s="147" customFormat="1" ht="15" x14ac:dyDescent="0.2">
      <c r="A138" s="472">
        <v>119</v>
      </c>
      <c r="B138" s="516"/>
      <c r="C138" s="305"/>
      <c r="D138" s="305"/>
      <c r="E138" s="293"/>
      <c r="F138" s="293"/>
      <c r="G138" s="181"/>
      <c r="H138" s="181"/>
      <c r="I138" s="592"/>
    </row>
    <row r="139" spans="1:9" s="147" customFormat="1" ht="15" x14ac:dyDescent="0.2">
      <c r="A139" s="472">
        <v>120</v>
      </c>
      <c r="B139" s="516"/>
      <c r="C139" s="305"/>
      <c r="D139" s="305"/>
      <c r="E139" s="293"/>
      <c r="F139" s="293"/>
      <c r="G139" s="181"/>
      <c r="H139" s="181"/>
      <c r="I139" s="592"/>
    </row>
    <row r="140" spans="1:9" s="147" customFormat="1" ht="15" x14ac:dyDescent="0.2">
      <c r="A140" s="472">
        <v>121</v>
      </c>
      <c r="B140" s="516"/>
      <c r="C140" s="305"/>
      <c r="D140" s="305"/>
      <c r="E140" s="293"/>
      <c r="F140" s="293"/>
      <c r="G140" s="181"/>
      <c r="H140" s="181"/>
      <c r="I140" s="592"/>
    </row>
    <row r="141" spans="1:9" s="147" customFormat="1" ht="15" x14ac:dyDescent="0.2">
      <c r="A141" s="472">
        <v>122</v>
      </c>
      <c r="B141" s="516"/>
      <c r="C141" s="305"/>
      <c r="D141" s="305"/>
      <c r="E141" s="293"/>
      <c r="F141" s="293"/>
      <c r="G141" s="181"/>
      <c r="H141" s="181"/>
      <c r="I141" s="592"/>
    </row>
    <row r="142" spans="1:9" s="147" customFormat="1" ht="15" x14ac:dyDescent="0.2">
      <c r="A142" s="472">
        <v>123</v>
      </c>
      <c r="B142" s="516"/>
      <c r="C142" s="305"/>
      <c r="D142" s="305"/>
      <c r="E142" s="293"/>
      <c r="F142" s="293"/>
      <c r="G142" s="181"/>
      <c r="H142" s="181"/>
      <c r="I142" s="592"/>
    </row>
    <row r="143" spans="1:9" s="147" customFormat="1" ht="15" x14ac:dyDescent="0.2">
      <c r="A143" s="472">
        <v>124</v>
      </c>
      <c r="B143" s="516"/>
      <c r="C143" s="305"/>
      <c r="D143" s="305"/>
      <c r="E143" s="293"/>
      <c r="F143" s="293"/>
      <c r="G143" s="181"/>
      <c r="H143" s="181"/>
      <c r="I143" s="592"/>
    </row>
    <row r="144" spans="1:9" s="147" customFormat="1" ht="15" x14ac:dyDescent="0.2">
      <c r="A144" s="472">
        <v>125</v>
      </c>
      <c r="B144" s="516"/>
      <c r="C144" s="305"/>
      <c r="D144" s="305"/>
      <c r="E144" s="293"/>
      <c r="F144" s="293"/>
      <c r="G144" s="181"/>
      <c r="H144" s="181"/>
      <c r="I144" s="592"/>
    </row>
    <row r="145" spans="1:9" s="147" customFormat="1" ht="15" x14ac:dyDescent="0.2">
      <c r="A145" s="472">
        <v>126</v>
      </c>
      <c r="B145" s="516"/>
      <c r="C145" s="305"/>
      <c r="D145" s="305"/>
      <c r="E145" s="293"/>
      <c r="F145" s="293"/>
      <c r="G145" s="181"/>
      <c r="H145" s="181"/>
      <c r="I145" s="592"/>
    </row>
    <row r="146" spans="1:9" s="147" customFormat="1" ht="15" x14ac:dyDescent="0.2">
      <c r="A146" s="472">
        <v>127</v>
      </c>
      <c r="B146" s="516"/>
      <c r="C146" s="305"/>
      <c r="D146" s="305"/>
      <c r="E146" s="293"/>
      <c r="F146" s="293"/>
      <c r="G146" s="181"/>
      <c r="H146" s="181"/>
      <c r="I146" s="592"/>
    </row>
    <row r="147" spans="1:9" s="147" customFormat="1" ht="15" x14ac:dyDescent="0.2">
      <c r="A147" s="472">
        <v>128</v>
      </c>
      <c r="B147" s="516"/>
      <c r="C147" s="305"/>
      <c r="D147" s="305"/>
      <c r="E147" s="293"/>
      <c r="F147" s="293"/>
      <c r="G147" s="181"/>
      <c r="H147" s="181"/>
      <c r="I147" s="592"/>
    </row>
    <row r="148" spans="1:9" s="147" customFormat="1" ht="15" x14ac:dyDescent="0.2">
      <c r="A148" s="472">
        <v>129</v>
      </c>
      <c r="B148" s="516"/>
      <c r="C148" s="305"/>
      <c r="D148" s="305"/>
      <c r="E148" s="293"/>
      <c r="F148" s="293"/>
      <c r="G148" s="181"/>
      <c r="H148" s="181"/>
      <c r="I148" s="592"/>
    </row>
    <row r="149" spans="1:9" s="147" customFormat="1" ht="15" x14ac:dyDescent="0.2">
      <c r="A149" s="472">
        <v>130</v>
      </c>
      <c r="B149" s="516"/>
      <c r="C149" s="305"/>
      <c r="D149" s="305"/>
      <c r="E149" s="293"/>
      <c r="F149" s="293"/>
      <c r="G149" s="181"/>
      <c r="H149" s="181"/>
      <c r="I149" s="592"/>
    </row>
    <row r="150" spans="1:9" s="147" customFormat="1" ht="15" x14ac:dyDescent="0.2">
      <c r="A150" s="472">
        <v>131</v>
      </c>
      <c r="B150" s="516"/>
      <c r="C150" s="305"/>
      <c r="D150" s="305"/>
      <c r="E150" s="293"/>
      <c r="F150" s="293"/>
      <c r="G150" s="181"/>
      <c r="H150" s="181"/>
      <c r="I150" s="592"/>
    </row>
    <row r="151" spans="1:9" s="147" customFormat="1" ht="15" x14ac:dyDescent="0.2">
      <c r="A151" s="472">
        <v>132</v>
      </c>
      <c r="B151" s="516"/>
      <c r="C151" s="305"/>
      <c r="D151" s="305"/>
      <c r="E151" s="293"/>
      <c r="F151" s="293"/>
      <c r="G151" s="181"/>
      <c r="H151" s="181"/>
      <c r="I151" s="592"/>
    </row>
    <row r="152" spans="1:9" s="147" customFormat="1" ht="15" x14ac:dyDescent="0.2">
      <c r="A152" s="472">
        <v>133</v>
      </c>
      <c r="B152" s="516"/>
      <c r="C152" s="305"/>
      <c r="D152" s="305"/>
      <c r="E152" s="293"/>
      <c r="F152" s="293"/>
      <c r="G152" s="181"/>
      <c r="H152" s="181"/>
      <c r="I152" s="592"/>
    </row>
    <row r="153" spans="1:9" s="147" customFormat="1" ht="15" x14ac:dyDescent="0.2">
      <c r="A153" s="472">
        <v>134</v>
      </c>
      <c r="B153" s="516"/>
      <c r="C153" s="305"/>
      <c r="D153" s="305"/>
      <c r="E153" s="293"/>
      <c r="F153" s="293"/>
      <c r="G153" s="181"/>
      <c r="H153" s="181"/>
      <c r="I153" s="592"/>
    </row>
    <row r="154" spans="1:9" s="147" customFormat="1" ht="15" x14ac:dyDescent="0.2">
      <c r="A154" s="472">
        <v>135</v>
      </c>
      <c r="B154" s="516"/>
      <c r="C154" s="305"/>
      <c r="D154" s="305"/>
      <c r="E154" s="293"/>
      <c r="F154" s="293"/>
      <c r="G154" s="181"/>
      <c r="H154" s="181"/>
      <c r="I154" s="592"/>
    </row>
    <row r="155" spans="1:9" s="147" customFormat="1" ht="15" x14ac:dyDescent="0.2">
      <c r="A155" s="472">
        <v>136</v>
      </c>
      <c r="B155" s="516"/>
      <c r="C155" s="305"/>
      <c r="D155" s="305"/>
      <c r="E155" s="293"/>
      <c r="F155" s="293"/>
      <c r="G155" s="181"/>
      <c r="H155" s="181"/>
      <c r="I155" s="592"/>
    </row>
    <row r="156" spans="1:9" s="147" customFormat="1" ht="15" x14ac:dyDescent="0.2">
      <c r="A156" s="472">
        <v>137</v>
      </c>
      <c r="B156" s="516"/>
      <c r="C156" s="305"/>
      <c r="D156" s="305"/>
      <c r="E156" s="293"/>
      <c r="F156" s="293"/>
      <c r="G156" s="181"/>
      <c r="H156" s="181"/>
      <c r="I156" s="592"/>
    </row>
    <row r="157" spans="1:9" s="147" customFormat="1" ht="15" x14ac:dyDescent="0.2">
      <c r="A157" s="472">
        <v>138</v>
      </c>
      <c r="B157" s="516"/>
      <c r="C157" s="305"/>
      <c r="D157" s="305"/>
      <c r="E157" s="293"/>
      <c r="F157" s="293"/>
      <c r="G157" s="181"/>
      <c r="H157" s="181"/>
      <c r="I157" s="592"/>
    </row>
    <row r="158" spans="1:9" s="147" customFormat="1" ht="15" x14ac:dyDescent="0.2">
      <c r="A158" s="472">
        <v>139</v>
      </c>
      <c r="B158" s="516"/>
      <c r="C158" s="305"/>
      <c r="D158" s="305"/>
      <c r="E158" s="293"/>
      <c r="F158" s="293"/>
      <c r="G158" s="181"/>
      <c r="H158" s="181"/>
      <c r="I158" s="592"/>
    </row>
    <row r="159" spans="1:9" s="147" customFormat="1" ht="15" x14ac:dyDescent="0.2">
      <c r="A159" s="472">
        <v>140</v>
      </c>
      <c r="B159" s="516"/>
      <c r="C159" s="305"/>
      <c r="D159" s="305"/>
      <c r="E159" s="293"/>
      <c r="F159" s="293"/>
      <c r="G159" s="181"/>
      <c r="H159" s="181"/>
      <c r="I159" s="592"/>
    </row>
    <row r="160" spans="1:9" s="147" customFormat="1" ht="15" x14ac:dyDescent="0.2">
      <c r="A160" s="472">
        <v>141</v>
      </c>
      <c r="B160" s="516"/>
      <c r="C160" s="305"/>
      <c r="D160" s="305"/>
      <c r="E160" s="293"/>
      <c r="F160" s="293"/>
      <c r="G160" s="181"/>
      <c r="H160" s="181"/>
      <c r="I160" s="592"/>
    </row>
    <row r="161" spans="1:9" s="147" customFormat="1" ht="15" x14ac:dyDescent="0.2">
      <c r="A161" s="472">
        <v>142</v>
      </c>
      <c r="B161" s="516"/>
      <c r="C161" s="305"/>
      <c r="D161" s="305"/>
      <c r="E161" s="293"/>
      <c r="F161" s="293"/>
      <c r="G161" s="181"/>
      <c r="H161" s="181"/>
      <c r="I161" s="592"/>
    </row>
    <row r="162" spans="1:9" s="147" customFormat="1" ht="15" x14ac:dyDescent="0.2">
      <c r="A162" s="472">
        <v>143</v>
      </c>
      <c r="B162" s="516"/>
      <c r="C162" s="305"/>
      <c r="D162" s="305"/>
      <c r="E162" s="293"/>
      <c r="F162" s="293"/>
      <c r="G162" s="181"/>
      <c r="H162" s="181"/>
      <c r="I162" s="592"/>
    </row>
    <row r="163" spans="1:9" s="147" customFormat="1" ht="15" x14ac:dyDescent="0.2">
      <c r="A163" s="472">
        <v>144</v>
      </c>
      <c r="B163" s="516"/>
      <c r="C163" s="305"/>
      <c r="D163" s="305"/>
      <c r="E163" s="293"/>
      <c r="F163" s="293"/>
      <c r="G163" s="181"/>
      <c r="H163" s="181"/>
      <c r="I163" s="592"/>
    </row>
    <row r="164" spans="1:9" s="147" customFormat="1" ht="15" x14ac:dyDescent="0.2">
      <c r="A164" s="472">
        <v>145</v>
      </c>
      <c r="B164" s="516"/>
      <c r="C164" s="305"/>
      <c r="D164" s="305"/>
      <c r="E164" s="293"/>
      <c r="F164" s="293"/>
      <c r="G164" s="181"/>
      <c r="H164" s="181"/>
      <c r="I164" s="592"/>
    </row>
    <row r="165" spans="1:9" s="147" customFormat="1" ht="15" x14ac:dyDescent="0.2">
      <c r="A165" s="472">
        <v>146</v>
      </c>
      <c r="B165" s="516"/>
      <c r="C165" s="305"/>
      <c r="D165" s="305"/>
      <c r="E165" s="293"/>
      <c r="F165" s="293"/>
      <c r="G165" s="181"/>
      <c r="H165" s="181"/>
      <c r="I165" s="592"/>
    </row>
    <row r="166" spans="1:9" s="147" customFormat="1" ht="15" x14ac:dyDescent="0.2">
      <c r="A166" s="472">
        <v>147</v>
      </c>
      <c r="B166" s="516"/>
      <c r="C166" s="305"/>
      <c r="D166" s="305"/>
      <c r="E166" s="293"/>
      <c r="F166" s="293"/>
      <c r="G166" s="181"/>
      <c r="H166" s="181"/>
      <c r="I166" s="592"/>
    </row>
    <row r="167" spans="1:9" s="147" customFormat="1" ht="15" x14ac:dyDescent="0.2">
      <c r="A167" s="472">
        <v>148</v>
      </c>
      <c r="B167" s="516"/>
      <c r="C167" s="305"/>
      <c r="D167" s="305"/>
      <c r="E167" s="293"/>
      <c r="F167" s="293"/>
      <c r="G167" s="181"/>
      <c r="H167" s="181"/>
      <c r="I167" s="592"/>
    </row>
    <row r="168" spans="1:9" s="147" customFormat="1" ht="15" x14ac:dyDescent="0.2">
      <c r="A168" s="472">
        <v>149</v>
      </c>
      <c r="B168" s="516"/>
      <c r="C168" s="305"/>
      <c r="D168" s="305"/>
      <c r="E168" s="293"/>
      <c r="F168" s="293"/>
      <c r="G168" s="181"/>
      <c r="H168" s="181"/>
      <c r="I168" s="592"/>
    </row>
    <row r="169" spans="1:9" s="147" customFormat="1" ht="15" x14ac:dyDescent="0.2">
      <c r="A169" s="472">
        <v>150</v>
      </c>
      <c r="B169" s="516"/>
      <c r="C169" s="305"/>
      <c r="D169" s="305"/>
      <c r="E169" s="293"/>
      <c r="F169" s="293"/>
      <c r="G169" s="181"/>
      <c r="H169" s="181"/>
      <c r="I169" s="592"/>
    </row>
    <row r="170" spans="1:9" s="147" customFormat="1" ht="15" x14ac:dyDescent="0.2">
      <c r="A170" s="472">
        <v>151</v>
      </c>
      <c r="B170" s="516"/>
      <c r="C170" s="305"/>
      <c r="D170" s="305"/>
      <c r="E170" s="293"/>
      <c r="F170" s="293"/>
      <c r="G170" s="181"/>
      <c r="H170" s="181"/>
      <c r="I170" s="592"/>
    </row>
    <row r="171" spans="1:9" s="147" customFormat="1" ht="15" x14ac:dyDescent="0.2">
      <c r="A171" s="472">
        <v>152</v>
      </c>
      <c r="B171" s="516"/>
      <c r="C171" s="305"/>
      <c r="D171" s="305"/>
      <c r="E171" s="293"/>
      <c r="F171" s="293"/>
      <c r="G171" s="181"/>
      <c r="H171" s="181"/>
      <c r="I171" s="592"/>
    </row>
    <row r="172" spans="1:9" s="147" customFormat="1" ht="15" x14ac:dyDescent="0.2">
      <c r="A172" s="472">
        <v>153</v>
      </c>
      <c r="B172" s="516"/>
      <c r="C172" s="305"/>
      <c r="D172" s="305"/>
      <c r="E172" s="293"/>
      <c r="F172" s="293"/>
      <c r="G172" s="181"/>
      <c r="H172" s="181"/>
      <c r="I172" s="592"/>
    </row>
    <row r="173" spans="1:9" s="147" customFormat="1" ht="15" x14ac:dyDescent="0.2">
      <c r="A173" s="472">
        <v>154</v>
      </c>
      <c r="B173" s="516"/>
      <c r="C173" s="305"/>
      <c r="D173" s="305"/>
      <c r="E173" s="293"/>
      <c r="F173" s="293"/>
      <c r="G173" s="181"/>
      <c r="H173" s="181"/>
      <c r="I173" s="592"/>
    </row>
    <row r="174" spans="1:9" s="147" customFormat="1" ht="15" x14ac:dyDescent="0.2">
      <c r="A174" s="472">
        <v>155</v>
      </c>
      <c r="B174" s="516"/>
      <c r="C174" s="305"/>
      <c r="D174" s="305"/>
      <c r="E174" s="293"/>
      <c r="F174" s="293"/>
      <c r="G174" s="181"/>
      <c r="H174" s="181"/>
      <c r="I174" s="592"/>
    </row>
    <row r="175" spans="1:9" s="147" customFormat="1" ht="15" x14ac:dyDescent="0.2">
      <c r="A175" s="472">
        <v>156</v>
      </c>
      <c r="B175" s="516"/>
      <c r="C175" s="305"/>
      <c r="D175" s="305"/>
      <c r="E175" s="293"/>
      <c r="F175" s="293"/>
      <c r="G175" s="181"/>
      <c r="H175" s="181"/>
      <c r="I175" s="592"/>
    </row>
    <row r="176" spans="1:9" s="147" customFormat="1" ht="15" x14ac:dyDescent="0.2">
      <c r="A176" s="472">
        <v>157</v>
      </c>
      <c r="B176" s="516"/>
      <c r="C176" s="305"/>
      <c r="D176" s="305"/>
      <c r="E176" s="293"/>
      <c r="F176" s="293"/>
      <c r="G176" s="181"/>
      <c r="H176" s="181"/>
      <c r="I176" s="592"/>
    </row>
    <row r="177" spans="1:9" s="147" customFormat="1" ht="15" x14ac:dyDescent="0.2">
      <c r="A177" s="472">
        <v>158</v>
      </c>
      <c r="B177" s="516"/>
      <c r="C177" s="305"/>
      <c r="D177" s="305"/>
      <c r="E177" s="293"/>
      <c r="F177" s="293"/>
      <c r="G177" s="181"/>
      <c r="H177" s="181"/>
      <c r="I177" s="592"/>
    </row>
    <row r="178" spans="1:9" s="147" customFormat="1" ht="15" x14ac:dyDescent="0.2">
      <c r="A178" s="472">
        <v>159</v>
      </c>
      <c r="B178" s="516"/>
      <c r="C178" s="305"/>
      <c r="D178" s="305"/>
      <c r="E178" s="293"/>
      <c r="F178" s="293"/>
      <c r="G178" s="181"/>
      <c r="H178" s="181"/>
      <c r="I178" s="592"/>
    </row>
    <row r="179" spans="1:9" s="147" customFormat="1" ht="15" x14ac:dyDescent="0.2">
      <c r="A179" s="472">
        <v>160</v>
      </c>
      <c r="B179" s="516"/>
      <c r="C179" s="305"/>
      <c r="D179" s="305"/>
      <c r="E179" s="293"/>
      <c r="F179" s="293"/>
      <c r="G179" s="181"/>
      <c r="H179" s="181"/>
      <c r="I179" s="592"/>
    </row>
    <row r="180" spans="1:9" s="147" customFormat="1" ht="15" x14ac:dyDescent="0.2">
      <c r="A180" s="472">
        <v>161</v>
      </c>
      <c r="B180" s="516"/>
      <c r="C180" s="305"/>
      <c r="D180" s="305"/>
      <c r="E180" s="293"/>
      <c r="F180" s="293"/>
      <c r="G180" s="181"/>
      <c r="H180" s="181"/>
      <c r="I180" s="592"/>
    </row>
    <row r="181" spans="1:9" s="147" customFormat="1" ht="15" x14ac:dyDescent="0.2">
      <c r="A181" s="472">
        <v>162</v>
      </c>
      <c r="B181" s="516"/>
      <c r="C181" s="305"/>
      <c r="D181" s="305"/>
      <c r="E181" s="293"/>
      <c r="F181" s="293"/>
      <c r="G181" s="181"/>
      <c r="H181" s="181"/>
      <c r="I181" s="592"/>
    </row>
    <row r="182" spans="1:9" s="147" customFormat="1" ht="15" x14ac:dyDescent="0.2">
      <c r="A182" s="472">
        <v>163</v>
      </c>
      <c r="B182" s="516"/>
      <c r="C182" s="305"/>
      <c r="D182" s="305"/>
      <c r="E182" s="293"/>
      <c r="F182" s="293"/>
      <c r="G182" s="181"/>
      <c r="H182" s="181"/>
      <c r="I182" s="592"/>
    </row>
    <row r="183" spans="1:9" s="147" customFormat="1" ht="15" x14ac:dyDescent="0.2">
      <c r="A183" s="472">
        <v>164</v>
      </c>
      <c r="B183" s="516"/>
      <c r="C183" s="305"/>
      <c r="D183" s="305"/>
      <c r="E183" s="293"/>
      <c r="F183" s="293"/>
      <c r="G183" s="181"/>
      <c r="H183" s="181"/>
      <c r="I183" s="592"/>
    </row>
    <row r="184" spans="1:9" s="147" customFormat="1" ht="15" x14ac:dyDescent="0.2">
      <c r="A184" s="472">
        <v>165</v>
      </c>
      <c r="B184" s="516"/>
      <c r="C184" s="305"/>
      <c r="D184" s="305"/>
      <c r="E184" s="293"/>
      <c r="F184" s="293"/>
      <c r="G184" s="181"/>
      <c r="H184" s="181"/>
      <c r="I184" s="592"/>
    </row>
    <row r="185" spans="1:9" s="147" customFormat="1" ht="15" x14ac:dyDescent="0.2">
      <c r="A185" s="472">
        <v>166</v>
      </c>
      <c r="B185" s="516"/>
      <c r="C185" s="305"/>
      <c r="D185" s="305"/>
      <c r="E185" s="293"/>
      <c r="F185" s="293"/>
      <c r="G185" s="181"/>
      <c r="H185" s="181"/>
      <c r="I185" s="592"/>
    </row>
    <row r="186" spans="1:9" s="147" customFormat="1" ht="15" x14ac:dyDescent="0.2">
      <c r="A186" s="472">
        <v>167</v>
      </c>
      <c r="B186" s="516"/>
      <c r="C186" s="305"/>
      <c r="D186" s="305"/>
      <c r="E186" s="293"/>
      <c r="F186" s="293"/>
      <c r="G186" s="181"/>
      <c r="H186" s="181"/>
      <c r="I186" s="592"/>
    </row>
    <row r="187" spans="1:9" s="147" customFormat="1" ht="15" x14ac:dyDescent="0.2">
      <c r="A187" s="472">
        <v>168</v>
      </c>
      <c r="B187" s="516"/>
      <c r="C187" s="305"/>
      <c r="D187" s="305"/>
      <c r="E187" s="293"/>
      <c r="F187" s="293"/>
      <c r="G187" s="181"/>
      <c r="H187" s="181"/>
      <c r="I187" s="592"/>
    </row>
    <row r="188" spans="1:9" s="147" customFormat="1" ht="15" x14ac:dyDescent="0.2">
      <c r="A188" s="472">
        <v>169</v>
      </c>
      <c r="B188" s="516"/>
      <c r="C188" s="305"/>
      <c r="D188" s="305"/>
      <c r="E188" s="293"/>
      <c r="F188" s="293"/>
      <c r="G188" s="181"/>
      <c r="H188" s="181"/>
      <c r="I188" s="592"/>
    </row>
    <row r="189" spans="1:9" s="147" customFormat="1" ht="15" x14ac:dyDescent="0.2">
      <c r="A189" s="472">
        <v>170</v>
      </c>
      <c r="B189" s="516"/>
      <c r="C189" s="305"/>
      <c r="D189" s="305"/>
      <c r="E189" s="293"/>
      <c r="F189" s="293"/>
      <c r="G189" s="181"/>
      <c r="H189" s="181"/>
      <c r="I189" s="592"/>
    </row>
    <row r="190" spans="1:9" s="147" customFormat="1" ht="15" x14ac:dyDescent="0.2">
      <c r="A190" s="472">
        <v>171</v>
      </c>
      <c r="B190" s="516"/>
      <c r="C190" s="305"/>
      <c r="D190" s="305"/>
      <c r="E190" s="293"/>
      <c r="F190" s="293"/>
      <c r="G190" s="181"/>
      <c r="H190" s="181"/>
      <c r="I190" s="592"/>
    </row>
    <row r="191" spans="1:9" s="147" customFormat="1" ht="15" x14ac:dyDescent="0.2">
      <c r="A191" s="472">
        <v>172</v>
      </c>
      <c r="B191" s="516"/>
      <c r="C191" s="305"/>
      <c r="D191" s="305"/>
      <c r="E191" s="293"/>
      <c r="F191" s="293"/>
      <c r="G191" s="181"/>
      <c r="H191" s="181"/>
      <c r="I191" s="592"/>
    </row>
    <row r="192" spans="1:9" s="147" customFormat="1" ht="15" x14ac:dyDescent="0.2">
      <c r="A192" s="472">
        <v>173</v>
      </c>
      <c r="B192" s="516"/>
      <c r="C192" s="305"/>
      <c r="D192" s="305"/>
      <c r="E192" s="293"/>
      <c r="F192" s="293"/>
      <c r="G192" s="181"/>
      <c r="H192" s="181"/>
      <c r="I192" s="592"/>
    </row>
    <row r="193" spans="1:9" s="147" customFormat="1" ht="15" x14ac:dyDescent="0.2">
      <c r="A193" s="472">
        <v>174</v>
      </c>
      <c r="B193" s="516"/>
      <c r="C193" s="305"/>
      <c r="D193" s="305"/>
      <c r="E193" s="293"/>
      <c r="F193" s="293"/>
      <c r="G193" s="181"/>
      <c r="H193" s="181"/>
      <c r="I193" s="592"/>
    </row>
    <row r="194" spans="1:9" s="147" customFormat="1" ht="15" x14ac:dyDescent="0.2">
      <c r="A194" s="472">
        <v>175</v>
      </c>
      <c r="B194" s="516"/>
      <c r="C194" s="305"/>
      <c r="D194" s="305"/>
      <c r="E194" s="293"/>
      <c r="F194" s="293"/>
      <c r="G194" s="181"/>
      <c r="H194" s="181"/>
      <c r="I194" s="592"/>
    </row>
    <row r="195" spans="1:9" s="147" customFormat="1" ht="15" x14ac:dyDescent="0.2">
      <c r="A195" s="472">
        <v>176</v>
      </c>
      <c r="B195" s="516"/>
      <c r="C195" s="305"/>
      <c r="D195" s="305"/>
      <c r="E195" s="293"/>
      <c r="F195" s="293"/>
      <c r="G195" s="181"/>
      <c r="H195" s="181"/>
      <c r="I195" s="592"/>
    </row>
    <row r="196" spans="1:9" s="147" customFormat="1" ht="15" x14ac:dyDescent="0.2">
      <c r="A196" s="472">
        <v>177</v>
      </c>
      <c r="B196" s="516"/>
      <c r="C196" s="305"/>
      <c r="D196" s="305"/>
      <c r="E196" s="293"/>
      <c r="F196" s="293"/>
      <c r="G196" s="181"/>
      <c r="H196" s="181"/>
      <c r="I196" s="592"/>
    </row>
    <row r="197" spans="1:9" s="147" customFormat="1" ht="15" x14ac:dyDescent="0.2">
      <c r="A197" s="472">
        <v>178</v>
      </c>
      <c r="B197" s="516"/>
      <c r="C197" s="305"/>
      <c r="D197" s="305"/>
      <c r="E197" s="293"/>
      <c r="F197" s="293"/>
      <c r="G197" s="181"/>
      <c r="H197" s="181"/>
      <c r="I197" s="592"/>
    </row>
    <row r="198" spans="1:9" s="147" customFormat="1" ht="15" x14ac:dyDescent="0.2">
      <c r="A198" s="472">
        <v>179</v>
      </c>
      <c r="B198" s="516"/>
      <c r="C198" s="305"/>
      <c r="D198" s="305"/>
      <c r="E198" s="293"/>
      <c r="F198" s="293"/>
      <c r="G198" s="181"/>
      <c r="H198" s="181"/>
      <c r="I198" s="592"/>
    </row>
    <row r="199" spans="1:9" s="147" customFormat="1" ht="15" x14ac:dyDescent="0.2">
      <c r="A199" s="472">
        <v>180</v>
      </c>
      <c r="B199" s="516"/>
      <c r="C199" s="305"/>
      <c r="D199" s="305"/>
      <c r="E199" s="293"/>
      <c r="F199" s="293"/>
      <c r="G199" s="181"/>
      <c r="H199" s="181"/>
      <c r="I199" s="592"/>
    </row>
    <row r="200" spans="1:9" s="147" customFormat="1" ht="15" x14ac:dyDescent="0.2">
      <c r="A200" s="472">
        <v>181</v>
      </c>
      <c r="B200" s="516"/>
      <c r="C200" s="305"/>
      <c r="D200" s="305"/>
      <c r="E200" s="293"/>
      <c r="F200" s="293"/>
      <c r="G200" s="181"/>
      <c r="H200" s="181"/>
      <c r="I200" s="592"/>
    </row>
    <row r="201" spans="1:9" s="147" customFormat="1" ht="15" x14ac:dyDescent="0.2">
      <c r="A201" s="472">
        <v>182</v>
      </c>
      <c r="B201" s="516"/>
      <c r="C201" s="305"/>
      <c r="D201" s="305"/>
      <c r="E201" s="293"/>
      <c r="F201" s="293"/>
      <c r="G201" s="181"/>
      <c r="H201" s="181"/>
      <c r="I201" s="592"/>
    </row>
    <row r="202" spans="1:9" s="147" customFormat="1" ht="15" x14ac:dyDescent="0.2">
      <c r="A202" s="472">
        <v>183</v>
      </c>
      <c r="B202" s="516"/>
      <c r="C202" s="305"/>
      <c r="D202" s="305"/>
      <c r="E202" s="293"/>
      <c r="F202" s="293"/>
      <c r="G202" s="181"/>
      <c r="H202" s="181"/>
      <c r="I202" s="592"/>
    </row>
    <row r="203" spans="1:9" s="147" customFormat="1" ht="15" x14ac:dyDescent="0.2">
      <c r="A203" s="472">
        <v>184</v>
      </c>
      <c r="B203" s="516"/>
      <c r="C203" s="305"/>
      <c r="D203" s="305"/>
      <c r="E203" s="293"/>
      <c r="F203" s="293"/>
      <c r="G203" s="181"/>
      <c r="H203" s="181"/>
      <c r="I203" s="592"/>
    </row>
    <row r="204" spans="1:9" s="147" customFormat="1" ht="15" x14ac:dyDescent="0.2">
      <c r="A204" s="472">
        <v>185</v>
      </c>
      <c r="B204" s="516"/>
      <c r="C204" s="305"/>
      <c r="D204" s="305"/>
      <c r="E204" s="293"/>
      <c r="F204" s="293"/>
      <c r="G204" s="181"/>
      <c r="H204" s="181"/>
      <c r="I204" s="592"/>
    </row>
    <row r="205" spans="1:9" s="147" customFormat="1" ht="15" x14ac:dyDescent="0.2">
      <c r="A205" s="472">
        <v>186</v>
      </c>
      <c r="B205" s="516"/>
      <c r="C205" s="305"/>
      <c r="D205" s="305"/>
      <c r="E205" s="293"/>
      <c r="F205" s="293"/>
      <c r="G205" s="181"/>
      <c r="H205" s="181"/>
      <c r="I205" s="592"/>
    </row>
    <row r="206" spans="1:9" s="147" customFormat="1" ht="15" x14ac:dyDescent="0.2">
      <c r="A206" s="472">
        <v>187</v>
      </c>
      <c r="B206" s="516"/>
      <c r="C206" s="305"/>
      <c r="D206" s="305"/>
      <c r="E206" s="293"/>
      <c r="F206" s="293"/>
      <c r="G206" s="181"/>
      <c r="H206" s="181"/>
      <c r="I206" s="592"/>
    </row>
    <row r="207" spans="1:9" s="147" customFormat="1" ht="15" x14ac:dyDescent="0.2">
      <c r="A207" s="472">
        <v>188</v>
      </c>
      <c r="B207" s="516"/>
      <c r="C207" s="305"/>
      <c r="D207" s="305"/>
      <c r="E207" s="293"/>
      <c r="F207" s="293"/>
      <c r="G207" s="181"/>
      <c r="H207" s="181"/>
      <c r="I207" s="592"/>
    </row>
    <row r="208" spans="1:9" s="147" customFormat="1" ht="15" x14ac:dyDescent="0.2">
      <c r="A208" s="472">
        <v>189</v>
      </c>
      <c r="B208" s="516"/>
      <c r="C208" s="305"/>
      <c r="D208" s="305"/>
      <c r="E208" s="293"/>
      <c r="F208" s="293"/>
      <c r="G208" s="181"/>
      <c r="H208" s="181"/>
      <c r="I208" s="592"/>
    </row>
    <row r="209" spans="1:9" s="147" customFormat="1" ht="15" x14ac:dyDescent="0.2">
      <c r="A209" s="472">
        <v>190</v>
      </c>
      <c r="B209" s="516"/>
      <c r="C209" s="305"/>
      <c r="D209" s="305"/>
      <c r="E209" s="293"/>
      <c r="F209" s="293"/>
      <c r="G209" s="181"/>
      <c r="H209" s="181"/>
      <c r="I209" s="592"/>
    </row>
    <row r="210" spans="1:9" s="147" customFormat="1" ht="15" x14ac:dyDescent="0.2">
      <c r="A210" s="472">
        <v>191</v>
      </c>
      <c r="B210" s="516"/>
      <c r="C210" s="305"/>
      <c r="D210" s="305"/>
      <c r="E210" s="293"/>
      <c r="F210" s="293"/>
      <c r="G210" s="181"/>
      <c r="H210" s="181"/>
      <c r="I210" s="592"/>
    </row>
    <row r="211" spans="1:9" s="147" customFormat="1" ht="15" x14ac:dyDescent="0.2">
      <c r="A211" s="472">
        <v>192</v>
      </c>
      <c r="B211" s="516"/>
      <c r="C211" s="305"/>
      <c r="D211" s="305"/>
      <c r="E211" s="293"/>
      <c r="F211" s="293"/>
      <c r="G211" s="181"/>
      <c r="H211" s="181"/>
      <c r="I211" s="592"/>
    </row>
    <row r="212" spans="1:9" s="147" customFormat="1" ht="15" x14ac:dyDescent="0.2">
      <c r="A212" s="472">
        <v>193</v>
      </c>
      <c r="B212" s="516"/>
      <c r="C212" s="305"/>
      <c r="D212" s="305"/>
      <c r="E212" s="293"/>
      <c r="F212" s="293"/>
      <c r="G212" s="181"/>
      <c r="H212" s="181"/>
      <c r="I212" s="592"/>
    </row>
    <row r="213" spans="1:9" s="147" customFormat="1" ht="15" x14ac:dyDescent="0.2">
      <c r="A213" s="472">
        <v>194</v>
      </c>
      <c r="B213" s="516"/>
      <c r="C213" s="305"/>
      <c r="D213" s="305"/>
      <c r="E213" s="293"/>
      <c r="F213" s="293"/>
      <c r="G213" s="181"/>
      <c r="H213" s="181"/>
      <c r="I213" s="592"/>
    </row>
    <row r="214" spans="1:9" s="147" customFormat="1" ht="15" x14ac:dyDescent="0.2">
      <c r="A214" s="472">
        <v>195</v>
      </c>
      <c r="B214" s="516"/>
      <c r="C214" s="305"/>
      <c r="D214" s="305"/>
      <c r="E214" s="293"/>
      <c r="F214" s="293"/>
      <c r="G214" s="181"/>
      <c r="H214" s="181"/>
      <c r="I214" s="592"/>
    </row>
    <row r="215" spans="1:9" s="147" customFormat="1" ht="15" x14ac:dyDescent="0.2">
      <c r="A215" s="472">
        <v>196</v>
      </c>
      <c r="B215" s="516"/>
      <c r="C215" s="305"/>
      <c r="D215" s="305"/>
      <c r="E215" s="293"/>
      <c r="F215" s="293"/>
      <c r="G215" s="181"/>
      <c r="H215" s="181"/>
      <c r="I215" s="592"/>
    </row>
    <row r="216" spans="1:9" s="147" customFormat="1" ht="15" x14ac:dyDescent="0.2">
      <c r="A216" s="472">
        <v>197</v>
      </c>
      <c r="B216" s="516"/>
      <c r="C216" s="305"/>
      <c r="D216" s="305"/>
      <c r="E216" s="293"/>
      <c r="F216" s="293"/>
      <c r="G216" s="181"/>
      <c r="H216" s="181"/>
      <c r="I216" s="592"/>
    </row>
    <row r="217" spans="1:9" s="147" customFormat="1" ht="15" x14ac:dyDescent="0.2">
      <c r="A217" s="472">
        <v>198</v>
      </c>
      <c r="B217" s="516"/>
      <c r="C217" s="305"/>
      <c r="D217" s="305"/>
      <c r="E217" s="293"/>
      <c r="F217" s="293"/>
      <c r="G217" s="181"/>
      <c r="H217" s="181"/>
      <c r="I217" s="592"/>
    </row>
    <row r="218" spans="1:9" s="147" customFormat="1" ht="15" x14ac:dyDescent="0.2">
      <c r="A218" s="472">
        <v>199</v>
      </c>
      <c r="B218" s="516"/>
      <c r="C218" s="305"/>
      <c r="D218" s="305"/>
      <c r="E218" s="293"/>
      <c r="F218" s="293"/>
      <c r="G218" s="181"/>
      <c r="H218" s="181"/>
      <c r="I218" s="592"/>
    </row>
    <row r="219" spans="1:9" s="147" customFormat="1" ht="15" x14ac:dyDescent="0.2">
      <c r="A219" s="472">
        <v>200</v>
      </c>
      <c r="B219" s="516"/>
      <c r="C219" s="305"/>
      <c r="D219" s="305"/>
      <c r="E219" s="293"/>
      <c r="F219" s="293"/>
      <c r="G219" s="181"/>
      <c r="H219" s="181"/>
      <c r="I219" s="592"/>
    </row>
    <row r="220" spans="1:9" s="147" customFormat="1" ht="15" x14ac:dyDescent="0.2">
      <c r="A220" s="472">
        <v>201</v>
      </c>
      <c r="B220" s="516"/>
      <c r="C220" s="305"/>
      <c r="D220" s="305"/>
      <c r="E220" s="293"/>
      <c r="F220" s="293"/>
      <c r="G220" s="181"/>
      <c r="H220" s="181"/>
      <c r="I220" s="592"/>
    </row>
    <row r="221" spans="1:9" s="147" customFormat="1" ht="15" x14ac:dyDescent="0.2">
      <c r="A221" s="472">
        <v>202</v>
      </c>
      <c r="B221" s="516"/>
      <c r="C221" s="305"/>
      <c r="D221" s="305"/>
      <c r="E221" s="293"/>
      <c r="F221" s="293"/>
      <c r="G221" s="181"/>
      <c r="H221" s="181"/>
      <c r="I221" s="592"/>
    </row>
    <row r="222" spans="1:9" s="147" customFormat="1" ht="15" x14ac:dyDescent="0.2">
      <c r="A222" s="472">
        <v>203</v>
      </c>
      <c r="B222" s="516"/>
      <c r="C222" s="305"/>
      <c r="D222" s="305"/>
      <c r="E222" s="293"/>
      <c r="F222" s="293"/>
      <c r="G222" s="181"/>
      <c r="H222" s="181"/>
      <c r="I222" s="592"/>
    </row>
    <row r="223" spans="1:9" s="147" customFormat="1" ht="15" x14ac:dyDescent="0.2">
      <c r="A223" s="472">
        <v>204</v>
      </c>
      <c r="B223" s="516"/>
      <c r="C223" s="305"/>
      <c r="D223" s="305"/>
      <c r="E223" s="293"/>
      <c r="F223" s="293"/>
      <c r="G223" s="181"/>
      <c r="H223" s="181"/>
      <c r="I223" s="592"/>
    </row>
    <row r="224" spans="1:9" s="147" customFormat="1" ht="15" x14ac:dyDescent="0.2">
      <c r="A224" s="472">
        <v>205</v>
      </c>
      <c r="B224" s="516"/>
      <c r="C224" s="305"/>
      <c r="D224" s="305"/>
      <c r="E224" s="293"/>
      <c r="F224" s="293"/>
      <c r="G224" s="181"/>
      <c r="H224" s="181"/>
      <c r="I224" s="592"/>
    </row>
    <row r="225" spans="1:9" s="147" customFormat="1" ht="15" x14ac:dyDescent="0.2">
      <c r="A225" s="472">
        <v>206</v>
      </c>
      <c r="B225" s="516"/>
      <c r="C225" s="305"/>
      <c r="D225" s="305"/>
      <c r="E225" s="293"/>
      <c r="F225" s="293"/>
      <c r="G225" s="181"/>
      <c r="H225" s="181"/>
      <c r="I225" s="592"/>
    </row>
    <row r="226" spans="1:9" s="147" customFormat="1" ht="15" x14ac:dyDescent="0.2">
      <c r="A226" s="472">
        <v>207</v>
      </c>
      <c r="B226" s="516"/>
      <c r="C226" s="305"/>
      <c r="D226" s="305"/>
      <c r="E226" s="293"/>
      <c r="F226" s="293"/>
      <c r="G226" s="181"/>
      <c r="H226" s="181"/>
      <c r="I226" s="592"/>
    </row>
    <row r="227" spans="1:9" s="147" customFormat="1" ht="15" x14ac:dyDescent="0.2">
      <c r="A227" s="472">
        <v>208</v>
      </c>
      <c r="B227" s="516"/>
      <c r="C227" s="305"/>
      <c r="D227" s="305"/>
      <c r="E227" s="293"/>
      <c r="F227" s="293"/>
      <c r="G227" s="181"/>
      <c r="H227" s="181"/>
      <c r="I227" s="592"/>
    </row>
    <row r="228" spans="1:9" s="147" customFormat="1" ht="15" x14ac:dyDescent="0.2">
      <c r="A228" s="472">
        <v>209</v>
      </c>
      <c r="B228" s="516"/>
      <c r="C228" s="305"/>
      <c r="D228" s="305"/>
      <c r="E228" s="293"/>
      <c r="F228" s="293"/>
      <c r="G228" s="181"/>
      <c r="H228" s="181"/>
      <c r="I228" s="592"/>
    </row>
    <row r="229" spans="1:9" s="147" customFormat="1" ht="15" x14ac:dyDescent="0.2">
      <c r="A229" s="472">
        <v>210</v>
      </c>
      <c r="B229" s="516"/>
      <c r="C229" s="305"/>
      <c r="D229" s="305"/>
      <c r="E229" s="293"/>
      <c r="F229" s="293"/>
      <c r="G229" s="181"/>
      <c r="H229" s="181"/>
      <c r="I229" s="592"/>
    </row>
    <row r="230" spans="1:9" s="147" customFormat="1" ht="15" x14ac:dyDescent="0.2">
      <c r="A230" s="472">
        <v>211</v>
      </c>
      <c r="B230" s="516"/>
      <c r="C230" s="305"/>
      <c r="D230" s="305"/>
      <c r="E230" s="293"/>
      <c r="F230" s="293"/>
      <c r="G230" s="181"/>
      <c r="H230" s="181"/>
      <c r="I230" s="592"/>
    </row>
    <row r="231" spans="1:9" s="147" customFormat="1" ht="15" x14ac:dyDescent="0.2">
      <c r="A231" s="472">
        <v>212</v>
      </c>
      <c r="B231" s="516"/>
      <c r="C231" s="305"/>
      <c r="D231" s="305"/>
      <c r="E231" s="293"/>
      <c r="F231" s="293"/>
      <c r="G231" s="181"/>
      <c r="H231" s="181"/>
      <c r="I231" s="592"/>
    </row>
    <row r="232" spans="1:9" s="147" customFormat="1" ht="15" x14ac:dyDescent="0.2">
      <c r="A232" s="472">
        <v>213</v>
      </c>
      <c r="B232" s="516"/>
      <c r="C232" s="305"/>
      <c r="D232" s="305"/>
      <c r="E232" s="293"/>
      <c r="F232" s="293"/>
      <c r="G232" s="181"/>
      <c r="H232" s="181"/>
      <c r="I232" s="592"/>
    </row>
    <row r="233" spans="1:9" s="147" customFormat="1" ht="15" x14ac:dyDescent="0.2">
      <c r="A233" s="472">
        <v>214</v>
      </c>
      <c r="B233" s="516"/>
      <c r="C233" s="305"/>
      <c r="D233" s="305"/>
      <c r="E233" s="293"/>
      <c r="F233" s="293"/>
      <c r="G233" s="181"/>
      <c r="H233" s="181"/>
      <c r="I233" s="592"/>
    </row>
    <row r="234" spans="1:9" s="147" customFormat="1" ht="15" x14ac:dyDescent="0.2">
      <c r="A234" s="472">
        <v>215</v>
      </c>
      <c r="B234" s="516"/>
      <c r="C234" s="305"/>
      <c r="D234" s="305"/>
      <c r="E234" s="293"/>
      <c r="F234" s="293"/>
      <c r="G234" s="181"/>
      <c r="H234" s="181"/>
      <c r="I234" s="592"/>
    </row>
    <row r="235" spans="1:9" s="147" customFormat="1" ht="15" x14ac:dyDescent="0.2">
      <c r="A235" s="472">
        <v>216</v>
      </c>
      <c r="B235" s="516"/>
      <c r="C235" s="305"/>
      <c r="D235" s="305"/>
      <c r="E235" s="293"/>
      <c r="F235" s="293"/>
      <c r="G235" s="181"/>
      <c r="H235" s="181"/>
      <c r="I235" s="592"/>
    </row>
    <row r="236" spans="1:9" s="147" customFormat="1" ht="15" x14ac:dyDescent="0.2">
      <c r="A236" s="472">
        <v>217</v>
      </c>
      <c r="B236" s="516"/>
      <c r="C236" s="305"/>
      <c r="D236" s="305"/>
      <c r="E236" s="293"/>
      <c r="F236" s="293"/>
      <c r="G236" s="181"/>
      <c r="H236" s="181"/>
      <c r="I236" s="592"/>
    </row>
    <row r="237" spans="1:9" s="147" customFormat="1" ht="15" x14ac:dyDescent="0.2">
      <c r="A237" s="472">
        <v>218</v>
      </c>
      <c r="B237" s="516"/>
      <c r="C237" s="305"/>
      <c r="D237" s="305"/>
      <c r="E237" s="293"/>
      <c r="F237" s="293"/>
      <c r="G237" s="181"/>
      <c r="H237" s="181"/>
      <c r="I237" s="592"/>
    </row>
    <row r="238" spans="1:9" s="147" customFormat="1" ht="15" x14ac:dyDescent="0.2">
      <c r="A238" s="472">
        <v>219</v>
      </c>
      <c r="B238" s="516"/>
      <c r="C238" s="305"/>
      <c r="D238" s="305"/>
      <c r="E238" s="293"/>
      <c r="F238" s="293"/>
      <c r="G238" s="181"/>
      <c r="H238" s="181"/>
      <c r="I238" s="592"/>
    </row>
    <row r="239" spans="1:9" s="147" customFormat="1" ht="15" x14ac:dyDescent="0.2">
      <c r="A239" s="472">
        <v>220</v>
      </c>
      <c r="B239" s="516"/>
      <c r="C239" s="305"/>
      <c r="D239" s="305"/>
      <c r="E239" s="293"/>
      <c r="F239" s="293"/>
      <c r="G239" s="181"/>
      <c r="H239" s="181"/>
      <c r="I239" s="592"/>
    </row>
    <row r="240" spans="1:9" s="147" customFormat="1" ht="15" x14ac:dyDescent="0.2">
      <c r="A240" s="472">
        <v>221</v>
      </c>
      <c r="B240" s="516"/>
      <c r="C240" s="305"/>
      <c r="D240" s="305"/>
      <c r="E240" s="293"/>
      <c r="F240" s="293"/>
      <c r="G240" s="181"/>
      <c r="H240" s="181"/>
      <c r="I240" s="592"/>
    </row>
    <row r="241" spans="1:9" s="147" customFormat="1" ht="15" x14ac:dyDescent="0.2">
      <c r="A241" s="472">
        <v>222</v>
      </c>
      <c r="B241" s="516"/>
      <c r="C241" s="305"/>
      <c r="D241" s="305"/>
      <c r="E241" s="293"/>
      <c r="F241" s="293"/>
      <c r="G241" s="181"/>
      <c r="H241" s="181"/>
      <c r="I241" s="592"/>
    </row>
    <row r="242" spans="1:9" s="147" customFormat="1" ht="15" x14ac:dyDescent="0.2">
      <c r="A242" s="472">
        <v>223</v>
      </c>
      <c r="B242" s="516"/>
      <c r="C242" s="305"/>
      <c r="D242" s="305"/>
      <c r="E242" s="293"/>
      <c r="F242" s="293"/>
      <c r="G242" s="181"/>
      <c r="H242" s="181"/>
      <c r="I242" s="592"/>
    </row>
    <row r="243" spans="1:9" s="147" customFormat="1" ht="15" x14ac:dyDescent="0.2">
      <c r="A243" s="472">
        <v>224</v>
      </c>
      <c r="B243" s="516"/>
      <c r="C243" s="305"/>
      <c r="D243" s="305"/>
      <c r="E243" s="293"/>
      <c r="F243" s="293"/>
      <c r="G243" s="181"/>
      <c r="H243" s="181"/>
      <c r="I243" s="592"/>
    </row>
    <row r="244" spans="1:9" s="147" customFormat="1" ht="15" x14ac:dyDescent="0.2">
      <c r="A244" s="472">
        <v>225</v>
      </c>
      <c r="B244" s="516"/>
      <c r="C244" s="305"/>
      <c r="D244" s="305"/>
      <c r="E244" s="293"/>
      <c r="F244" s="293"/>
      <c r="G244" s="181"/>
      <c r="H244" s="181"/>
      <c r="I244" s="592"/>
    </row>
    <row r="245" spans="1:9" s="147" customFormat="1" ht="15" x14ac:dyDescent="0.2">
      <c r="A245" s="472">
        <v>226</v>
      </c>
      <c r="B245" s="516"/>
      <c r="C245" s="305"/>
      <c r="D245" s="305"/>
      <c r="E245" s="293"/>
      <c r="F245" s="293"/>
      <c r="G245" s="181"/>
      <c r="H245" s="181"/>
      <c r="I245" s="592"/>
    </row>
    <row r="246" spans="1:9" s="147" customFormat="1" ht="15" x14ac:dyDescent="0.2">
      <c r="A246" s="472">
        <v>227</v>
      </c>
      <c r="B246" s="516"/>
      <c r="C246" s="305"/>
      <c r="D246" s="305"/>
      <c r="E246" s="293"/>
      <c r="F246" s="293"/>
      <c r="G246" s="181"/>
      <c r="H246" s="181"/>
      <c r="I246" s="592"/>
    </row>
    <row r="247" spans="1:9" s="147" customFormat="1" ht="15" x14ac:dyDescent="0.2">
      <c r="A247" s="472">
        <v>228</v>
      </c>
      <c r="B247" s="516"/>
      <c r="C247" s="305"/>
      <c r="D247" s="305"/>
      <c r="E247" s="293"/>
      <c r="F247" s="293"/>
      <c r="G247" s="181"/>
      <c r="H247" s="181"/>
      <c r="I247" s="592"/>
    </row>
    <row r="248" spans="1:9" s="147" customFormat="1" ht="15" x14ac:dyDescent="0.2">
      <c r="A248" s="472">
        <v>229</v>
      </c>
      <c r="B248" s="516"/>
      <c r="C248" s="305"/>
      <c r="D248" s="305"/>
      <c r="E248" s="293"/>
      <c r="F248" s="293"/>
      <c r="G248" s="181"/>
      <c r="H248" s="181"/>
      <c r="I248" s="592"/>
    </row>
    <row r="249" spans="1:9" s="147" customFormat="1" ht="15" x14ac:dyDescent="0.2">
      <c r="A249" s="472">
        <v>230</v>
      </c>
      <c r="B249" s="516"/>
      <c r="C249" s="305"/>
      <c r="D249" s="305"/>
      <c r="E249" s="293"/>
      <c r="F249" s="293"/>
      <c r="G249" s="181"/>
      <c r="H249" s="181"/>
      <c r="I249" s="592"/>
    </row>
    <row r="250" spans="1:9" s="147" customFormat="1" ht="15" x14ac:dyDescent="0.2">
      <c r="A250" s="472">
        <v>231</v>
      </c>
      <c r="B250" s="516"/>
      <c r="C250" s="305"/>
      <c r="D250" s="305"/>
      <c r="E250" s="293"/>
      <c r="F250" s="293"/>
      <c r="G250" s="181"/>
      <c r="H250" s="181"/>
      <c r="I250" s="592"/>
    </row>
    <row r="251" spans="1:9" s="147" customFormat="1" ht="15" x14ac:dyDescent="0.2">
      <c r="A251" s="472">
        <v>232</v>
      </c>
      <c r="B251" s="516"/>
      <c r="C251" s="305"/>
      <c r="D251" s="305"/>
      <c r="E251" s="293"/>
      <c r="F251" s="293"/>
      <c r="G251" s="181"/>
      <c r="H251" s="181"/>
      <c r="I251" s="592"/>
    </row>
    <row r="252" spans="1:9" s="147" customFormat="1" ht="15" x14ac:dyDescent="0.2">
      <c r="A252" s="472">
        <v>233</v>
      </c>
      <c r="B252" s="516"/>
      <c r="C252" s="305"/>
      <c r="D252" s="305"/>
      <c r="E252" s="293"/>
      <c r="F252" s="293"/>
      <c r="G252" s="181"/>
      <c r="H252" s="181"/>
      <c r="I252" s="592"/>
    </row>
    <row r="253" spans="1:9" s="147" customFormat="1" ht="15" x14ac:dyDescent="0.2">
      <c r="A253" s="472">
        <v>234</v>
      </c>
      <c r="B253" s="516"/>
      <c r="C253" s="305"/>
      <c r="D253" s="305"/>
      <c r="E253" s="293"/>
      <c r="F253" s="293"/>
      <c r="G253" s="181"/>
      <c r="H253" s="181"/>
      <c r="I253" s="592"/>
    </row>
    <row r="254" spans="1:9" s="147" customFormat="1" ht="15" x14ac:dyDescent="0.2">
      <c r="A254" s="472">
        <v>235</v>
      </c>
      <c r="B254" s="516"/>
      <c r="C254" s="305"/>
      <c r="D254" s="305"/>
      <c r="E254" s="293"/>
      <c r="F254" s="293"/>
      <c r="G254" s="181"/>
      <c r="H254" s="181"/>
      <c r="I254" s="592"/>
    </row>
    <row r="255" spans="1:9" s="147" customFormat="1" ht="15" x14ac:dyDescent="0.2">
      <c r="A255" s="472">
        <v>236</v>
      </c>
      <c r="B255" s="516"/>
      <c r="C255" s="305"/>
      <c r="D255" s="305"/>
      <c r="E255" s="293"/>
      <c r="F255" s="293"/>
      <c r="G255" s="181"/>
      <c r="H255" s="181"/>
      <c r="I255" s="592"/>
    </row>
    <row r="256" spans="1:9" s="147" customFormat="1" ht="15" x14ac:dyDescent="0.2">
      <c r="A256" s="472">
        <v>237</v>
      </c>
      <c r="B256" s="516"/>
      <c r="C256" s="305"/>
      <c r="D256" s="305"/>
      <c r="E256" s="293"/>
      <c r="F256" s="293"/>
      <c r="G256" s="181"/>
      <c r="H256" s="181"/>
      <c r="I256" s="592"/>
    </row>
    <row r="257" spans="1:9" s="147" customFormat="1" ht="15" x14ac:dyDescent="0.2">
      <c r="A257" s="472">
        <v>238</v>
      </c>
      <c r="B257" s="516"/>
      <c r="C257" s="305"/>
      <c r="D257" s="305"/>
      <c r="E257" s="293"/>
      <c r="F257" s="293"/>
      <c r="G257" s="181"/>
      <c r="H257" s="181"/>
      <c r="I257" s="592"/>
    </row>
    <row r="258" spans="1:9" s="147" customFormat="1" ht="15" x14ac:dyDescent="0.2">
      <c r="A258" s="472">
        <v>239</v>
      </c>
      <c r="B258" s="516"/>
      <c r="C258" s="305"/>
      <c r="D258" s="305"/>
      <c r="E258" s="293"/>
      <c r="F258" s="293"/>
      <c r="G258" s="181"/>
      <c r="H258" s="181"/>
      <c r="I258" s="592"/>
    </row>
    <row r="259" spans="1:9" s="147" customFormat="1" ht="15" x14ac:dyDescent="0.2">
      <c r="A259" s="472">
        <v>240</v>
      </c>
      <c r="B259" s="516"/>
      <c r="C259" s="305"/>
      <c r="D259" s="305"/>
      <c r="E259" s="293"/>
      <c r="F259" s="293"/>
      <c r="G259" s="181"/>
      <c r="H259" s="181"/>
      <c r="I259" s="592"/>
    </row>
    <row r="260" spans="1:9" s="147" customFormat="1" ht="15" x14ac:dyDescent="0.2">
      <c r="A260" s="472">
        <v>241</v>
      </c>
      <c r="B260" s="516"/>
      <c r="C260" s="305"/>
      <c r="D260" s="305"/>
      <c r="E260" s="293"/>
      <c r="F260" s="293"/>
      <c r="G260" s="181"/>
      <c r="H260" s="181"/>
      <c r="I260" s="592"/>
    </row>
    <row r="261" spans="1:9" s="147" customFormat="1" ht="15" x14ac:dyDescent="0.2">
      <c r="A261" s="472">
        <v>242</v>
      </c>
      <c r="B261" s="516"/>
      <c r="C261" s="305"/>
      <c r="D261" s="305"/>
      <c r="E261" s="293"/>
      <c r="F261" s="293"/>
      <c r="G261" s="181"/>
      <c r="H261" s="181"/>
      <c r="I261" s="592"/>
    </row>
    <row r="262" spans="1:9" s="147" customFormat="1" ht="15" x14ac:dyDescent="0.2">
      <c r="A262" s="472">
        <v>243</v>
      </c>
      <c r="B262" s="516"/>
      <c r="C262" s="305"/>
      <c r="D262" s="305"/>
      <c r="E262" s="293"/>
      <c r="F262" s="293"/>
      <c r="G262" s="181"/>
      <c r="H262" s="181"/>
      <c r="I262" s="592"/>
    </row>
    <row r="263" spans="1:9" s="147" customFormat="1" ht="15" x14ac:dyDescent="0.2">
      <c r="A263" s="472">
        <v>244</v>
      </c>
      <c r="B263" s="516"/>
      <c r="C263" s="305"/>
      <c r="D263" s="305"/>
      <c r="E263" s="293"/>
      <c r="F263" s="293"/>
      <c r="G263" s="181"/>
      <c r="H263" s="181"/>
      <c r="I263" s="592"/>
    </row>
    <row r="264" spans="1:9" s="147" customFormat="1" ht="15" x14ac:dyDescent="0.2">
      <c r="A264" s="472">
        <v>245</v>
      </c>
      <c r="B264" s="516"/>
      <c r="C264" s="305"/>
      <c r="D264" s="305"/>
      <c r="E264" s="293"/>
      <c r="F264" s="293"/>
      <c r="G264" s="181"/>
      <c r="H264" s="181"/>
      <c r="I264" s="592"/>
    </row>
    <row r="265" spans="1:9" s="147" customFormat="1" ht="15" x14ac:dyDescent="0.2">
      <c r="A265" s="472">
        <v>246</v>
      </c>
      <c r="B265" s="516"/>
      <c r="C265" s="305"/>
      <c r="D265" s="305"/>
      <c r="E265" s="293"/>
      <c r="F265" s="293"/>
      <c r="G265" s="181"/>
      <c r="H265" s="181"/>
      <c r="I265" s="592"/>
    </row>
    <row r="266" spans="1:9" s="147" customFormat="1" ht="15" x14ac:dyDescent="0.2">
      <c r="A266" s="472">
        <v>247</v>
      </c>
      <c r="B266" s="516"/>
      <c r="C266" s="305"/>
      <c r="D266" s="305"/>
      <c r="E266" s="293"/>
      <c r="F266" s="293"/>
      <c r="G266" s="181"/>
      <c r="H266" s="181"/>
      <c r="I266" s="592"/>
    </row>
    <row r="267" spans="1:9" s="147" customFormat="1" ht="15" x14ac:dyDescent="0.2">
      <c r="A267" s="472">
        <v>248</v>
      </c>
      <c r="B267" s="516"/>
      <c r="C267" s="305"/>
      <c r="D267" s="305"/>
      <c r="E267" s="293"/>
      <c r="F267" s="293"/>
      <c r="G267" s="181"/>
      <c r="H267" s="181"/>
      <c r="I267" s="592"/>
    </row>
    <row r="268" spans="1:9" s="147" customFormat="1" ht="15" x14ac:dyDescent="0.2">
      <c r="A268" s="472">
        <v>249</v>
      </c>
      <c r="B268" s="516"/>
      <c r="C268" s="305"/>
      <c r="D268" s="305"/>
      <c r="E268" s="293"/>
      <c r="F268" s="293"/>
      <c r="G268" s="181"/>
      <c r="H268" s="181"/>
      <c r="I268" s="592"/>
    </row>
    <row r="269" spans="1:9" s="147" customFormat="1" ht="15" x14ac:dyDescent="0.2">
      <c r="A269" s="472">
        <v>250</v>
      </c>
      <c r="B269" s="516"/>
      <c r="C269" s="305"/>
      <c r="D269" s="305"/>
      <c r="E269" s="293"/>
      <c r="F269" s="293"/>
      <c r="G269" s="181"/>
      <c r="H269" s="181"/>
      <c r="I269" s="592"/>
    </row>
    <row r="270" spans="1:9" s="147" customFormat="1" ht="15" x14ac:dyDescent="0.2">
      <c r="A270" s="472">
        <v>251</v>
      </c>
      <c r="B270" s="516"/>
      <c r="C270" s="305"/>
      <c r="D270" s="305"/>
      <c r="E270" s="293"/>
      <c r="F270" s="293"/>
      <c r="G270" s="181"/>
      <c r="H270" s="181"/>
      <c r="I270" s="592"/>
    </row>
    <row r="271" spans="1:9" s="147" customFormat="1" ht="15" x14ac:dyDescent="0.2">
      <c r="A271" s="472">
        <v>252</v>
      </c>
      <c r="B271" s="516"/>
      <c r="C271" s="305"/>
      <c r="D271" s="305"/>
      <c r="E271" s="293"/>
      <c r="F271" s="293"/>
      <c r="G271" s="181"/>
      <c r="H271" s="181"/>
      <c r="I271" s="592"/>
    </row>
    <row r="272" spans="1:9" s="147" customFormat="1" ht="15" x14ac:dyDescent="0.2">
      <c r="A272" s="472">
        <v>253</v>
      </c>
      <c r="B272" s="516"/>
      <c r="C272" s="305"/>
      <c r="D272" s="305"/>
      <c r="E272" s="293"/>
      <c r="F272" s="293"/>
      <c r="G272" s="181"/>
      <c r="H272" s="181"/>
      <c r="I272" s="592"/>
    </row>
    <row r="273" spans="1:9" s="147" customFormat="1" ht="15" x14ac:dyDescent="0.2">
      <c r="A273" s="472">
        <v>254</v>
      </c>
      <c r="B273" s="516"/>
      <c r="C273" s="305"/>
      <c r="D273" s="305"/>
      <c r="E273" s="293"/>
      <c r="F273" s="293"/>
      <c r="G273" s="181"/>
      <c r="H273" s="181"/>
      <c r="I273" s="592"/>
    </row>
    <row r="274" spans="1:9" s="147" customFormat="1" ht="15" x14ac:dyDescent="0.2">
      <c r="A274" s="472">
        <v>255</v>
      </c>
      <c r="B274" s="516"/>
      <c r="C274" s="305"/>
      <c r="D274" s="305"/>
      <c r="E274" s="293"/>
      <c r="F274" s="293"/>
      <c r="G274" s="181"/>
      <c r="H274" s="181"/>
      <c r="I274" s="592"/>
    </row>
    <row r="275" spans="1:9" s="147" customFormat="1" ht="15" x14ac:dyDescent="0.2">
      <c r="A275" s="472">
        <v>256</v>
      </c>
      <c r="B275" s="516"/>
      <c r="C275" s="305"/>
      <c r="D275" s="305"/>
      <c r="E275" s="293"/>
      <c r="F275" s="293"/>
      <c r="G275" s="181"/>
      <c r="H275" s="181"/>
      <c r="I275" s="592"/>
    </row>
    <row r="276" spans="1:9" s="147" customFormat="1" ht="15" x14ac:dyDescent="0.2">
      <c r="A276" s="472">
        <v>257</v>
      </c>
      <c r="B276" s="516"/>
      <c r="C276" s="305"/>
      <c r="D276" s="305"/>
      <c r="E276" s="293"/>
      <c r="F276" s="293"/>
      <c r="G276" s="181"/>
      <c r="H276" s="181"/>
      <c r="I276" s="592"/>
    </row>
    <row r="277" spans="1:9" s="147" customFormat="1" ht="15" x14ac:dyDescent="0.2">
      <c r="A277" s="472">
        <v>258</v>
      </c>
      <c r="B277" s="516"/>
      <c r="C277" s="305"/>
      <c r="D277" s="305"/>
      <c r="E277" s="293"/>
      <c r="F277" s="293"/>
      <c r="G277" s="181"/>
      <c r="H277" s="181"/>
      <c r="I277" s="592"/>
    </row>
    <row r="278" spans="1:9" s="147" customFormat="1" ht="15" x14ac:dyDescent="0.2">
      <c r="A278" s="472">
        <v>259</v>
      </c>
      <c r="B278" s="516"/>
      <c r="C278" s="305"/>
      <c r="D278" s="305"/>
      <c r="E278" s="293"/>
      <c r="F278" s="293"/>
      <c r="G278" s="181"/>
      <c r="H278" s="181"/>
      <c r="I278" s="592"/>
    </row>
    <row r="279" spans="1:9" s="147" customFormat="1" ht="15" x14ac:dyDescent="0.2">
      <c r="A279" s="472">
        <v>260</v>
      </c>
      <c r="B279" s="516"/>
      <c r="C279" s="305"/>
      <c r="D279" s="305"/>
      <c r="E279" s="293"/>
      <c r="F279" s="293"/>
      <c r="G279" s="181"/>
      <c r="H279" s="181"/>
      <c r="I279" s="592"/>
    </row>
    <row r="280" spans="1:9" s="147" customFormat="1" ht="15" x14ac:dyDescent="0.2">
      <c r="A280" s="472">
        <v>261</v>
      </c>
      <c r="B280" s="516"/>
      <c r="C280" s="305"/>
      <c r="D280" s="305"/>
      <c r="E280" s="293"/>
      <c r="F280" s="293"/>
      <c r="G280" s="181"/>
      <c r="H280" s="181"/>
      <c r="I280" s="592"/>
    </row>
    <row r="281" spans="1:9" s="147" customFormat="1" ht="15" x14ac:dyDescent="0.2">
      <c r="A281" s="472">
        <v>262</v>
      </c>
      <c r="B281" s="516"/>
      <c r="C281" s="305"/>
      <c r="D281" s="305"/>
      <c r="E281" s="293"/>
      <c r="F281" s="293"/>
      <c r="G281" s="181"/>
      <c r="H281" s="181"/>
      <c r="I281" s="592"/>
    </row>
    <row r="282" spans="1:9" s="147" customFormat="1" ht="15" x14ac:dyDescent="0.2">
      <c r="A282" s="472">
        <v>263</v>
      </c>
      <c r="B282" s="516"/>
      <c r="C282" s="305"/>
      <c r="D282" s="305"/>
      <c r="E282" s="293"/>
      <c r="F282" s="293"/>
      <c r="G282" s="181"/>
      <c r="H282" s="181"/>
      <c r="I282" s="592"/>
    </row>
    <row r="283" spans="1:9" s="147" customFormat="1" ht="15" x14ac:dyDescent="0.2">
      <c r="A283" s="472">
        <v>264</v>
      </c>
      <c r="B283" s="516"/>
      <c r="C283" s="305"/>
      <c r="D283" s="305"/>
      <c r="E283" s="293"/>
      <c r="F283" s="293"/>
      <c r="G283" s="181"/>
      <c r="H283" s="181"/>
      <c r="I283" s="592"/>
    </row>
    <row r="284" spans="1:9" s="147" customFormat="1" ht="15" x14ac:dyDescent="0.2">
      <c r="A284" s="472">
        <v>265</v>
      </c>
      <c r="B284" s="516"/>
      <c r="C284" s="305"/>
      <c r="D284" s="305"/>
      <c r="E284" s="293"/>
      <c r="F284" s="293"/>
      <c r="G284" s="181"/>
      <c r="H284" s="181"/>
      <c r="I284" s="592"/>
    </row>
    <row r="285" spans="1:9" s="147" customFormat="1" ht="15" x14ac:dyDescent="0.2">
      <c r="A285" s="472">
        <v>266</v>
      </c>
      <c r="B285" s="516"/>
      <c r="C285" s="305"/>
      <c r="D285" s="305"/>
      <c r="E285" s="293"/>
      <c r="F285" s="293"/>
      <c r="G285" s="181"/>
      <c r="H285" s="181"/>
      <c r="I285" s="592"/>
    </row>
    <row r="286" spans="1:9" s="147" customFormat="1" ht="15" x14ac:dyDescent="0.2">
      <c r="A286" s="472">
        <v>267</v>
      </c>
      <c r="B286" s="516"/>
      <c r="C286" s="305"/>
      <c r="D286" s="305"/>
      <c r="E286" s="293"/>
      <c r="F286" s="293"/>
      <c r="G286" s="181"/>
      <c r="H286" s="181"/>
      <c r="I286" s="592"/>
    </row>
    <row r="287" spans="1:9" s="147" customFormat="1" ht="15" x14ac:dyDescent="0.2">
      <c r="A287" s="472">
        <v>268</v>
      </c>
      <c r="B287" s="516"/>
      <c r="C287" s="305"/>
      <c r="D287" s="305"/>
      <c r="E287" s="293"/>
      <c r="F287" s="293"/>
      <c r="G287" s="181"/>
      <c r="H287" s="181"/>
      <c r="I287" s="592"/>
    </row>
    <row r="288" spans="1:9" s="147" customFormat="1" ht="15" x14ac:dyDescent="0.2">
      <c r="A288" s="472">
        <v>269</v>
      </c>
      <c r="B288" s="516"/>
      <c r="C288" s="305"/>
      <c r="D288" s="305"/>
      <c r="E288" s="293"/>
      <c r="F288" s="293"/>
      <c r="G288" s="181"/>
      <c r="H288" s="181"/>
      <c r="I288" s="592"/>
    </row>
    <row r="289" spans="1:9" s="147" customFormat="1" ht="15" x14ac:dyDescent="0.2">
      <c r="A289" s="472">
        <v>270</v>
      </c>
      <c r="B289" s="516"/>
      <c r="C289" s="305"/>
      <c r="D289" s="305"/>
      <c r="E289" s="293"/>
      <c r="F289" s="293"/>
      <c r="G289" s="181"/>
      <c r="H289" s="181"/>
      <c r="I289" s="592"/>
    </row>
    <row r="290" spans="1:9" s="147" customFormat="1" ht="15" x14ac:dyDescent="0.2">
      <c r="A290" s="472">
        <v>271</v>
      </c>
      <c r="B290" s="516"/>
      <c r="C290" s="305"/>
      <c r="D290" s="305"/>
      <c r="E290" s="293"/>
      <c r="F290" s="293"/>
      <c r="G290" s="181"/>
      <c r="H290" s="181"/>
      <c r="I290" s="592"/>
    </row>
    <row r="291" spans="1:9" s="147" customFormat="1" ht="15" x14ac:dyDescent="0.2">
      <c r="A291" s="472">
        <v>272</v>
      </c>
      <c r="B291" s="516"/>
      <c r="C291" s="305"/>
      <c r="D291" s="305"/>
      <c r="E291" s="293"/>
      <c r="F291" s="293"/>
      <c r="G291" s="181"/>
      <c r="H291" s="181"/>
      <c r="I291" s="592"/>
    </row>
    <row r="292" spans="1:9" s="147" customFormat="1" ht="15" x14ac:dyDescent="0.2">
      <c r="A292" s="472">
        <v>273</v>
      </c>
      <c r="B292" s="516"/>
      <c r="C292" s="305"/>
      <c r="D292" s="305"/>
      <c r="E292" s="293"/>
      <c r="F292" s="293"/>
      <c r="G292" s="181"/>
      <c r="H292" s="181"/>
      <c r="I292" s="592"/>
    </row>
    <row r="293" spans="1:9" s="147" customFormat="1" ht="15" x14ac:dyDescent="0.2">
      <c r="A293" s="472">
        <v>274</v>
      </c>
      <c r="B293" s="516"/>
      <c r="C293" s="305"/>
      <c r="D293" s="305"/>
      <c r="E293" s="293"/>
      <c r="F293" s="293"/>
      <c r="G293" s="181"/>
      <c r="H293" s="181"/>
      <c r="I293" s="592"/>
    </row>
    <row r="294" spans="1:9" s="147" customFormat="1" ht="15" x14ac:dyDescent="0.2">
      <c r="A294" s="472">
        <v>275</v>
      </c>
      <c r="B294" s="516"/>
      <c r="C294" s="305"/>
      <c r="D294" s="305"/>
      <c r="E294" s="293"/>
      <c r="F294" s="293"/>
      <c r="G294" s="181"/>
      <c r="H294" s="181"/>
      <c r="I294" s="592"/>
    </row>
    <row r="295" spans="1:9" s="147" customFormat="1" ht="15" x14ac:dyDescent="0.2">
      <c r="A295" s="472">
        <v>276</v>
      </c>
      <c r="B295" s="516"/>
      <c r="C295" s="305"/>
      <c r="D295" s="305"/>
      <c r="E295" s="293"/>
      <c r="F295" s="293"/>
      <c r="G295" s="181"/>
      <c r="H295" s="181"/>
      <c r="I295" s="592"/>
    </row>
    <row r="296" spans="1:9" s="147" customFormat="1" ht="15" x14ac:dyDescent="0.2">
      <c r="A296" s="472">
        <v>277</v>
      </c>
      <c r="B296" s="516"/>
      <c r="C296" s="305"/>
      <c r="D296" s="305"/>
      <c r="E296" s="293"/>
      <c r="F296" s="293"/>
      <c r="G296" s="181"/>
      <c r="H296" s="181"/>
      <c r="I296" s="592"/>
    </row>
    <row r="297" spans="1:9" s="147" customFormat="1" ht="15" x14ac:dyDescent="0.2">
      <c r="A297" s="472">
        <v>278</v>
      </c>
      <c r="B297" s="516"/>
      <c r="C297" s="305"/>
      <c r="D297" s="305"/>
      <c r="E297" s="293"/>
      <c r="F297" s="293"/>
      <c r="G297" s="181"/>
      <c r="H297" s="181"/>
      <c r="I297" s="592"/>
    </row>
    <row r="298" spans="1:9" s="147" customFormat="1" ht="15" x14ac:dyDescent="0.2">
      <c r="A298" s="472">
        <v>279</v>
      </c>
      <c r="B298" s="516"/>
      <c r="C298" s="305"/>
      <c r="D298" s="305"/>
      <c r="E298" s="293"/>
      <c r="F298" s="293"/>
      <c r="G298" s="181"/>
      <c r="H298" s="181"/>
      <c r="I298" s="592"/>
    </row>
    <row r="299" spans="1:9" s="147" customFormat="1" ht="15" x14ac:dyDescent="0.2">
      <c r="A299" s="472">
        <v>280</v>
      </c>
      <c r="B299" s="516"/>
      <c r="C299" s="305"/>
      <c r="D299" s="305"/>
      <c r="E299" s="293"/>
      <c r="F299" s="293"/>
      <c r="G299" s="181"/>
      <c r="H299" s="181"/>
      <c r="I299" s="592"/>
    </row>
    <row r="300" spans="1:9" s="147" customFormat="1" ht="15" x14ac:dyDescent="0.2">
      <c r="A300" s="472">
        <v>281</v>
      </c>
      <c r="B300" s="516"/>
      <c r="C300" s="305"/>
      <c r="D300" s="305"/>
      <c r="E300" s="293"/>
      <c r="F300" s="293"/>
      <c r="G300" s="181"/>
      <c r="H300" s="181"/>
      <c r="I300" s="592"/>
    </row>
    <row r="301" spans="1:9" s="147" customFormat="1" ht="15" x14ac:dyDescent="0.2">
      <c r="A301" s="472">
        <v>282</v>
      </c>
      <c r="B301" s="516"/>
      <c r="C301" s="305"/>
      <c r="D301" s="305"/>
      <c r="E301" s="293"/>
      <c r="F301" s="293"/>
      <c r="G301" s="181"/>
      <c r="H301" s="181"/>
      <c r="I301" s="592"/>
    </row>
    <row r="302" spans="1:9" s="147" customFormat="1" ht="15" x14ac:dyDescent="0.2">
      <c r="A302" s="472">
        <v>283</v>
      </c>
      <c r="B302" s="516"/>
      <c r="C302" s="305"/>
      <c r="D302" s="305"/>
      <c r="E302" s="293"/>
      <c r="F302" s="293"/>
      <c r="G302" s="181"/>
      <c r="H302" s="181"/>
      <c r="I302" s="592"/>
    </row>
    <row r="303" spans="1:9" s="147" customFormat="1" ht="15" x14ac:dyDescent="0.2">
      <c r="A303" s="472">
        <v>284</v>
      </c>
      <c r="B303" s="516"/>
      <c r="C303" s="305"/>
      <c r="D303" s="305"/>
      <c r="E303" s="293"/>
      <c r="F303" s="293"/>
      <c r="G303" s="181"/>
      <c r="H303" s="181"/>
      <c r="I303" s="592"/>
    </row>
    <row r="304" spans="1:9" s="147" customFormat="1" ht="15" x14ac:dyDescent="0.2">
      <c r="A304" s="472">
        <v>285</v>
      </c>
      <c r="B304" s="516"/>
      <c r="C304" s="305"/>
      <c r="D304" s="305"/>
      <c r="E304" s="293"/>
      <c r="F304" s="293"/>
      <c r="G304" s="181"/>
      <c r="H304" s="181"/>
      <c r="I304" s="592"/>
    </row>
    <row r="305" spans="1:9" s="147" customFormat="1" ht="15" x14ac:dyDescent="0.2">
      <c r="A305" s="472">
        <v>286</v>
      </c>
      <c r="B305" s="516"/>
      <c r="C305" s="305"/>
      <c r="D305" s="305"/>
      <c r="E305" s="293"/>
      <c r="F305" s="293"/>
      <c r="G305" s="181"/>
      <c r="H305" s="181"/>
      <c r="I305" s="592"/>
    </row>
    <row r="306" spans="1:9" s="147" customFormat="1" ht="15" x14ac:dyDescent="0.2">
      <c r="A306" s="472">
        <v>287</v>
      </c>
      <c r="B306" s="516"/>
      <c r="C306" s="305"/>
      <c r="D306" s="305"/>
      <c r="E306" s="293"/>
      <c r="F306" s="293"/>
      <c r="G306" s="181"/>
      <c r="H306" s="181"/>
      <c r="I306" s="592"/>
    </row>
    <row r="307" spans="1:9" s="147" customFormat="1" ht="15" x14ac:dyDescent="0.2">
      <c r="A307" s="472">
        <v>288</v>
      </c>
      <c r="B307" s="516"/>
      <c r="C307" s="305"/>
      <c r="D307" s="305"/>
      <c r="E307" s="293"/>
      <c r="F307" s="293"/>
      <c r="G307" s="181"/>
      <c r="H307" s="181"/>
      <c r="I307" s="592"/>
    </row>
    <row r="308" spans="1:9" s="147" customFormat="1" ht="15" x14ac:dyDescent="0.2">
      <c r="A308" s="472">
        <v>289</v>
      </c>
      <c r="B308" s="516"/>
      <c r="C308" s="305"/>
      <c r="D308" s="305"/>
      <c r="E308" s="293"/>
      <c r="F308" s="293"/>
      <c r="G308" s="181"/>
      <c r="H308" s="181"/>
      <c r="I308" s="592"/>
    </row>
    <row r="309" spans="1:9" s="147" customFormat="1" ht="15" x14ac:dyDescent="0.2">
      <c r="A309" s="472">
        <v>290</v>
      </c>
      <c r="B309" s="516"/>
      <c r="C309" s="305"/>
      <c r="D309" s="305"/>
      <c r="E309" s="293"/>
      <c r="F309" s="293"/>
      <c r="G309" s="181"/>
      <c r="H309" s="181"/>
      <c r="I309" s="592"/>
    </row>
    <row r="310" spans="1:9" s="147" customFormat="1" ht="15" x14ac:dyDescent="0.2">
      <c r="A310" s="472">
        <v>291</v>
      </c>
      <c r="B310" s="516"/>
      <c r="C310" s="305"/>
      <c r="D310" s="305"/>
      <c r="E310" s="293"/>
      <c r="F310" s="293"/>
      <c r="G310" s="181"/>
      <c r="H310" s="181"/>
      <c r="I310" s="592"/>
    </row>
    <row r="311" spans="1:9" s="147" customFormat="1" ht="15" x14ac:dyDescent="0.2">
      <c r="A311" s="472">
        <v>292</v>
      </c>
      <c r="B311" s="516"/>
      <c r="C311" s="305"/>
      <c r="D311" s="305"/>
      <c r="E311" s="293"/>
      <c r="F311" s="293"/>
      <c r="G311" s="181"/>
      <c r="H311" s="181"/>
      <c r="I311" s="592"/>
    </row>
    <row r="312" spans="1:9" s="147" customFormat="1" ht="15" x14ac:dyDescent="0.2">
      <c r="A312" s="472">
        <v>293</v>
      </c>
      <c r="B312" s="516"/>
      <c r="C312" s="305"/>
      <c r="D312" s="305"/>
      <c r="E312" s="293"/>
      <c r="F312" s="293"/>
      <c r="G312" s="181"/>
      <c r="H312" s="181"/>
      <c r="I312" s="592"/>
    </row>
    <row r="313" spans="1:9" s="147" customFormat="1" ht="15" x14ac:dyDescent="0.2">
      <c r="A313" s="472">
        <v>294</v>
      </c>
      <c r="B313" s="516"/>
      <c r="C313" s="305"/>
      <c r="D313" s="305"/>
      <c r="E313" s="293"/>
      <c r="F313" s="293"/>
      <c r="G313" s="181"/>
      <c r="H313" s="181"/>
      <c r="I313" s="592"/>
    </row>
    <row r="314" spans="1:9" s="147" customFormat="1" ht="15" x14ac:dyDescent="0.2">
      <c r="A314" s="472">
        <v>295</v>
      </c>
      <c r="B314" s="516"/>
      <c r="C314" s="305"/>
      <c r="D314" s="305"/>
      <c r="E314" s="293"/>
      <c r="F314" s="293"/>
      <c r="G314" s="181"/>
      <c r="H314" s="181"/>
      <c r="I314" s="592"/>
    </row>
    <row r="315" spans="1:9" s="147" customFormat="1" ht="15" x14ac:dyDescent="0.2">
      <c r="A315" s="472">
        <v>296</v>
      </c>
      <c r="B315" s="516"/>
      <c r="C315" s="305"/>
      <c r="D315" s="305"/>
      <c r="E315" s="293"/>
      <c r="F315" s="293"/>
      <c r="G315" s="181"/>
      <c r="H315" s="181"/>
      <c r="I315" s="592"/>
    </row>
    <row r="316" spans="1:9" s="147" customFormat="1" ht="15" x14ac:dyDescent="0.2">
      <c r="A316" s="472">
        <v>297</v>
      </c>
      <c r="B316" s="516"/>
      <c r="C316" s="305"/>
      <c r="D316" s="305"/>
      <c r="E316" s="293"/>
      <c r="F316" s="293"/>
      <c r="G316" s="181"/>
      <c r="H316" s="181"/>
      <c r="I316" s="592"/>
    </row>
    <row r="317" spans="1:9" s="147" customFormat="1" ht="15" x14ac:dyDescent="0.2">
      <c r="A317" s="472">
        <v>298</v>
      </c>
      <c r="B317" s="516"/>
      <c r="C317" s="305"/>
      <c r="D317" s="305"/>
      <c r="E317" s="293"/>
      <c r="F317" s="293"/>
      <c r="G317" s="181"/>
      <c r="H317" s="181"/>
      <c r="I317" s="592"/>
    </row>
    <row r="318" spans="1:9" s="147" customFormat="1" ht="15" x14ac:dyDescent="0.2">
      <c r="A318" s="472">
        <v>299</v>
      </c>
      <c r="B318" s="516"/>
      <c r="C318" s="305"/>
      <c r="D318" s="305"/>
      <c r="E318" s="293"/>
      <c r="F318" s="293"/>
      <c r="G318" s="181"/>
      <c r="H318" s="181"/>
      <c r="I318" s="592"/>
    </row>
    <row r="319" spans="1:9" s="147" customFormat="1" ht="15" x14ac:dyDescent="0.2">
      <c r="A319" s="472">
        <v>300</v>
      </c>
      <c r="B319" s="516"/>
      <c r="C319" s="305"/>
      <c r="D319" s="305"/>
      <c r="E319" s="293"/>
      <c r="F319" s="293"/>
      <c r="G319" s="181"/>
      <c r="H319" s="181"/>
      <c r="I319" s="592"/>
    </row>
    <row r="320" spans="1:9" s="147" customFormat="1" ht="15" x14ac:dyDescent="0.2">
      <c r="A320" s="472">
        <v>301</v>
      </c>
      <c r="B320" s="516"/>
      <c r="C320" s="305"/>
      <c r="D320" s="305"/>
      <c r="E320" s="293"/>
      <c r="F320" s="293"/>
      <c r="G320" s="181"/>
      <c r="H320" s="181"/>
      <c r="I320" s="592"/>
    </row>
    <row r="321" spans="1:9" s="147" customFormat="1" ht="15" x14ac:dyDescent="0.2">
      <c r="A321" s="472">
        <v>302</v>
      </c>
      <c r="B321" s="516"/>
      <c r="C321" s="305"/>
      <c r="D321" s="305"/>
      <c r="E321" s="293"/>
      <c r="F321" s="293"/>
      <c r="G321" s="181"/>
      <c r="H321" s="181"/>
      <c r="I321" s="592"/>
    </row>
    <row r="322" spans="1:9" s="147" customFormat="1" ht="15" x14ac:dyDescent="0.2">
      <c r="A322" s="472">
        <v>303</v>
      </c>
      <c r="B322" s="516"/>
      <c r="C322" s="305"/>
      <c r="D322" s="305"/>
      <c r="E322" s="293"/>
      <c r="F322" s="293"/>
      <c r="G322" s="181"/>
      <c r="H322" s="181"/>
      <c r="I322" s="592"/>
    </row>
    <row r="323" spans="1:9" s="147" customFormat="1" ht="15" x14ac:dyDescent="0.2">
      <c r="A323" s="472">
        <v>304</v>
      </c>
      <c r="B323" s="516"/>
      <c r="C323" s="305"/>
      <c r="D323" s="305"/>
      <c r="E323" s="293"/>
      <c r="F323" s="293"/>
      <c r="G323" s="181"/>
      <c r="H323" s="181"/>
      <c r="I323" s="592"/>
    </row>
    <row r="324" spans="1:9" s="147" customFormat="1" ht="15" x14ac:dyDescent="0.2">
      <c r="A324" s="472">
        <v>305</v>
      </c>
      <c r="B324" s="516"/>
      <c r="C324" s="305"/>
      <c r="D324" s="305"/>
      <c r="E324" s="293"/>
      <c r="F324" s="293"/>
      <c r="G324" s="181"/>
      <c r="H324" s="181"/>
      <c r="I324" s="592"/>
    </row>
    <row r="325" spans="1:9" s="147" customFormat="1" ht="15" x14ac:dyDescent="0.2">
      <c r="A325" s="472">
        <v>306</v>
      </c>
      <c r="B325" s="516"/>
      <c r="C325" s="305"/>
      <c r="D325" s="305"/>
      <c r="E325" s="293"/>
      <c r="F325" s="293"/>
      <c r="G325" s="181"/>
      <c r="H325" s="181"/>
      <c r="I325" s="592"/>
    </row>
    <row r="326" spans="1:9" s="147" customFormat="1" ht="15" x14ac:dyDescent="0.2">
      <c r="A326" s="472">
        <v>307</v>
      </c>
      <c r="B326" s="516"/>
      <c r="C326" s="305"/>
      <c r="D326" s="305"/>
      <c r="E326" s="293"/>
      <c r="F326" s="293"/>
      <c r="G326" s="181"/>
      <c r="H326" s="181"/>
      <c r="I326" s="592"/>
    </row>
    <row r="327" spans="1:9" s="147" customFormat="1" ht="15" x14ac:dyDescent="0.2">
      <c r="A327" s="472">
        <v>308</v>
      </c>
      <c r="B327" s="516"/>
      <c r="C327" s="305"/>
      <c r="D327" s="305"/>
      <c r="E327" s="293"/>
      <c r="F327" s="293"/>
      <c r="G327" s="181"/>
      <c r="H327" s="181"/>
      <c r="I327" s="592"/>
    </row>
    <row r="328" spans="1:9" s="147" customFormat="1" ht="15" x14ac:dyDescent="0.2">
      <c r="A328" s="472">
        <v>309</v>
      </c>
      <c r="B328" s="516"/>
      <c r="C328" s="305"/>
      <c r="D328" s="305"/>
      <c r="E328" s="293"/>
      <c r="F328" s="293"/>
      <c r="G328" s="181"/>
      <c r="H328" s="181"/>
      <c r="I328" s="592"/>
    </row>
    <row r="329" spans="1:9" s="147" customFormat="1" ht="15" x14ac:dyDescent="0.2">
      <c r="A329" s="472">
        <v>310</v>
      </c>
      <c r="B329" s="516"/>
      <c r="C329" s="305"/>
      <c r="D329" s="305"/>
      <c r="E329" s="293"/>
      <c r="F329" s="293"/>
      <c r="G329" s="181"/>
      <c r="H329" s="181"/>
      <c r="I329" s="592"/>
    </row>
    <row r="330" spans="1:9" s="147" customFormat="1" ht="15" x14ac:dyDescent="0.2">
      <c r="A330" s="472">
        <v>311</v>
      </c>
      <c r="B330" s="516"/>
      <c r="C330" s="305"/>
      <c r="D330" s="305"/>
      <c r="E330" s="293"/>
      <c r="F330" s="293"/>
      <c r="G330" s="181"/>
      <c r="H330" s="181"/>
      <c r="I330" s="592"/>
    </row>
    <row r="331" spans="1:9" s="147" customFormat="1" ht="15" x14ac:dyDescent="0.2">
      <c r="A331" s="472">
        <v>312</v>
      </c>
      <c r="B331" s="516"/>
      <c r="C331" s="305"/>
      <c r="D331" s="305"/>
      <c r="E331" s="293"/>
      <c r="F331" s="293"/>
      <c r="G331" s="181"/>
      <c r="H331" s="181"/>
      <c r="I331" s="592"/>
    </row>
    <row r="332" spans="1:9" s="147" customFormat="1" ht="15" x14ac:dyDescent="0.2">
      <c r="A332" s="472">
        <v>313</v>
      </c>
      <c r="B332" s="516"/>
      <c r="C332" s="305"/>
      <c r="D332" s="305"/>
      <c r="E332" s="293"/>
      <c r="F332" s="293"/>
      <c r="G332" s="181"/>
      <c r="H332" s="181"/>
      <c r="I332" s="592"/>
    </row>
    <row r="333" spans="1:9" s="147" customFormat="1" ht="15" x14ac:dyDescent="0.2">
      <c r="A333" s="472">
        <v>314</v>
      </c>
      <c r="B333" s="516"/>
      <c r="C333" s="305"/>
      <c r="D333" s="305"/>
      <c r="E333" s="293"/>
      <c r="F333" s="293"/>
      <c r="G333" s="181"/>
      <c r="H333" s="181"/>
      <c r="I333" s="592"/>
    </row>
    <row r="334" spans="1:9" s="147" customFormat="1" ht="15" x14ac:dyDescent="0.2">
      <c r="A334" s="472">
        <v>315</v>
      </c>
      <c r="B334" s="516"/>
      <c r="C334" s="305"/>
      <c r="D334" s="305"/>
      <c r="E334" s="293"/>
      <c r="F334" s="293"/>
      <c r="G334" s="181"/>
      <c r="H334" s="181"/>
      <c r="I334" s="592"/>
    </row>
    <row r="335" spans="1:9" s="147" customFormat="1" ht="15" x14ac:dyDescent="0.2">
      <c r="A335" s="472">
        <v>316</v>
      </c>
      <c r="B335" s="516"/>
      <c r="C335" s="305"/>
      <c r="D335" s="305"/>
      <c r="E335" s="293"/>
      <c r="F335" s="293"/>
      <c r="G335" s="181"/>
      <c r="H335" s="181"/>
      <c r="I335" s="592"/>
    </row>
    <row r="336" spans="1:9" s="147" customFormat="1" ht="15" x14ac:dyDescent="0.2">
      <c r="A336" s="472">
        <v>317</v>
      </c>
      <c r="B336" s="516"/>
      <c r="C336" s="305"/>
      <c r="D336" s="305"/>
      <c r="E336" s="293"/>
      <c r="F336" s="293"/>
      <c r="G336" s="181"/>
      <c r="H336" s="181"/>
      <c r="I336" s="592"/>
    </row>
    <row r="337" spans="1:9" s="147" customFormat="1" ht="15" x14ac:dyDescent="0.2">
      <c r="A337" s="472">
        <v>318</v>
      </c>
      <c r="B337" s="516"/>
      <c r="C337" s="305"/>
      <c r="D337" s="305"/>
      <c r="E337" s="293"/>
      <c r="F337" s="293"/>
      <c r="G337" s="181"/>
      <c r="H337" s="181"/>
      <c r="I337" s="592"/>
    </row>
    <row r="338" spans="1:9" s="147" customFormat="1" ht="15" x14ac:dyDescent="0.2">
      <c r="A338" s="472">
        <v>319</v>
      </c>
      <c r="B338" s="516"/>
      <c r="C338" s="305"/>
      <c r="D338" s="305"/>
      <c r="E338" s="293"/>
      <c r="F338" s="293"/>
      <c r="G338" s="181"/>
      <c r="H338" s="181"/>
      <c r="I338" s="592"/>
    </row>
    <row r="339" spans="1:9" s="147" customFormat="1" ht="15" x14ac:dyDescent="0.2">
      <c r="A339" s="472">
        <v>320</v>
      </c>
      <c r="B339" s="516"/>
      <c r="C339" s="305"/>
      <c r="D339" s="305"/>
      <c r="E339" s="293"/>
      <c r="F339" s="293"/>
      <c r="G339" s="181"/>
      <c r="H339" s="181"/>
      <c r="I339" s="592"/>
    </row>
    <row r="340" spans="1:9" s="147" customFormat="1" ht="15" x14ac:dyDescent="0.2">
      <c r="A340" s="472">
        <v>321</v>
      </c>
      <c r="B340" s="516"/>
      <c r="C340" s="305"/>
      <c r="D340" s="305"/>
      <c r="E340" s="293"/>
      <c r="F340" s="293"/>
      <c r="G340" s="181"/>
      <c r="H340" s="181"/>
      <c r="I340" s="592"/>
    </row>
    <row r="341" spans="1:9" s="147" customFormat="1" ht="15" x14ac:dyDescent="0.2">
      <c r="A341" s="472">
        <v>322</v>
      </c>
      <c r="B341" s="516"/>
      <c r="C341" s="305"/>
      <c r="D341" s="305"/>
      <c r="E341" s="293"/>
      <c r="F341" s="293"/>
      <c r="G341" s="181"/>
      <c r="H341" s="181"/>
      <c r="I341" s="592"/>
    </row>
    <row r="342" spans="1:9" s="147" customFormat="1" ht="15" x14ac:dyDescent="0.2">
      <c r="A342" s="472">
        <v>323</v>
      </c>
      <c r="B342" s="516"/>
      <c r="C342" s="305"/>
      <c r="D342" s="305"/>
      <c r="E342" s="293"/>
      <c r="F342" s="293"/>
      <c r="G342" s="181"/>
      <c r="H342" s="181"/>
      <c r="I342" s="592"/>
    </row>
    <row r="343" spans="1:9" s="147" customFormat="1" ht="15" x14ac:dyDescent="0.2">
      <c r="A343" s="472">
        <v>324</v>
      </c>
      <c r="B343" s="516"/>
      <c r="C343" s="305"/>
      <c r="D343" s="305"/>
      <c r="E343" s="293"/>
      <c r="F343" s="293"/>
      <c r="G343" s="181"/>
      <c r="H343" s="181"/>
      <c r="I343" s="592"/>
    </row>
    <row r="344" spans="1:9" s="147" customFormat="1" ht="15" x14ac:dyDescent="0.2">
      <c r="A344" s="472">
        <v>325</v>
      </c>
      <c r="B344" s="516"/>
      <c r="C344" s="305"/>
      <c r="D344" s="305"/>
      <c r="E344" s="293"/>
      <c r="F344" s="293"/>
      <c r="G344" s="181"/>
      <c r="H344" s="181"/>
      <c r="I344" s="592"/>
    </row>
    <row r="345" spans="1:9" s="147" customFormat="1" ht="15" x14ac:dyDescent="0.2">
      <c r="A345" s="472">
        <v>326</v>
      </c>
      <c r="B345" s="516"/>
      <c r="C345" s="305"/>
      <c r="D345" s="305"/>
      <c r="E345" s="293"/>
      <c r="F345" s="293"/>
      <c r="G345" s="181"/>
      <c r="H345" s="181"/>
      <c r="I345" s="592"/>
    </row>
    <row r="346" spans="1:9" s="147" customFormat="1" ht="15" x14ac:dyDescent="0.2">
      <c r="A346" s="472">
        <v>327</v>
      </c>
      <c r="B346" s="516"/>
      <c r="C346" s="305"/>
      <c r="D346" s="305"/>
      <c r="E346" s="293"/>
      <c r="F346" s="293"/>
      <c r="G346" s="181"/>
      <c r="H346" s="181"/>
      <c r="I346" s="592"/>
    </row>
    <row r="347" spans="1:9" s="147" customFormat="1" ht="15" x14ac:dyDescent="0.2">
      <c r="A347" s="472">
        <v>328</v>
      </c>
      <c r="B347" s="516"/>
      <c r="C347" s="305"/>
      <c r="D347" s="305"/>
      <c r="E347" s="293"/>
      <c r="F347" s="293"/>
      <c r="G347" s="181"/>
      <c r="H347" s="181"/>
      <c r="I347" s="592"/>
    </row>
    <row r="348" spans="1:9" s="147" customFormat="1" ht="15" x14ac:dyDescent="0.2">
      <c r="A348" s="472">
        <v>329</v>
      </c>
      <c r="B348" s="516"/>
      <c r="C348" s="305"/>
      <c r="D348" s="305"/>
      <c r="E348" s="293"/>
      <c r="F348" s="293"/>
      <c r="G348" s="181"/>
      <c r="H348" s="181"/>
      <c r="I348" s="592"/>
    </row>
    <row r="349" spans="1:9" s="147" customFormat="1" ht="15" x14ac:dyDescent="0.2">
      <c r="A349" s="472">
        <v>330</v>
      </c>
      <c r="B349" s="516"/>
      <c r="C349" s="305"/>
      <c r="D349" s="305"/>
      <c r="E349" s="293"/>
      <c r="F349" s="293"/>
      <c r="G349" s="181"/>
      <c r="H349" s="181"/>
      <c r="I349" s="592"/>
    </row>
    <row r="350" spans="1:9" s="147" customFormat="1" ht="15" x14ac:dyDescent="0.2">
      <c r="A350" s="472">
        <v>331</v>
      </c>
      <c r="B350" s="516"/>
      <c r="C350" s="305"/>
      <c r="D350" s="305"/>
      <c r="E350" s="293"/>
      <c r="F350" s="293"/>
      <c r="G350" s="181"/>
      <c r="H350" s="181"/>
      <c r="I350" s="592"/>
    </row>
    <row r="351" spans="1:9" s="147" customFormat="1" ht="15" x14ac:dyDescent="0.2">
      <c r="A351" s="472">
        <v>332</v>
      </c>
      <c r="B351" s="516"/>
      <c r="C351" s="305"/>
      <c r="D351" s="305"/>
      <c r="E351" s="293"/>
      <c r="F351" s="293"/>
      <c r="G351" s="181"/>
      <c r="H351" s="181"/>
      <c r="I351" s="592"/>
    </row>
    <row r="352" spans="1:9" s="147" customFormat="1" ht="15" x14ac:dyDescent="0.2">
      <c r="A352" s="472">
        <v>333</v>
      </c>
      <c r="B352" s="516"/>
      <c r="C352" s="305"/>
      <c r="D352" s="305"/>
      <c r="E352" s="293"/>
      <c r="F352" s="293"/>
      <c r="G352" s="181"/>
      <c r="H352" s="181"/>
      <c r="I352" s="592"/>
    </row>
    <row r="353" spans="1:9" s="147" customFormat="1" ht="15" x14ac:dyDescent="0.2">
      <c r="A353" s="472">
        <v>334</v>
      </c>
      <c r="B353" s="516"/>
      <c r="C353" s="305"/>
      <c r="D353" s="305"/>
      <c r="E353" s="293"/>
      <c r="F353" s="293"/>
      <c r="G353" s="181"/>
      <c r="H353" s="181"/>
      <c r="I353" s="592"/>
    </row>
    <row r="354" spans="1:9" s="147" customFormat="1" ht="15" x14ac:dyDescent="0.2">
      <c r="A354" s="472">
        <v>335</v>
      </c>
      <c r="B354" s="516"/>
      <c r="C354" s="305"/>
      <c r="D354" s="305"/>
      <c r="E354" s="293"/>
      <c r="F354" s="293"/>
      <c r="G354" s="181"/>
      <c r="H354" s="181"/>
      <c r="I354" s="592"/>
    </row>
    <row r="355" spans="1:9" s="147" customFormat="1" ht="15" x14ac:dyDescent="0.2">
      <c r="A355" s="472">
        <v>336</v>
      </c>
      <c r="B355" s="516"/>
      <c r="C355" s="305"/>
      <c r="D355" s="305"/>
      <c r="E355" s="293"/>
      <c r="F355" s="293"/>
      <c r="G355" s="181"/>
      <c r="H355" s="181"/>
      <c r="I355" s="592"/>
    </row>
    <row r="356" spans="1:9" s="147" customFormat="1" ht="15" x14ac:dyDescent="0.2">
      <c r="A356" s="472">
        <v>337</v>
      </c>
      <c r="B356" s="516"/>
      <c r="C356" s="305"/>
      <c r="D356" s="305"/>
      <c r="E356" s="293"/>
      <c r="F356" s="293"/>
      <c r="G356" s="181"/>
      <c r="H356" s="181"/>
      <c r="I356" s="592"/>
    </row>
    <row r="357" spans="1:9" s="147" customFormat="1" ht="15" x14ac:dyDescent="0.2">
      <c r="A357" s="472">
        <v>338</v>
      </c>
      <c r="B357" s="516"/>
      <c r="C357" s="305"/>
      <c r="D357" s="305"/>
      <c r="E357" s="293"/>
      <c r="F357" s="293"/>
      <c r="G357" s="181"/>
      <c r="H357" s="181"/>
      <c r="I357" s="592"/>
    </row>
    <row r="358" spans="1:9" s="147" customFormat="1" ht="15" x14ac:dyDescent="0.2">
      <c r="A358" s="472">
        <v>339</v>
      </c>
      <c r="B358" s="516"/>
      <c r="C358" s="305"/>
      <c r="D358" s="305"/>
      <c r="E358" s="293"/>
      <c r="F358" s="293"/>
      <c r="G358" s="181"/>
      <c r="H358" s="181"/>
      <c r="I358" s="592"/>
    </row>
    <row r="359" spans="1:9" s="147" customFormat="1" ht="15" x14ac:dyDescent="0.2">
      <c r="A359" s="472">
        <v>340</v>
      </c>
      <c r="B359" s="516"/>
      <c r="C359" s="305"/>
      <c r="D359" s="305"/>
      <c r="E359" s="293"/>
      <c r="F359" s="293"/>
      <c r="G359" s="181"/>
      <c r="H359" s="181"/>
      <c r="I359" s="592"/>
    </row>
    <row r="360" spans="1:9" s="147" customFormat="1" ht="15" x14ac:dyDescent="0.2">
      <c r="A360" s="472">
        <v>341</v>
      </c>
      <c r="B360" s="516"/>
      <c r="C360" s="305"/>
      <c r="D360" s="305"/>
      <c r="E360" s="293"/>
      <c r="F360" s="293"/>
      <c r="G360" s="181"/>
      <c r="H360" s="181"/>
      <c r="I360" s="592"/>
    </row>
    <row r="361" spans="1:9" s="147" customFormat="1" ht="15" x14ac:dyDescent="0.2">
      <c r="A361" s="472">
        <v>342</v>
      </c>
      <c r="B361" s="516"/>
      <c r="C361" s="305"/>
      <c r="D361" s="305"/>
      <c r="E361" s="293"/>
      <c r="F361" s="293"/>
      <c r="G361" s="181"/>
      <c r="H361" s="181"/>
      <c r="I361" s="592"/>
    </row>
    <row r="362" spans="1:9" s="147" customFormat="1" ht="15" x14ac:dyDescent="0.2">
      <c r="A362" s="472">
        <v>343</v>
      </c>
      <c r="B362" s="516"/>
      <c r="C362" s="305"/>
      <c r="D362" s="305"/>
      <c r="E362" s="293"/>
      <c r="F362" s="293"/>
      <c r="G362" s="181"/>
      <c r="H362" s="181"/>
      <c r="I362" s="592"/>
    </row>
    <row r="363" spans="1:9" s="147" customFormat="1" ht="15" x14ac:dyDescent="0.2">
      <c r="A363" s="472">
        <v>344</v>
      </c>
      <c r="B363" s="516"/>
      <c r="C363" s="305"/>
      <c r="D363" s="305"/>
      <c r="E363" s="293"/>
      <c r="F363" s="293"/>
      <c r="G363" s="181"/>
      <c r="H363" s="181"/>
      <c r="I363" s="592"/>
    </row>
    <row r="364" spans="1:9" s="147" customFormat="1" ht="15" x14ac:dyDescent="0.2">
      <c r="A364" s="472">
        <v>345</v>
      </c>
      <c r="B364" s="516"/>
      <c r="C364" s="305"/>
      <c r="D364" s="305"/>
      <c r="E364" s="293"/>
      <c r="F364" s="293"/>
      <c r="G364" s="181"/>
      <c r="H364" s="181"/>
      <c r="I364" s="592"/>
    </row>
    <row r="365" spans="1:9" s="147" customFormat="1" ht="15" x14ac:dyDescent="0.2">
      <c r="A365" s="472">
        <v>346</v>
      </c>
      <c r="B365" s="516"/>
      <c r="C365" s="305"/>
      <c r="D365" s="305"/>
      <c r="E365" s="293"/>
      <c r="F365" s="293"/>
      <c r="G365" s="181"/>
      <c r="H365" s="181"/>
      <c r="I365" s="592"/>
    </row>
    <row r="366" spans="1:9" s="147" customFormat="1" ht="15" x14ac:dyDescent="0.2">
      <c r="A366" s="472">
        <v>347</v>
      </c>
      <c r="B366" s="516"/>
      <c r="C366" s="305"/>
      <c r="D366" s="305"/>
      <c r="E366" s="293"/>
      <c r="F366" s="293"/>
      <c r="G366" s="181"/>
      <c r="H366" s="181"/>
      <c r="I366" s="592"/>
    </row>
    <row r="367" spans="1:9" s="147" customFormat="1" ht="15" x14ac:dyDescent="0.2">
      <c r="A367" s="472">
        <v>348</v>
      </c>
      <c r="B367" s="516"/>
      <c r="C367" s="305"/>
      <c r="D367" s="305"/>
      <c r="E367" s="293"/>
      <c r="F367" s="293"/>
      <c r="G367" s="181"/>
      <c r="H367" s="181"/>
      <c r="I367" s="592"/>
    </row>
    <row r="368" spans="1:9" s="147" customFormat="1" ht="15" x14ac:dyDescent="0.2">
      <c r="A368" s="472">
        <v>349</v>
      </c>
      <c r="B368" s="516"/>
      <c r="C368" s="305"/>
      <c r="D368" s="305"/>
      <c r="E368" s="293"/>
      <c r="F368" s="293"/>
      <c r="G368" s="181"/>
      <c r="H368" s="181"/>
      <c r="I368" s="592"/>
    </row>
    <row r="369" spans="1:9" s="147" customFormat="1" ht="15" x14ac:dyDescent="0.2">
      <c r="A369" s="472">
        <v>350</v>
      </c>
      <c r="B369" s="516"/>
      <c r="C369" s="305"/>
      <c r="D369" s="305"/>
      <c r="E369" s="293"/>
      <c r="F369" s="293"/>
      <c r="G369" s="181"/>
      <c r="H369" s="181"/>
      <c r="I369" s="592"/>
    </row>
    <row r="370" spans="1:9" s="147" customFormat="1" ht="15" x14ac:dyDescent="0.2">
      <c r="A370" s="472">
        <v>351</v>
      </c>
      <c r="B370" s="516"/>
      <c r="C370" s="305"/>
      <c r="D370" s="305"/>
      <c r="E370" s="293"/>
      <c r="F370" s="293"/>
      <c r="G370" s="181"/>
      <c r="H370" s="181"/>
      <c r="I370" s="592"/>
    </row>
    <row r="371" spans="1:9" s="147" customFormat="1" ht="15" x14ac:dyDescent="0.2">
      <c r="A371" s="472">
        <v>352</v>
      </c>
      <c r="B371" s="516"/>
      <c r="C371" s="305"/>
      <c r="D371" s="305"/>
      <c r="E371" s="293"/>
      <c r="F371" s="293"/>
      <c r="G371" s="181"/>
      <c r="H371" s="181"/>
      <c r="I371" s="592"/>
    </row>
    <row r="372" spans="1:9" s="147" customFormat="1" ht="15" x14ac:dyDescent="0.2">
      <c r="A372" s="472">
        <v>353</v>
      </c>
      <c r="B372" s="516"/>
      <c r="C372" s="305"/>
      <c r="D372" s="305"/>
      <c r="E372" s="293"/>
      <c r="F372" s="293"/>
      <c r="G372" s="181"/>
      <c r="H372" s="181"/>
      <c r="I372" s="592"/>
    </row>
    <row r="373" spans="1:9" s="147" customFormat="1" ht="15" x14ac:dyDescent="0.2">
      <c r="A373" s="472">
        <v>354</v>
      </c>
      <c r="B373" s="516"/>
      <c r="C373" s="305"/>
      <c r="D373" s="305"/>
      <c r="E373" s="293"/>
      <c r="F373" s="293"/>
      <c r="G373" s="181"/>
      <c r="H373" s="181"/>
      <c r="I373" s="592"/>
    </row>
    <row r="374" spans="1:9" s="147" customFormat="1" ht="15" x14ac:dyDescent="0.2">
      <c r="A374" s="472">
        <v>355</v>
      </c>
      <c r="B374" s="516"/>
      <c r="C374" s="305"/>
      <c r="D374" s="305"/>
      <c r="E374" s="293"/>
      <c r="F374" s="293"/>
      <c r="G374" s="181"/>
      <c r="H374" s="181"/>
      <c r="I374" s="592"/>
    </row>
    <row r="375" spans="1:9" s="147" customFormat="1" ht="15" x14ac:dyDescent="0.2">
      <c r="A375" s="472">
        <v>356</v>
      </c>
      <c r="B375" s="516"/>
      <c r="C375" s="305"/>
      <c r="D375" s="305"/>
      <c r="E375" s="293"/>
      <c r="F375" s="293"/>
      <c r="G375" s="181"/>
      <c r="H375" s="181"/>
      <c r="I375" s="592"/>
    </row>
    <row r="376" spans="1:9" s="147" customFormat="1" ht="15" x14ac:dyDescent="0.2">
      <c r="A376" s="472">
        <v>357</v>
      </c>
      <c r="B376" s="516"/>
      <c r="C376" s="305"/>
      <c r="D376" s="305"/>
      <c r="E376" s="293"/>
      <c r="F376" s="293"/>
      <c r="G376" s="181"/>
      <c r="H376" s="181"/>
      <c r="I376" s="592"/>
    </row>
    <row r="377" spans="1:9" s="147" customFormat="1" ht="15" x14ac:dyDescent="0.2">
      <c r="A377" s="472">
        <v>358</v>
      </c>
      <c r="B377" s="516"/>
      <c r="C377" s="305"/>
      <c r="D377" s="305"/>
      <c r="E377" s="293"/>
      <c r="F377" s="293"/>
      <c r="G377" s="181"/>
      <c r="H377" s="181"/>
      <c r="I377" s="592"/>
    </row>
    <row r="378" spans="1:9" s="147" customFormat="1" ht="15" x14ac:dyDescent="0.2">
      <c r="A378" s="472">
        <v>359</v>
      </c>
      <c r="B378" s="516"/>
      <c r="C378" s="305"/>
      <c r="D378" s="305"/>
      <c r="E378" s="293"/>
      <c r="F378" s="293"/>
      <c r="G378" s="181"/>
      <c r="H378" s="181"/>
      <c r="I378" s="592"/>
    </row>
    <row r="379" spans="1:9" s="147" customFormat="1" ht="15" x14ac:dyDescent="0.2">
      <c r="A379" s="472">
        <v>360</v>
      </c>
      <c r="B379" s="516"/>
      <c r="C379" s="305"/>
      <c r="D379" s="305"/>
      <c r="E379" s="293"/>
      <c r="F379" s="293"/>
      <c r="G379" s="181"/>
      <c r="H379" s="181"/>
      <c r="I379" s="592"/>
    </row>
    <row r="380" spans="1:9" s="147" customFormat="1" ht="15" x14ac:dyDescent="0.2">
      <c r="A380" s="472">
        <v>361</v>
      </c>
      <c r="B380" s="516"/>
      <c r="C380" s="305"/>
      <c r="D380" s="305"/>
      <c r="E380" s="293"/>
      <c r="F380" s="293"/>
      <c r="G380" s="181"/>
      <c r="H380" s="181"/>
      <c r="I380" s="592"/>
    </row>
    <row r="381" spans="1:9" s="147" customFormat="1" ht="15" x14ac:dyDescent="0.2">
      <c r="A381" s="472">
        <v>362</v>
      </c>
      <c r="B381" s="516"/>
      <c r="C381" s="305"/>
      <c r="D381" s="305"/>
      <c r="E381" s="293"/>
      <c r="F381" s="293"/>
      <c r="G381" s="181"/>
      <c r="H381" s="181"/>
      <c r="I381" s="592"/>
    </row>
    <row r="382" spans="1:9" s="147" customFormat="1" ht="15" x14ac:dyDescent="0.2">
      <c r="A382" s="472">
        <v>363</v>
      </c>
      <c r="B382" s="516"/>
      <c r="C382" s="305"/>
      <c r="D382" s="305"/>
      <c r="E382" s="293"/>
      <c r="F382" s="293"/>
      <c r="G382" s="181"/>
      <c r="H382" s="181"/>
      <c r="I382" s="592"/>
    </row>
    <row r="383" spans="1:9" s="147" customFormat="1" ht="15" x14ac:dyDescent="0.2">
      <c r="A383" s="472">
        <v>364</v>
      </c>
      <c r="B383" s="516"/>
      <c r="C383" s="305"/>
      <c r="D383" s="305"/>
      <c r="E383" s="293"/>
      <c r="F383" s="293"/>
      <c r="G383" s="181"/>
      <c r="H383" s="181"/>
      <c r="I383" s="592"/>
    </row>
    <row r="384" spans="1:9" s="147" customFormat="1" ht="15" x14ac:dyDescent="0.2">
      <c r="A384" s="472">
        <v>365</v>
      </c>
      <c r="B384" s="516"/>
      <c r="C384" s="305"/>
      <c r="D384" s="305"/>
      <c r="E384" s="293"/>
      <c r="F384" s="293"/>
      <c r="G384" s="181"/>
      <c r="H384" s="181"/>
      <c r="I384" s="592"/>
    </row>
    <row r="385" spans="1:9" s="147" customFormat="1" ht="15" x14ac:dyDescent="0.2">
      <c r="A385" s="472">
        <v>366</v>
      </c>
      <c r="B385" s="516"/>
      <c r="C385" s="305"/>
      <c r="D385" s="305"/>
      <c r="E385" s="293"/>
      <c r="F385" s="293"/>
      <c r="G385" s="181"/>
      <c r="H385" s="181"/>
      <c r="I385" s="592"/>
    </row>
    <row r="386" spans="1:9" s="147" customFormat="1" ht="15" x14ac:dyDescent="0.2">
      <c r="A386" s="472">
        <v>367</v>
      </c>
      <c r="B386" s="516"/>
      <c r="C386" s="305"/>
      <c r="D386" s="305"/>
      <c r="E386" s="293"/>
      <c r="F386" s="293"/>
      <c r="G386" s="181"/>
      <c r="H386" s="181"/>
      <c r="I386" s="592"/>
    </row>
    <row r="387" spans="1:9" s="147" customFormat="1" ht="15" x14ac:dyDescent="0.2">
      <c r="A387" s="472">
        <v>368</v>
      </c>
      <c r="B387" s="516"/>
      <c r="C387" s="305"/>
      <c r="D387" s="305"/>
      <c r="E387" s="293"/>
      <c r="F387" s="293"/>
      <c r="G387" s="181"/>
      <c r="H387" s="181"/>
      <c r="I387" s="592"/>
    </row>
    <row r="388" spans="1:9" s="147" customFormat="1" ht="15" x14ac:dyDescent="0.2">
      <c r="A388" s="472">
        <v>369</v>
      </c>
      <c r="B388" s="516"/>
      <c r="C388" s="305"/>
      <c r="D388" s="305"/>
      <c r="E388" s="293"/>
      <c r="F388" s="293"/>
      <c r="G388" s="181"/>
      <c r="H388" s="181"/>
      <c r="I388" s="592"/>
    </row>
    <row r="389" spans="1:9" s="147" customFormat="1" ht="15" x14ac:dyDescent="0.2">
      <c r="A389" s="472">
        <v>370</v>
      </c>
      <c r="B389" s="516"/>
      <c r="C389" s="305"/>
      <c r="D389" s="305"/>
      <c r="E389" s="293"/>
      <c r="F389" s="293"/>
      <c r="G389" s="181"/>
      <c r="H389" s="181"/>
      <c r="I389" s="592"/>
    </row>
    <row r="390" spans="1:9" s="147" customFormat="1" ht="15" x14ac:dyDescent="0.2">
      <c r="A390" s="472">
        <v>371</v>
      </c>
      <c r="B390" s="516"/>
      <c r="C390" s="305"/>
      <c r="D390" s="305"/>
      <c r="E390" s="293"/>
      <c r="F390" s="293"/>
      <c r="G390" s="181"/>
      <c r="H390" s="181"/>
      <c r="I390" s="592"/>
    </row>
    <row r="391" spans="1:9" s="147" customFormat="1" ht="15" x14ac:dyDescent="0.2">
      <c r="A391" s="472">
        <v>372</v>
      </c>
      <c r="B391" s="516"/>
      <c r="C391" s="305"/>
      <c r="D391" s="305"/>
      <c r="E391" s="293"/>
      <c r="F391" s="293"/>
      <c r="G391" s="181"/>
      <c r="H391" s="181"/>
      <c r="I391" s="592"/>
    </row>
    <row r="392" spans="1:9" s="147" customFormat="1" ht="15" x14ac:dyDescent="0.2">
      <c r="A392" s="472">
        <v>373</v>
      </c>
      <c r="B392" s="516"/>
      <c r="C392" s="305"/>
      <c r="D392" s="305"/>
      <c r="E392" s="293"/>
      <c r="F392" s="293"/>
      <c r="G392" s="181"/>
      <c r="H392" s="181"/>
      <c r="I392" s="592"/>
    </row>
    <row r="393" spans="1:9" s="147" customFormat="1" ht="15" x14ac:dyDescent="0.2">
      <c r="A393" s="472">
        <v>374</v>
      </c>
      <c r="B393" s="516"/>
      <c r="C393" s="305"/>
      <c r="D393" s="305"/>
      <c r="E393" s="293"/>
      <c r="F393" s="293"/>
      <c r="G393" s="181"/>
      <c r="H393" s="181"/>
      <c r="I393" s="592"/>
    </row>
    <row r="394" spans="1:9" s="147" customFormat="1" ht="15" x14ac:dyDescent="0.2">
      <c r="A394" s="472">
        <v>375</v>
      </c>
      <c r="B394" s="516"/>
      <c r="C394" s="305"/>
      <c r="D394" s="305"/>
      <c r="E394" s="293"/>
      <c r="F394" s="293"/>
      <c r="G394" s="181"/>
      <c r="H394" s="181"/>
      <c r="I394" s="592"/>
    </row>
    <row r="395" spans="1:9" s="147" customFormat="1" ht="15" x14ac:dyDescent="0.2">
      <c r="A395" s="472">
        <v>376</v>
      </c>
      <c r="B395" s="516"/>
      <c r="C395" s="305"/>
      <c r="D395" s="305"/>
      <c r="E395" s="293"/>
      <c r="F395" s="293"/>
      <c r="G395" s="181"/>
      <c r="H395" s="181"/>
      <c r="I395" s="592"/>
    </row>
    <row r="396" spans="1:9" s="147" customFormat="1" ht="15" x14ac:dyDescent="0.2">
      <c r="A396" s="472">
        <v>377</v>
      </c>
      <c r="B396" s="516"/>
      <c r="C396" s="305"/>
      <c r="D396" s="305"/>
      <c r="E396" s="293"/>
      <c r="F396" s="293"/>
      <c r="G396" s="181"/>
      <c r="H396" s="181"/>
      <c r="I396" s="592"/>
    </row>
    <row r="397" spans="1:9" s="147" customFormat="1" ht="15" x14ac:dyDescent="0.2">
      <c r="A397" s="472">
        <v>378</v>
      </c>
      <c r="B397" s="516"/>
      <c r="C397" s="305"/>
      <c r="D397" s="305"/>
      <c r="E397" s="293"/>
      <c r="F397" s="293"/>
      <c r="G397" s="181"/>
      <c r="H397" s="181"/>
      <c r="I397" s="592"/>
    </row>
    <row r="398" spans="1:9" s="147" customFormat="1" ht="15" x14ac:dyDescent="0.2">
      <c r="A398" s="472">
        <v>379</v>
      </c>
      <c r="B398" s="516"/>
      <c r="C398" s="305"/>
      <c r="D398" s="305"/>
      <c r="E398" s="293"/>
      <c r="F398" s="293"/>
      <c r="G398" s="181"/>
      <c r="H398" s="181"/>
      <c r="I398" s="592"/>
    </row>
    <row r="399" spans="1:9" s="147" customFormat="1" ht="15" x14ac:dyDescent="0.2">
      <c r="A399" s="472">
        <v>380</v>
      </c>
      <c r="B399" s="516"/>
      <c r="C399" s="305"/>
      <c r="D399" s="305"/>
      <c r="E399" s="293"/>
      <c r="F399" s="293"/>
      <c r="G399" s="181"/>
      <c r="H399" s="181"/>
      <c r="I399" s="592"/>
    </row>
    <row r="400" spans="1:9" s="147" customFormat="1" ht="15" x14ac:dyDescent="0.2">
      <c r="A400" s="472">
        <v>381</v>
      </c>
      <c r="B400" s="516"/>
      <c r="C400" s="305"/>
      <c r="D400" s="305"/>
      <c r="E400" s="293"/>
      <c r="F400" s="293"/>
      <c r="G400" s="181"/>
      <c r="H400" s="181"/>
      <c r="I400" s="592"/>
    </row>
    <row r="401" spans="1:9" s="147" customFormat="1" ht="15" x14ac:dyDescent="0.2">
      <c r="A401" s="472">
        <v>382</v>
      </c>
      <c r="B401" s="516"/>
      <c r="C401" s="305"/>
      <c r="D401" s="305"/>
      <c r="E401" s="293"/>
      <c r="F401" s="293"/>
      <c r="G401" s="181"/>
      <c r="H401" s="181"/>
      <c r="I401" s="592"/>
    </row>
    <row r="402" spans="1:9" s="147" customFormat="1" ht="15" x14ac:dyDescent="0.2">
      <c r="A402" s="472">
        <v>383</v>
      </c>
      <c r="B402" s="516"/>
      <c r="C402" s="305"/>
      <c r="D402" s="305"/>
      <c r="E402" s="293"/>
      <c r="F402" s="293"/>
      <c r="G402" s="181"/>
      <c r="H402" s="181"/>
      <c r="I402" s="592"/>
    </row>
    <row r="403" spans="1:9" s="147" customFormat="1" ht="15" x14ac:dyDescent="0.2">
      <c r="A403" s="472">
        <v>384</v>
      </c>
      <c r="B403" s="516"/>
      <c r="C403" s="305"/>
      <c r="D403" s="305"/>
      <c r="E403" s="293"/>
      <c r="F403" s="293"/>
      <c r="G403" s="181"/>
      <c r="H403" s="181"/>
      <c r="I403" s="592"/>
    </row>
    <row r="404" spans="1:9" s="147" customFormat="1" ht="15" x14ac:dyDescent="0.2">
      <c r="A404" s="472">
        <v>385</v>
      </c>
      <c r="B404" s="516"/>
      <c r="C404" s="305"/>
      <c r="D404" s="305"/>
      <c r="E404" s="293"/>
      <c r="F404" s="293"/>
      <c r="G404" s="181"/>
      <c r="H404" s="181"/>
      <c r="I404" s="592"/>
    </row>
    <row r="405" spans="1:9" s="147" customFormat="1" ht="15" x14ac:dyDescent="0.2">
      <c r="A405" s="472">
        <v>386</v>
      </c>
      <c r="B405" s="516"/>
      <c r="C405" s="305"/>
      <c r="D405" s="305"/>
      <c r="E405" s="293"/>
      <c r="F405" s="293"/>
      <c r="G405" s="181"/>
      <c r="H405" s="181"/>
      <c r="I405" s="592"/>
    </row>
    <row r="406" spans="1:9" s="147" customFormat="1" ht="15" x14ac:dyDescent="0.2">
      <c r="A406" s="472">
        <v>387</v>
      </c>
      <c r="B406" s="516"/>
      <c r="C406" s="305"/>
      <c r="D406" s="305"/>
      <c r="E406" s="293"/>
      <c r="F406" s="293"/>
      <c r="G406" s="181"/>
      <c r="H406" s="181"/>
      <c r="I406" s="592"/>
    </row>
    <row r="407" spans="1:9" s="147" customFormat="1" ht="15" x14ac:dyDescent="0.2">
      <c r="A407" s="472">
        <v>388</v>
      </c>
      <c r="B407" s="516"/>
      <c r="C407" s="305"/>
      <c r="D407" s="305"/>
      <c r="E407" s="293"/>
      <c r="F407" s="293"/>
      <c r="G407" s="181"/>
      <c r="H407" s="181"/>
      <c r="I407" s="592"/>
    </row>
    <row r="408" spans="1:9" s="147" customFormat="1" ht="15" x14ac:dyDescent="0.2">
      <c r="A408" s="472">
        <v>389</v>
      </c>
      <c r="B408" s="516"/>
      <c r="C408" s="305"/>
      <c r="D408" s="305"/>
      <c r="E408" s="293"/>
      <c r="F408" s="293"/>
      <c r="G408" s="181"/>
      <c r="H408" s="181"/>
      <c r="I408" s="592"/>
    </row>
    <row r="409" spans="1:9" s="147" customFormat="1" ht="15" x14ac:dyDescent="0.2">
      <c r="A409" s="472">
        <v>390</v>
      </c>
      <c r="B409" s="516"/>
      <c r="C409" s="305"/>
      <c r="D409" s="305"/>
      <c r="E409" s="293"/>
      <c r="F409" s="293"/>
      <c r="G409" s="181"/>
      <c r="H409" s="181"/>
      <c r="I409" s="592"/>
    </row>
    <row r="410" spans="1:9" s="147" customFormat="1" ht="15" x14ac:dyDescent="0.2">
      <c r="A410" s="472">
        <v>391</v>
      </c>
      <c r="B410" s="516"/>
      <c r="C410" s="305"/>
      <c r="D410" s="305"/>
      <c r="E410" s="293"/>
      <c r="F410" s="293"/>
      <c r="G410" s="181"/>
      <c r="H410" s="181"/>
      <c r="I410" s="592"/>
    </row>
    <row r="411" spans="1:9" s="147" customFormat="1" ht="15" x14ac:dyDescent="0.2">
      <c r="A411" s="472">
        <v>392</v>
      </c>
      <c r="B411" s="516"/>
      <c r="C411" s="305"/>
      <c r="D411" s="305"/>
      <c r="E411" s="293"/>
      <c r="F411" s="293"/>
      <c r="G411" s="181"/>
      <c r="H411" s="181"/>
      <c r="I411" s="592"/>
    </row>
    <row r="412" spans="1:9" s="147" customFormat="1" ht="15" x14ac:dyDescent="0.2">
      <c r="A412" s="472">
        <v>393</v>
      </c>
      <c r="B412" s="516"/>
      <c r="C412" s="305"/>
      <c r="D412" s="305"/>
      <c r="E412" s="293"/>
      <c r="F412" s="293"/>
      <c r="G412" s="181"/>
      <c r="H412" s="181"/>
      <c r="I412" s="592"/>
    </row>
    <row r="413" spans="1:9" s="147" customFormat="1" ht="15" x14ac:dyDescent="0.2">
      <c r="A413" s="472">
        <v>394</v>
      </c>
      <c r="B413" s="516"/>
      <c r="C413" s="305"/>
      <c r="D413" s="305"/>
      <c r="E413" s="293"/>
      <c r="F413" s="293"/>
      <c r="G413" s="181"/>
      <c r="H413" s="181"/>
      <c r="I413" s="592"/>
    </row>
    <row r="414" spans="1:9" s="147" customFormat="1" ht="15" x14ac:dyDescent="0.2">
      <c r="A414" s="472">
        <v>395</v>
      </c>
      <c r="B414" s="516"/>
      <c r="C414" s="305"/>
      <c r="D414" s="305"/>
      <c r="E414" s="293"/>
      <c r="F414" s="293"/>
      <c r="G414" s="181"/>
      <c r="H414" s="181"/>
      <c r="I414" s="592"/>
    </row>
    <row r="415" spans="1:9" s="147" customFormat="1" ht="15" x14ac:dyDescent="0.2">
      <c r="A415" s="472">
        <v>396</v>
      </c>
      <c r="B415" s="516"/>
      <c r="C415" s="305"/>
      <c r="D415" s="305"/>
      <c r="E415" s="293"/>
      <c r="F415" s="293"/>
      <c r="G415" s="181"/>
      <c r="H415" s="181"/>
      <c r="I415" s="592"/>
    </row>
    <row r="416" spans="1:9" s="147" customFormat="1" ht="15" x14ac:dyDescent="0.2">
      <c r="A416" s="472">
        <v>397</v>
      </c>
      <c r="B416" s="516"/>
      <c r="C416" s="305"/>
      <c r="D416" s="305"/>
      <c r="E416" s="293"/>
      <c r="F416" s="293"/>
      <c r="G416" s="181"/>
      <c r="H416" s="181"/>
      <c r="I416" s="592"/>
    </row>
    <row r="417" spans="1:9" s="147" customFormat="1" ht="15" x14ac:dyDescent="0.2">
      <c r="A417" s="472">
        <v>398</v>
      </c>
      <c r="B417" s="516"/>
      <c r="C417" s="305"/>
      <c r="D417" s="305"/>
      <c r="E417" s="293"/>
      <c r="F417" s="293"/>
      <c r="G417" s="181"/>
      <c r="H417" s="181"/>
      <c r="I417" s="592"/>
    </row>
    <row r="418" spans="1:9" s="147" customFormat="1" ht="15" x14ac:dyDescent="0.2">
      <c r="A418" s="472">
        <v>399</v>
      </c>
      <c r="B418" s="516"/>
      <c r="C418" s="305"/>
      <c r="D418" s="305"/>
      <c r="E418" s="293"/>
      <c r="F418" s="293"/>
      <c r="G418" s="181"/>
      <c r="H418" s="181"/>
      <c r="I418" s="592"/>
    </row>
    <row r="419" spans="1:9" s="147" customFormat="1" ht="15" x14ac:dyDescent="0.2">
      <c r="A419" s="472">
        <v>400</v>
      </c>
      <c r="B419" s="516"/>
      <c r="C419" s="305"/>
      <c r="D419" s="305"/>
      <c r="E419" s="293"/>
      <c r="F419" s="293"/>
      <c r="G419" s="181"/>
      <c r="H419" s="181"/>
      <c r="I419" s="592"/>
    </row>
    <row r="420" spans="1:9" s="147" customFormat="1" ht="15" x14ac:dyDescent="0.2">
      <c r="A420" s="472">
        <v>401</v>
      </c>
      <c r="B420" s="516"/>
      <c r="C420" s="305"/>
      <c r="D420" s="305"/>
      <c r="E420" s="293"/>
      <c r="F420" s="293"/>
      <c r="G420" s="181"/>
      <c r="H420" s="181"/>
      <c r="I420" s="592"/>
    </row>
    <row r="421" spans="1:9" s="147" customFormat="1" ht="15" x14ac:dyDescent="0.2">
      <c r="A421" s="472">
        <v>402</v>
      </c>
      <c r="B421" s="516"/>
      <c r="C421" s="305"/>
      <c r="D421" s="305"/>
      <c r="E421" s="293"/>
      <c r="F421" s="293"/>
      <c r="G421" s="181"/>
      <c r="H421" s="181"/>
      <c r="I421" s="592"/>
    </row>
    <row r="422" spans="1:9" s="147" customFormat="1" ht="15" x14ac:dyDescent="0.2">
      <c r="A422" s="472">
        <v>403</v>
      </c>
      <c r="B422" s="516"/>
      <c r="C422" s="305"/>
      <c r="D422" s="305"/>
      <c r="E422" s="293"/>
      <c r="F422" s="293"/>
      <c r="G422" s="181"/>
      <c r="H422" s="181"/>
      <c r="I422" s="592"/>
    </row>
    <row r="423" spans="1:9" s="147" customFormat="1" ht="15" x14ac:dyDescent="0.2">
      <c r="A423" s="472">
        <v>404</v>
      </c>
      <c r="B423" s="516"/>
      <c r="C423" s="305"/>
      <c r="D423" s="305"/>
      <c r="E423" s="293"/>
      <c r="F423" s="293"/>
      <c r="G423" s="181"/>
      <c r="H423" s="181"/>
      <c r="I423" s="592"/>
    </row>
    <row r="424" spans="1:9" s="147" customFormat="1" ht="15" x14ac:dyDescent="0.2">
      <c r="A424" s="472">
        <v>405</v>
      </c>
      <c r="B424" s="516"/>
      <c r="C424" s="305"/>
      <c r="D424" s="305"/>
      <c r="E424" s="293"/>
      <c r="F424" s="293"/>
      <c r="G424" s="181"/>
      <c r="H424" s="181"/>
      <c r="I424" s="592"/>
    </row>
    <row r="425" spans="1:9" s="147" customFormat="1" ht="15" x14ac:dyDescent="0.2">
      <c r="A425" s="472">
        <v>406</v>
      </c>
      <c r="B425" s="516"/>
      <c r="C425" s="305"/>
      <c r="D425" s="305"/>
      <c r="E425" s="293"/>
      <c r="F425" s="293"/>
      <c r="G425" s="181"/>
      <c r="H425" s="181"/>
      <c r="I425" s="592"/>
    </row>
    <row r="426" spans="1:9" s="147" customFormat="1" ht="15" x14ac:dyDescent="0.2">
      <c r="A426" s="472">
        <v>407</v>
      </c>
      <c r="B426" s="516"/>
      <c r="C426" s="305"/>
      <c r="D426" s="305"/>
      <c r="E426" s="293"/>
      <c r="F426" s="293"/>
      <c r="G426" s="181"/>
      <c r="H426" s="181"/>
      <c r="I426" s="592"/>
    </row>
    <row r="427" spans="1:9" s="147" customFormat="1" ht="15" x14ac:dyDescent="0.2">
      <c r="A427" s="472">
        <v>408</v>
      </c>
      <c r="B427" s="516"/>
      <c r="C427" s="305"/>
      <c r="D427" s="305"/>
      <c r="E427" s="293"/>
      <c r="F427" s="293"/>
      <c r="G427" s="181"/>
      <c r="H427" s="181"/>
      <c r="I427" s="592"/>
    </row>
    <row r="428" spans="1:9" s="147" customFormat="1" ht="15" x14ac:dyDescent="0.2">
      <c r="A428" s="472">
        <v>409</v>
      </c>
      <c r="B428" s="516"/>
      <c r="C428" s="305"/>
      <c r="D428" s="305"/>
      <c r="E428" s="293"/>
      <c r="F428" s="293"/>
      <c r="G428" s="181"/>
      <c r="H428" s="181"/>
      <c r="I428" s="592"/>
    </row>
    <row r="429" spans="1:9" s="147" customFormat="1" ht="15" x14ac:dyDescent="0.2">
      <c r="A429" s="472">
        <v>410</v>
      </c>
      <c r="B429" s="516"/>
      <c r="C429" s="305"/>
      <c r="D429" s="305"/>
      <c r="E429" s="293"/>
      <c r="F429" s="293"/>
      <c r="G429" s="181"/>
      <c r="H429" s="181"/>
      <c r="I429" s="592"/>
    </row>
    <row r="430" spans="1:9" s="147" customFormat="1" ht="15" x14ac:dyDescent="0.2">
      <c r="A430" s="472">
        <v>411</v>
      </c>
      <c r="B430" s="516"/>
      <c r="C430" s="305"/>
      <c r="D430" s="305"/>
      <c r="E430" s="293"/>
      <c r="F430" s="293"/>
      <c r="G430" s="181"/>
      <c r="H430" s="181"/>
      <c r="I430" s="592"/>
    </row>
    <row r="431" spans="1:9" s="147" customFormat="1" ht="15" x14ac:dyDescent="0.2">
      <c r="A431" s="472">
        <v>412</v>
      </c>
      <c r="B431" s="516"/>
      <c r="C431" s="305"/>
      <c r="D431" s="305"/>
      <c r="E431" s="293"/>
      <c r="F431" s="293"/>
      <c r="G431" s="181"/>
      <c r="H431" s="181"/>
      <c r="I431" s="592"/>
    </row>
    <row r="432" spans="1:9" s="147" customFormat="1" ht="15" x14ac:dyDescent="0.2">
      <c r="A432" s="472">
        <v>413</v>
      </c>
      <c r="B432" s="516"/>
      <c r="C432" s="305"/>
      <c r="D432" s="305"/>
      <c r="E432" s="293"/>
      <c r="F432" s="293"/>
      <c r="G432" s="181"/>
      <c r="H432" s="181"/>
      <c r="I432" s="592"/>
    </row>
    <row r="433" spans="1:9" s="147" customFormat="1" ht="15" x14ac:dyDescent="0.2">
      <c r="A433" s="472">
        <v>414</v>
      </c>
      <c r="B433" s="516"/>
      <c r="C433" s="305"/>
      <c r="D433" s="305"/>
      <c r="E433" s="293"/>
      <c r="F433" s="293"/>
      <c r="G433" s="181"/>
      <c r="H433" s="181"/>
      <c r="I433" s="592"/>
    </row>
    <row r="434" spans="1:9" s="147" customFormat="1" ht="15" x14ac:dyDescent="0.2">
      <c r="A434" s="472">
        <v>415</v>
      </c>
      <c r="B434" s="516"/>
      <c r="C434" s="305"/>
      <c r="D434" s="305"/>
      <c r="E434" s="293"/>
      <c r="F434" s="293"/>
      <c r="G434" s="181"/>
      <c r="H434" s="181"/>
      <c r="I434" s="592"/>
    </row>
    <row r="435" spans="1:9" s="147" customFormat="1" ht="15" x14ac:dyDescent="0.2">
      <c r="A435" s="472">
        <v>416</v>
      </c>
      <c r="B435" s="516"/>
      <c r="C435" s="305"/>
      <c r="D435" s="305"/>
      <c r="E435" s="293"/>
      <c r="F435" s="293"/>
      <c r="G435" s="181"/>
      <c r="H435" s="181"/>
      <c r="I435" s="592"/>
    </row>
    <row r="436" spans="1:9" s="147" customFormat="1" ht="15" x14ac:dyDescent="0.2">
      <c r="A436" s="472">
        <v>417</v>
      </c>
      <c r="B436" s="516"/>
      <c r="C436" s="305"/>
      <c r="D436" s="305"/>
      <c r="E436" s="293"/>
      <c r="F436" s="293"/>
      <c r="G436" s="181"/>
      <c r="H436" s="181"/>
      <c r="I436" s="592"/>
    </row>
    <row r="437" spans="1:9" s="147" customFormat="1" ht="15" x14ac:dyDescent="0.2">
      <c r="A437" s="472">
        <v>418</v>
      </c>
      <c r="B437" s="516"/>
      <c r="C437" s="305"/>
      <c r="D437" s="305"/>
      <c r="E437" s="293"/>
      <c r="F437" s="293"/>
      <c r="G437" s="181"/>
      <c r="H437" s="181"/>
      <c r="I437" s="592"/>
    </row>
    <row r="438" spans="1:9" s="147" customFormat="1" ht="15" x14ac:dyDescent="0.2">
      <c r="A438" s="472">
        <v>419</v>
      </c>
      <c r="B438" s="516"/>
      <c r="C438" s="305"/>
      <c r="D438" s="305"/>
      <c r="E438" s="293"/>
      <c r="F438" s="293"/>
      <c r="G438" s="181"/>
      <c r="H438" s="181"/>
      <c r="I438" s="592"/>
    </row>
    <row r="439" spans="1:9" s="147" customFormat="1" ht="15" x14ac:dyDescent="0.2">
      <c r="A439" s="472">
        <v>420</v>
      </c>
      <c r="B439" s="516"/>
      <c r="C439" s="305"/>
      <c r="D439" s="305"/>
      <c r="E439" s="293"/>
      <c r="F439" s="293"/>
      <c r="G439" s="181"/>
      <c r="H439" s="181"/>
      <c r="I439" s="592"/>
    </row>
    <row r="440" spans="1:9" s="147" customFormat="1" ht="15" x14ac:dyDescent="0.2">
      <c r="A440" s="472">
        <v>421</v>
      </c>
      <c r="B440" s="516"/>
      <c r="C440" s="305"/>
      <c r="D440" s="305"/>
      <c r="E440" s="293"/>
      <c r="F440" s="293"/>
      <c r="G440" s="181"/>
      <c r="H440" s="181"/>
      <c r="I440" s="592"/>
    </row>
    <row r="441" spans="1:9" s="147" customFormat="1" ht="15" x14ac:dyDescent="0.2">
      <c r="A441" s="472">
        <v>422</v>
      </c>
      <c r="B441" s="516"/>
      <c r="C441" s="305"/>
      <c r="D441" s="305"/>
      <c r="E441" s="293"/>
      <c r="F441" s="293"/>
      <c r="G441" s="181"/>
      <c r="H441" s="181"/>
      <c r="I441" s="592"/>
    </row>
    <row r="442" spans="1:9" s="147" customFormat="1" ht="15" x14ac:dyDescent="0.2">
      <c r="A442" s="472">
        <v>423</v>
      </c>
      <c r="B442" s="516"/>
      <c r="C442" s="305"/>
      <c r="D442" s="305"/>
      <c r="E442" s="293"/>
      <c r="F442" s="293"/>
      <c r="G442" s="181"/>
      <c r="H442" s="181"/>
      <c r="I442" s="592"/>
    </row>
    <row r="443" spans="1:9" s="147" customFormat="1" ht="15" x14ac:dyDescent="0.2">
      <c r="A443" s="472">
        <v>424</v>
      </c>
      <c r="B443" s="516"/>
      <c r="C443" s="305"/>
      <c r="D443" s="305"/>
      <c r="E443" s="293"/>
      <c r="F443" s="293"/>
      <c r="G443" s="181"/>
      <c r="H443" s="181"/>
      <c r="I443" s="592"/>
    </row>
    <row r="444" spans="1:9" s="147" customFormat="1" ht="15" x14ac:dyDescent="0.2">
      <c r="A444" s="472">
        <v>425</v>
      </c>
      <c r="B444" s="516"/>
      <c r="C444" s="305"/>
      <c r="D444" s="305"/>
      <c r="E444" s="293"/>
      <c r="F444" s="293"/>
      <c r="G444" s="181"/>
      <c r="H444" s="181"/>
      <c r="I444" s="592"/>
    </row>
    <row r="445" spans="1:9" s="147" customFormat="1" ht="15" x14ac:dyDescent="0.2">
      <c r="A445" s="472">
        <v>426</v>
      </c>
      <c r="B445" s="516"/>
      <c r="C445" s="305"/>
      <c r="D445" s="305"/>
      <c r="E445" s="293"/>
      <c r="F445" s="293"/>
      <c r="G445" s="181"/>
      <c r="H445" s="181"/>
      <c r="I445" s="592"/>
    </row>
    <row r="446" spans="1:9" s="147" customFormat="1" ht="15" x14ac:dyDescent="0.2">
      <c r="A446" s="472">
        <v>427</v>
      </c>
      <c r="B446" s="516"/>
      <c r="C446" s="305"/>
      <c r="D446" s="305"/>
      <c r="E446" s="293"/>
      <c r="F446" s="293"/>
      <c r="G446" s="181"/>
      <c r="H446" s="181"/>
      <c r="I446" s="592"/>
    </row>
    <row r="447" spans="1:9" s="147" customFormat="1" ht="15" x14ac:dyDescent="0.2">
      <c r="A447" s="472">
        <v>428</v>
      </c>
      <c r="B447" s="516"/>
      <c r="C447" s="305"/>
      <c r="D447" s="305"/>
      <c r="E447" s="293"/>
      <c r="F447" s="293"/>
      <c r="G447" s="181"/>
      <c r="H447" s="181"/>
      <c r="I447" s="592"/>
    </row>
    <row r="448" spans="1:9" s="147" customFormat="1" ht="15" x14ac:dyDescent="0.2">
      <c r="A448" s="472">
        <v>429</v>
      </c>
      <c r="B448" s="516"/>
      <c r="C448" s="305"/>
      <c r="D448" s="305"/>
      <c r="E448" s="293"/>
      <c r="F448" s="293"/>
      <c r="G448" s="181"/>
      <c r="H448" s="181"/>
      <c r="I448" s="592"/>
    </row>
    <row r="449" spans="1:9" s="147" customFormat="1" ht="15" x14ac:dyDescent="0.2">
      <c r="A449" s="472">
        <v>430</v>
      </c>
      <c r="B449" s="516"/>
      <c r="C449" s="305"/>
      <c r="D449" s="305"/>
      <c r="E449" s="293"/>
      <c r="F449" s="293"/>
      <c r="G449" s="181"/>
      <c r="H449" s="181"/>
      <c r="I449" s="592"/>
    </row>
    <row r="450" spans="1:9" s="147" customFormat="1" ht="15" x14ac:dyDescent="0.2">
      <c r="A450" s="472">
        <v>431</v>
      </c>
      <c r="B450" s="516"/>
      <c r="C450" s="305"/>
      <c r="D450" s="305"/>
      <c r="E450" s="293"/>
      <c r="F450" s="293"/>
      <c r="G450" s="181"/>
      <c r="H450" s="181"/>
      <c r="I450" s="592"/>
    </row>
    <row r="451" spans="1:9" s="147" customFormat="1" ht="15" x14ac:dyDescent="0.2">
      <c r="A451" s="472">
        <v>432</v>
      </c>
      <c r="B451" s="516"/>
      <c r="C451" s="305"/>
      <c r="D451" s="305"/>
      <c r="E451" s="293"/>
      <c r="F451" s="293"/>
      <c r="G451" s="181"/>
      <c r="H451" s="181"/>
      <c r="I451" s="592"/>
    </row>
    <row r="452" spans="1:9" s="147" customFormat="1" ht="15" x14ac:dyDescent="0.2">
      <c r="A452" s="472">
        <v>433</v>
      </c>
      <c r="B452" s="516"/>
      <c r="C452" s="305"/>
      <c r="D452" s="305"/>
      <c r="E452" s="293"/>
      <c r="F452" s="293"/>
      <c r="G452" s="181"/>
      <c r="H452" s="181"/>
      <c r="I452" s="592"/>
    </row>
    <row r="453" spans="1:9" s="147" customFormat="1" ht="15" x14ac:dyDescent="0.2">
      <c r="A453" s="472">
        <v>434</v>
      </c>
      <c r="B453" s="516"/>
      <c r="C453" s="305"/>
      <c r="D453" s="305"/>
      <c r="E453" s="293"/>
      <c r="F453" s="293"/>
      <c r="G453" s="181"/>
      <c r="H453" s="181"/>
      <c r="I453" s="592"/>
    </row>
    <row r="454" spans="1:9" s="147" customFormat="1" ht="15" x14ac:dyDescent="0.2">
      <c r="A454" s="472">
        <v>435</v>
      </c>
      <c r="B454" s="516"/>
      <c r="C454" s="305"/>
      <c r="D454" s="305"/>
      <c r="E454" s="293"/>
      <c r="F454" s="293"/>
      <c r="G454" s="181"/>
      <c r="H454" s="181"/>
      <c r="I454" s="592"/>
    </row>
    <row r="455" spans="1:9" s="147" customFormat="1" ht="15" x14ac:dyDescent="0.2">
      <c r="A455" s="472">
        <v>436</v>
      </c>
      <c r="B455" s="516"/>
      <c r="C455" s="305"/>
      <c r="D455" s="305"/>
      <c r="E455" s="293"/>
      <c r="F455" s="293"/>
      <c r="G455" s="181"/>
      <c r="H455" s="181"/>
      <c r="I455" s="592"/>
    </row>
    <row r="456" spans="1:9" s="147" customFormat="1" ht="15" x14ac:dyDescent="0.2">
      <c r="A456" s="472">
        <v>437</v>
      </c>
      <c r="B456" s="516"/>
      <c r="C456" s="305"/>
      <c r="D456" s="305"/>
      <c r="E456" s="293"/>
      <c r="F456" s="293"/>
      <c r="G456" s="181"/>
      <c r="H456" s="181"/>
      <c r="I456" s="592"/>
    </row>
    <row r="457" spans="1:9" s="147" customFormat="1" ht="15" x14ac:dyDescent="0.2">
      <c r="A457" s="472">
        <v>438</v>
      </c>
      <c r="B457" s="516"/>
      <c r="C457" s="305"/>
      <c r="D457" s="305"/>
      <c r="E457" s="293"/>
      <c r="F457" s="293"/>
      <c r="G457" s="181"/>
      <c r="H457" s="181"/>
      <c r="I457" s="592"/>
    </row>
    <row r="458" spans="1:9" s="147" customFormat="1" ht="15" x14ac:dyDescent="0.2">
      <c r="A458" s="472">
        <v>439</v>
      </c>
      <c r="B458" s="516"/>
      <c r="C458" s="305"/>
      <c r="D458" s="305"/>
      <c r="E458" s="293"/>
      <c r="F458" s="293"/>
      <c r="G458" s="181"/>
      <c r="H458" s="181"/>
      <c r="I458" s="592"/>
    </row>
    <row r="459" spans="1:9" s="147" customFormat="1" ht="15" x14ac:dyDescent="0.2">
      <c r="A459" s="472">
        <v>440</v>
      </c>
      <c r="B459" s="516"/>
      <c r="C459" s="305"/>
      <c r="D459" s="305"/>
      <c r="E459" s="293"/>
      <c r="F459" s="293"/>
      <c r="G459" s="181"/>
      <c r="H459" s="181"/>
      <c r="I459" s="592"/>
    </row>
    <row r="460" spans="1:9" s="147" customFormat="1" ht="15" x14ac:dyDescent="0.2">
      <c r="A460" s="472">
        <v>441</v>
      </c>
      <c r="B460" s="516"/>
      <c r="C460" s="305"/>
      <c r="D460" s="305"/>
      <c r="E460" s="293"/>
      <c r="F460" s="293"/>
      <c r="G460" s="181"/>
      <c r="H460" s="181"/>
      <c r="I460" s="592"/>
    </row>
    <row r="461" spans="1:9" s="147" customFormat="1" ht="15" x14ac:dyDescent="0.2">
      <c r="A461" s="472">
        <v>442</v>
      </c>
      <c r="B461" s="516"/>
      <c r="C461" s="305"/>
      <c r="D461" s="305"/>
      <c r="E461" s="293"/>
      <c r="F461" s="293"/>
      <c r="G461" s="181"/>
      <c r="H461" s="181"/>
      <c r="I461" s="592"/>
    </row>
    <row r="462" spans="1:9" s="147" customFormat="1" ht="15" x14ac:dyDescent="0.2">
      <c r="A462" s="472">
        <v>443</v>
      </c>
      <c r="B462" s="516"/>
      <c r="C462" s="305"/>
      <c r="D462" s="305"/>
      <c r="E462" s="293"/>
      <c r="F462" s="293"/>
      <c r="G462" s="181"/>
      <c r="H462" s="181"/>
      <c r="I462" s="592"/>
    </row>
    <row r="463" spans="1:9" s="147" customFormat="1" ht="15" x14ac:dyDescent="0.2">
      <c r="A463" s="472">
        <v>444</v>
      </c>
      <c r="B463" s="516"/>
      <c r="C463" s="305"/>
      <c r="D463" s="305"/>
      <c r="E463" s="293"/>
      <c r="F463" s="293"/>
      <c r="G463" s="181"/>
      <c r="H463" s="181"/>
      <c r="I463" s="592"/>
    </row>
    <row r="464" spans="1:9" s="147" customFormat="1" ht="15" x14ac:dyDescent="0.2">
      <c r="A464" s="472">
        <v>445</v>
      </c>
      <c r="B464" s="516"/>
      <c r="C464" s="305"/>
      <c r="D464" s="305"/>
      <c r="E464" s="293"/>
      <c r="F464" s="293"/>
      <c r="G464" s="181"/>
      <c r="H464" s="181"/>
      <c r="I464" s="592"/>
    </row>
    <row r="465" spans="1:9" s="147" customFormat="1" ht="15" x14ac:dyDescent="0.2">
      <c r="A465" s="472">
        <v>446</v>
      </c>
      <c r="B465" s="516"/>
      <c r="C465" s="305"/>
      <c r="D465" s="305"/>
      <c r="E465" s="293"/>
      <c r="F465" s="293"/>
      <c r="G465" s="181"/>
      <c r="H465" s="181"/>
      <c r="I465" s="592"/>
    </row>
    <row r="466" spans="1:9" s="147" customFormat="1" ht="15" x14ac:dyDescent="0.2">
      <c r="A466" s="472">
        <v>447</v>
      </c>
      <c r="B466" s="516"/>
      <c r="C466" s="305"/>
      <c r="D466" s="305"/>
      <c r="E466" s="293"/>
      <c r="F466" s="293"/>
      <c r="G466" s="181"/>
      <c r="H466" s="181"/>
      <c r="I466" s="592"/>
    </row>
    <row r="467" spans="1:9" s="147" customFormat="1" ht="15" x14ac:dyDescent="0.2">
      <c r="A467" s="472">
        <v>448</v>
      </c>
      <c r="B467" s="516"/>
      <c r="C467" s="305"/>
      <c r="D467" s="305"/>
      <c r="E467" s="293"/>
      <c r="F467" s="293"/>
      <c r="G467" s="181"/>
      <c r="H467" s="181"/>
      <c r="I467" s="592"/>
    </row>
    <row r="468" spans="1:9" s="147" customFormat="1" ht="15" x14ac:dyDescent="0.2">
      <c r="A468" s="472">
        <v>449</v>
      </c>
      <c r="B468" s="516"/>
      <c r="C468" s="305"/>
      <c r="D468" s="305"/>
      <c r="E468" s="293"/>
      <c r="F468" s="293"/>
      <c r="G468" s="181"/>
      <c r="H468" s="181"/>
      <c r="I468" s="592"/>
    </row>
    <row r="469" spans="1:9" s="147" customFormat="1" ht="15" x14ac:dyDescent="0.2">
      <c r="A469" s="472">
        <v>450</v>
      </c>
      <c r="B469" s="516"/>
      <c r="C469" s="305"/>
      <c r="D469" s="305"/>
      <c r="E469" s="293"/>
      <c r="F469" s="293"/>
      <c r="G469" s="181"/>
      <c r="H469" s="181"/>
      <c r="I469" s="592"/>
    </row>
    <row r="470" spans="1:9" s="147" customFormat="1" ht="15" x14ac:dyDescent="0.2">
      <c r="A470" s="472">
        <v>451</v>
      </c>
      <c r="B470" s="516"/>
      <c r="C470" s="305"/>
      <c r="D470" s="305"/>
      <c r="E470" s="293"/>
      <c r="F470" s="293"/>
      <c r="G470" s="181"/>
      <c r="H470" s="181"/>
      <c r="I470" s="592"/>
    </row>
    <row r="471" spans="1:9" s="147" customFormat="1" ht="15" x14ac:dyDescent="0.2">
      <c r="A471" s="472">
        <v>452</v>
      </c>
      <c r="B471" s="516"/>
      <c r="C471" s="305"/>
      <c r="D471" s="305"/>
      <c r="E471" s="293"/>
      <c r="F471" s="293"/>
      <c r="G471" s="181"/>
      <c r="H471" s="181"/>
      <c r="I471" s="592"/>
    </row>
    <row r="472" spans="1:9" s="147" customFormat="1" ht="15" x14ac:dyDescent="0.2">
      <c r="A472" s="472">
        <v>453</v>
      </c>
      <c r="B472" s="516"/>
      <c r="C472" s="305"/>
      <c r="D472" s="305"/>
      <c r="E472" s="293"/>
      <c r="F472" s="293"/>
      <c r="G472" s="181"/>
      <c r="H472" s="181"/>
      <c r="I472" s="592"/>
    </row>
    <row r="473" spans="1:9" s="147" customFormat="1" ht="15" x14ac:dyDescent="0.2">
      <c r="A473" s="472">
        <v>454</v>
      </c>
      <c r="B473" s="516"/>
      <c r="C473" s="305"/>
      <c r="D473" s="305"/>
      <c r="E473" s="293"/>
      <c r="F473" s="293"/>
      <c r="G473" s="181"/>
      <c r="H473" s="181"/>
      <c r="I473" s="592"/>
    </row>
    <row r="474" spans="1:9" s="147" customFormat="1" ht="15" x14ac:dyDescent="0.2">
      <c r="A474" s="472">
        <v>455</v>
      </c>
      <c r="B474" s="516"/>
      <c r="C474" s="305"/>
      <c r="D474" s="305"/>
      <c r="E474" s="293"/>
      <c r="F474" s="293"/>
      <c r="G474" s="181"/>
      <c r="H474" s="181"/>
      <c r="I474" s="592"/>
    </row>
    <row r="475" spans="1:9" s="147" customFormat="1" ht="15" x14ac:dyDescent="0.2">
      <c r="A475" s="472">
        <v>456</v>
      </c>
      <c r="B475" s="516"/>
      <c r="C475" s="305"/>
      <c r="D475" s="305"/>
      <c r="E475" s="293"/>
      <c r="F475" s="293"/>
      <c r="G475" s="181"/>
      <c r="H475" s="181"/>
      <c r="I475" s="592"/>
    </row>
    <row r="476" spans="1:9" s="147" customFormat="1" ht="15" x14ac:dyDescent="0.2">
      <c r="A476" s="472">
        <v>457</v>
      </c>
      <c r="B476" s="516"/>
      <c r="C476" s="305"/>
      <c r="D476" s="305"/>
      <c r="E476" s="293"/>
      <c r="F476" s="293"/>
      <c r="G476" s="181"/>
      <c r="H476" s="181"/>
      <c r="I476" s="592"/>
    </row>
    <row r="477" spans="1:9" s="147" customFormat="1" ht="15" x14ac:dyDescent="0.2">
      <c r="A477" s="472">
        <v>458</v>
      </c>
      <c r="B477" s="516"/>
      <c r="C477" s="305"/>
      <c r="D477" s="305"/>
      <c r="E477" s="293"/>
      <c r="F477" s="293"/>
      <c r="G477" s="181"/>
      <c r="H477" s="181"/>
      <c r="I477" s="592"/>
    </row>
    <row r="478" spans="1:9" s="147" customFormat="1" ht="15" x14ac:dyDescent="0.2">
      <c r="A478" s="472">
        <v>459</v>
      </c>
      <c r="B478" s="516"/>
      <c r="C478" s="305"/>
      <c r="D478" s="305"/>
      <c r="E478" s="293"/>
      <c r="F478" s="293"/>
      <c r="G478" s="181"/>
      <c r="H478" s="181"/>
      <c r="I478" s="592"/>
    </row>
    <row r="479" spans="1:9" s="147" customFormat="1" ht="15" x14ac:dyDescent="0.2">
      <c r="A479" s="472">
        <v>460</v>
      </c>
      <c r="B479" s="516"/>
      <c r="C479" s="305"/>
      <c r="D479" s="305"/>
      <c r="E479" s="293"/>
      <c r="F479" s="293"/>
      <c r="G479" s="181"/>
      <c r="H479" s="181"/>
      <c r="I479" s="592"/>
    </row>
    <row r="480" spans="1:9" s="147" customFormat="1" ht="15" x14ac:dyDescent="0.2">
      <c r="A480" s="472">
        <v>461</v>
      </c>
      <c r="B480" s="516"/>
      <c r="C480" s="305"/>
      <c r="D480" s="305"/>
      <c r="E480" s="293"/>
      <c r="F480" s="293"/>
      <c r="G480" s="181"/>
      <c r="H480" s="181"/>
      <c r="I480" s="592"/>
    </row>
    <row r="481" spans="1:9" s="147" customFormat="1" ht="15" x14ac:dyDescent="0.2">
      <c r="A481" s="472">
        <v>462</v>
      </c>
      <c r="B481" s="516"/>
      <c r="C481" s="305"/>
      <c r="D481" s="305"/>
      <c r="E481" s="293"/>
      <c r="F481" s="293"/>
      <c r="G481" s="181"/>
      <c r="H481" s="181"/>
      <c r="I481" s="592"/>
    </row>
    <row r="482" spans="1:9" s="147" customFormat="1" ht="15" x14ac:dyDescent="0.2">
      <c r="A482" s="472">
        <v>463</v>
      </c>
      <c r="B482" s="516"/>
      <c r="C482" s="305"/>
      <c r="D482" s="305"/>
      <c r="E482" s="293"/>
      <c r="F482" s="293"/>
      <c r="G482" s="181"/>
      <c r="H482" s="181"/>
      <c r="I482" s="592"/>
    </row>
    <row r="483" spans="1:9" s="147" customFormat="1" ht="15" x14ac:dyDescent="0.2">
      <c r="A483" s="472">
        <v>464</v>
      </c>
      <c r="B483" s="516"/>
      <c r="C483" s="305"/>
      <c r="D483" s="305"/>
      <c r="E483" s="293"/>
      <c r="F483" s="293"/>
      <c r="G483" s="181"/>
      <c r="H483" s="181"/>
      <c r="I483" s="592"/>
    </row>
    <row r="484" spans="1:9" s="147" customFormat="1" ht="15" x14ac:dyDescent="0.2">
      <c r="A484" s="472">
        <v>465</v>
      </c>
      <c r="B484" s="516"/>
      <c r="C484" s="305"/>
      <c r="D484" s="305"/>
      <c r="E484" s="293"/>
      <c r="F484" s="293"/>
      <c r="G484" s="181"/>
      <c r="H484" s="181"/>
      <c r="I484" s="592"/>
    </row>
    <row r="485" spans="1:9" s="147" customFormat="1" ht="15" x14ac:dyDescent="0.2">
      <c r="A485" s="472">
        <v>466</v>
      </c>
      <c r="B485" s="516"/>
      <c r="C485" s="305"/>
      <c r="D485" s="305"/>
      <c r="E485" s="293"/>
      <c r="F485" s="293"/>
      <c r="G485" s="181"/>
      <c r="H485" s="181"/>
      <c r="I485" s="592"/>
    </row>
    <row r="486" spans="1:9" s="147" customFormat="1" ht="15" x14ac:dyDescent="0.2">
      <c r="A486" s="472">
        <v>467</v>
      </c>
      <c r="B486" s="516"/>
      <c r="C486" s="305"/>
      <c r="D486" s="305"/>
      <c r="E486" s="293"/>
      <c r="F486" s="293"/>
      <c r="G486" s="181"/>
      <c r="H486" s="181"/>
      <c r="I486" s="592"/>
    </row>
    <row r="487" spans="1:9" s="147" customFormat="1" ht="15" x14ac:dyDescent="0.2">
      <c r="A487" s="472">
        <v>468</v>
      </c>
      <c r="B487" s="516"/>
      <c r="C487" s="305"/>
      <c r="D487" s="305"/>
      <c r="E487" s="293"/>
      <c r="F487" s="293"/>
      <c r="G487" s="181"/>
      <c r="H487" s="181"/>
      <c r="I487" s="592"/>
    </row>
    <row r="488" spans="1:9" s="147" customFormat="1" ht="15" x14ac:dyDescent="0.2">
      <c r="A488" s="472">
        <v>469</v>
      </c>
      <c r="B488" s="516"/>
      <c r="C488" s="305"/>
      <c r="D488" s="305"/>
      <c r="E488" s="293"/>
      <c r="F488" s="293"/>
      <c r="G488" s="181"/>
      <c r="H488" s="181"/>
      <c r="I488" s="592"/>
    </row>
    <row r="489" spans="1:9" s="147" customFormat="1" ht="15" x14ac:dyDescent="0.2">
      <c r="A489" s="472">
        <v>470</v>
      </c>
      <c r="B489" s="516"/>
      <c r="C489" s="305"/>
      <c r="D489" s="305"/>
      <c r="E489" s="293"/>
      <c r="F489" s="293"/>
      <c r="G489" s="181"/>
      <c r="H489" s="181"/>
      <c r="I489" s="592"/>
    </row>
    <row r="490" spans="1:9" s="147" customFormat="1" ht="15" x14ac:dyDescent="0.2">
      <c r="A490" s="472">
        <v>471</v>
      </c>
      <c r="B490" s="516"/>
      <c r="C490" s="305"/>
      <c r="D490" s="305"/>
      <c r="E490" s="293"/>
      <c r="F490" s="293"/>
      <c r="G490" s="181"/>
      <c r="H490" s="181"/>
      <c r="I490" s="592"/>
    </row>
    <row r="491" spans="1:9" s="147" customFormat="1" ht="15" x14ac:dyDescent="0.2">
      <c r="A491" s="472">
        <v>472</v>
      </c>
      <c r="B491" s="516"/>
      <c r="C491" s="305"/>
      <c r="D491" s="305"/>
      <c r="E491" s="293"/>
      <c r="F491" s="293"/>
      <c r="G491" s="181"/>
      <c r="H491" s="181"/>
      <c r="I491" s="592"/>
    </row>
    <row r="492" spans="1:9" s="147" customFormat="1" ht="15" x14ac:dyDescent="0.2">
      <c r="A492" s="472">
        <v>473</v>
      </c>
      <c r="B492" s="516"/>
      <c r="C492" s="305"/>
      <c r="D492" s="305"/>
      <c r="E492" s="293"/>
      <c r="F492" s="293"/>
      <c r="G492" s="181"/>
      <c r="H492" s="181"/>
      <c r="I492" s="592"/>
    </row>
    <row r="493" spans="1:9" s="147" customFormat="1" ht="15" x14ac:dyDescent="0.2">
      <c r="A493" s="472">
        <v>474</v>
      </c>
      <c r="B493" s="516"/>
      <c r="C493" s="305"/>
      <c r="D493" s="305"/>
      <c r="E493" s="293"/>
      <c r="F493" s="293"/>
      <c r="G493" s="181"/>
      <c r="H493" s="181"/>
      <c r="I493" s="592"/>
    </row>
    <row r="494" spans="1:9" s="147" customFormat="1" ht="15" x14ac:dyDescent="0.2">
      <c r="A494" s="472">
        <v>475</v>
      </c>
      <c r="B494" s="516"/>
      <c r="C494" s="305"/>
      <c r="D494" s="305"/>
      <c r="E494" s="293"/>
      <c r="F494" s="293"/>
      <c r="G494" s="181"/>
      <c r="H494" s="181"/>
      <c r="I494" s="592"/>
    </row>
    <row r="495" spans="1:9" s="147" customFormat="1" ht="15" x14ac:dyDescent="0.2">
      <c r="A495" s="472">
        <v>476</v>
      </c>
      <c r="B495" s="516"/>
      <c r="C495" s="305"/>
      <c r="D495" s="305"/>
      <c r="E495" s="293"/>
      <c r="F495" s="293"/>
      <c r="G495" s="181"/>
      <c r="H495" s="181"/>
      <c r="I495" s="592"/>
    </row>
    <row r="496" spans="1:9" s="147" customFormat="1" ht="15" x14ac:dyDescent="0.2">
      <c r="A496" s="472">
        <v>477</v>
      </c>
      <c r="B496" s="516"/>
      <c r="C496" s="305"/>
      <c r="D496" s="305"/>
      <c r="E496" s="293"/>
      <c r="F496" s="293"/>
      <c r="G496" s="181"/>
      <c r="H496" s="181"/>
      <c r="I496" s="592"/>
    </row>
    <row r="497" spans="1:9" s="147" customFormat="1" ht="15" x14ac:dyDescent="0.2">
      <c r="A497" s="472">
        <v>478</v>
      </c>
      <c r="B497" s="516"/>
      <c r="C497" s="305"/>
      <c r="D497" s="305"/>
      <c r="E497" s="293"/>
      <c r="F497" s="293"/>
      <c r="G497" s="181"/>
      <c r="H497" s="181"/>
      <c r="I497" s="592"/>
    </row>
    <row r="498" spans="1:9" s="147" customFormat="1" ht="15" x14ac:dyDescent="0.2">
      <c r="A498" s="472">
        <v>479</v>
      </c>
      <c r="B498" s="516"/>
      <c r="C498" s="305"/>
      <c r="D498" s="305"/>
      <c r="E498" s="293"/>
      <c r="F498" s="293"/>
      <c r="G498" s="181"/>
      <c r="H498" s="181"/>
      <c r="I498" s="592"/>
    </row>
    <row r="499" spans="1:9" s="147" customFormat="1" ht="15" x14ac:dyDescent="0.2">
      <c r="A499" s="472">
        <v>480</v>
      </c>
      <c r="B499" s="516"/>
      <c r="C499" s="305"/>
      <c r="D499" s="305"/>
      <c r="E499" s="293"/>
      <c r="F499" s="293"/>
      <c r="G499" s="181"/>
      <c r="H499" s="181"/>
      <c r="I499" s="592"/>
    </row>
    <row r="500" spans="1:9" s="147" customFormat="1" ht="15" x14ac:dyDescent="0.2">
      <c r="A500" s="472">
        <v>481</v>
      </c>
      <c r="B500" s="516"/>
      <c r="C500" s="305"/>
      <c r="D500" s="305"/>
      <c r="E500" s="293"/>
      <c r="F500" s="293"/>
      <c r="G500" s="181"/>
      <c r="H500" s="181"/>
      <c r="I500" s="592"/>
    </row>
    <row r="501" spans="1:9" s="147" customFormat="1" ht="15" x14ac:dyDescent="0.2">
      <c r="A501" s="472">
        <v>482</v>
      </c>
      <c r="B501" s="516"/>
      <c r="C501" s="305"/>
      <c r="D501" s="305"/>
      <c r="E501" s="293"/>
      <c r="F501" s="293"/>
      <c r="G501" s="181"/>
      <c r="H501" s="181"/>
      <c r="I501" s="592"/>
    </row>
    <row r="502" spans="1:9" s="147" customFormat="1" ht="15" x14ac:dyDescent="0.2">
      <c r="A502" s="472">
        <v>483</v>
      </c>
      <c r="B502" s="516"/>
      <c r="C502" s="305"/>
      <c r="D502" s="305"/>
      <c r="E502" s="293"/>
      <c r="F502" s="293"/>
      <c r="G502" s="181"/>
      <c r="H502" s="181"/>
      <c r="I502" s="592"/>
    </row>
    <row r="503" spans="1:9" s="147" customFormat="1" ht="15" x14ac:dyDescent="0.2">
      <c r="A503" s="472">
        <v>484</v>
      </c>
      <c r="B503" s="516"/>
      <c r="C503" s="305"/>
      <c r="D503" s="305"/>
      <c r="E503" s="293"/>
      <c r="F503" s="293"/>
      <c r="G503" s="181"/>
      <c r="H503" s="181"/>
      <c r="I503" s="592"/>
    </row>
    <row r="504" spans="1:9" s="147" customFormat="1" ht="15" x14ac:dyDescent="0.2">
      <c r="A504" s="472">
        <v>485</v>
      </c>
      <c r="B504" s="516"/>
      <c r="C504" s="305"/>
      <c r="D504" s="305"/>
      <c r="E504" s="293"/>
      <c r="F504" s="293"/>
      <c r="G504" s="181"/>
      <c r="H504" s="181"/>
      <c r="I504" s="592"/>
    </row>
    <row r="505" spans="1:9" s="147" customFormat="1" ht="15" x14ac:dyDescent="0.2">
      <c r="A505" s="472">
        <v>486</v>
      </c>
      <c r="B505" s="516"/>
      <c r="C505" s="305"/>
      <c r="D505" s="305"/>
      <c r="E505" s="293"/>
      <c r="F505" s="293"/>
      <c r="G505" s="181"/>
      <c r="H505" s="181"/>
      <c r="I505" s="592"/>
    </row>
    <row r="506" spans="1:9" s="147" customFormat="1" ht="15" x14ac:dyDescent="0.2">
      <c r="A506" s="472">
        <v>487</v>
      </c>
      <c r="B506" s="516"/>
      <c r="C506" s="305"/>
      <c r="D506" s="305"/>
      <c r="E506" s="293"/>
      <c r="F506" s="293"/>
      <c r="G506" s="181"/>
      <c r="H506" s="181"/>
      <c r="I506" s="592"/>
    </row>
    <row r="507" spans="1:9" s="147" customFormat="1" ht="15" x14ac:dyDescent="0.2">
      <c r="A507" s="472">
        <v>488</v>
      </c>
      <c r="B507" s="516"/>
      <c r="C507" s="305"/>
      <c r="D507" s="305"/>
      <c r="E507" s="293"/>
      <c r="F507" s="293"/>
      <c r="G507" s="181"/>
      <c r="H507" s="181"/>
      <c r="I507" s="592"/>
    </row>
    <row r="508" spans="1:9" s="147" customFormat="1" ht="15" x14ac:dyDescent="0.2">
      <c r="A508" s="472">
        <v>489</v>
      </c>
      <c r="B508" s="516"/>
      <c r="C508" s="305"/>
      <c r="D508" s="305"/>
      <c r="E508" s="293"/>
      <c r="F508" s="293"/>
      <c r="G508" s="181"/>
      <c r="H508" s="181"/>
      <c r="I508" s="592"/>
    </row>
    <row r="509" spans="1:9" s="147" customFormat="1" ht="15" x14ac:dyDescent="0.2">
      <c r="A509" s="472">
        <v>490</v>
      </c>
      <c r="B509" s="516"/>
      <c r="C509" s="305"/>
      <c r="D509" s="305"/>
      <c r="E509" s="293"/>
      <c r="F509" s="293"/>
      <c r="G509" s="181"/>
      <c r="H509" s="181"/>
      <c r="I509" s="592"/>
    </row>
    <row r="510" spans="1:9" s="147" customFormat="1" ht="15" x14ac:dyDescent="0.2">
      <c r="A510" s="472">
        <v>491</v>
      </c>
      <c r="B510" s="516"/>
      <c r="C510" s="305"/>
      <c r="D510" s="305"/>
      <c r="E510" s="293"/>
      <c r="F510" s="293"/>
      <c r="G510" s="181"/>
      <c r="H510" s="181"/>
      <c r="I510" s="592"/>
    </row>
    <row r="511" spans="1:9" s="147" customFormat="1" ht="15" x14ac:dyDescent="0.2">
      <c r="A511" s="472">
        <v>492</v>
      </c>
      <c r="B511" s="516"/>
      <c r="C511" s="305"/>
      <c r="D511" s="305"/>
      <c r="E511" s="293"/>
      <c r="F511" s="293"/>
      <c r="G511" s="181"/>
      <c r="H511" s="181"/>
      <c r="I511" s="592"/>
    </row>
    <row r="512" spans="1:9" s="147" customFormat="1" ht="15" x14ac:dyDescent="0.2">
      <c r="A512" s="472">
        <v>493</v>
      </c>
      <c r="B512" s="516"/>
      <c r="C512" s="305"/>
      <c r="D512" s="305"/>
      <c r="E512" s="293"/>
      <c r="F512" s="293"/>
      <c r="G512" s="181"/>
      <c r="H512" s="181"/>
      <c r="I512" s="592"/>
    </row>
    <row r="513" spans="1:9" s="147" customFormat="1" ht="15" x14ac:dyDescent="0.2">
      <c r="A513" s="472">
        <v>494</v>
      </c>
      <c r="B513" s="516"/>
      <c r="C513" s="305"/>
      <c r="D513" s="305"/>
      <c r="E513" s="293"/>
      <c r="F513" s="293"/>
      <c r="G513" s="181"/>
      <c r="H513" s="181"/>
      <c r="I513" s="592"/>
    </row>
    <row r="514" spans="1:9" s="147" customFormat="1" ht="15" x14ac:dyDescent="0.2">
      <c r="A514" s="472">
        <v>495</v>
      </c>
      <c r="B514" s="516"/>
      <c r="C514" s="305"/>
      <c r="D514" s="305"/>
      <c r="E514" s="293"/>
      <c r="F514" s="293"/>
      <c r="G514" s="181"/>
      <c r="H514" s="181"/>
      <c r="I514" s="592"/>
    </row>
    <row r="515" spans="1:9" s="147" customFormat="1" ht="15" x14ac:dyDescent="0.2">
      <c r="A515" s="472">
        <v>496</v>
      </c>
      <c r="B515" s="516"/>
      <c r="C515" s="305"/>
      <c r="D515" s="305"/>
      <c r="E515" s="293"/>
      <c r="F515" s="293"/>
      <c r="G515" s="181"/>
      <c r="H515" s="181"/>
      <c r="I515" s="592"/>
    </row>
    <row r="516" spans="1:9" s="147" customFormat="1" ht="15" x14ac:dyDescent="0.2">
      <c r="A516" s="472">
        <v>497</v>
      </c>
      <c r="B516" s="516"/>
      <c r="C516" s="305"/>
      <c r="D516" s="305"/>
      <c r="E516" s="293"/>
      <c r="F516" s="293"/>
      <c r="G516" s="181"/>
      <c r="H516" s="181"/>
      <c r="I516" s="592"/>
    </row>
    <row r="517" spans="1:9" s="147" customFormat="1" ht="15" x14ac:dyDescent="0.2">
      <c r="A517" s="472">
        <v>498</v>
      </c>
      <c r="B517" s="516"/>
      <c r="C517" s="305"/>
      <c r="D517" s="305"/>
      <c r="E517" s="293"/>
      <c r="F517" s="293"/>
      <c r="G517" s="181"/>
      <c r="H517" s="181"/>
      <c r="I517" s="592"/>
    </row>
    <row r="518" spans="1:9" s="147" customFormat="1" ht="15" x14ac:dyDescent="0.2">
      <c r="A518" s="472">
        <v>499</v>
      </c>
      <c r="B518" s="516"/>
      <c r="C518" s="305"/>
      <c r="D518" s="305"/>
      <c r="E518" s="293"/>
      <c r="F518" s="293"/>
      <c r="G518" s="181"/>
      <c r="H518" s="181"/>
      <c r="I518" s="592"/>
    </row>
    <row r="519" spans="1:9" s="147" customFormat="1" ht="15" x14ac:dyDescent="0.2">
      <c r="A519" s="472">
        <v>500</v>
      </c>
      <c r="B519" s="516"/>
      <c r="C519" s="305"/>
      <c r="D519" s="305"/>
      <c r="E519" s="293"/>
      <c r="F519" s="293"/>
      <c r="G519" s="181"/>
      <c r="H519" s="181"/>
      <c r="I519" s="592"/>
    </row>
    <row r="520" spans="1:9" s="147" customFormat="1" ht="15" x14ac:dyDescent="0.2">
      <c r="A520" s="472">
        <v>501</v>
      </c>
      <c r="B520" s="516"/>
      <c r="C520" s="305"/>
      <c r="D520" s="305"/>
      <c r="E520" s="293"/>
      <c r="F520" s="293"/>
      <c r="G520" s="181"/>
      <c r="H520" s="181"/>
      <c r="I520" s="592"/>
    </row>
    <row r="521" spans="1:9" s="147" customFormat="1" ht="15" x14ac:dyDescent="0.2">
      <c r="A521" s="472">
        <v>502</v>
      </c>
      <c r="B521" s="516"/>
      <c r="C521" s="305"/>
      <c r="D521" s="305"/>
      <c r="E521" s="293"/>
      <c r="F521" s="293"/>
      <c r="G521" s="181"/>
      <c r="H521" s="181"/>
      <c r="I521" s="592"/>
    </row>
    <row r="522" spans="1:9" s="147" customFormat="1" ht="15" x14ac:dyDescent="0.2">
      <c r="A522" s="472">
        <v>503</v>
      </c>
      <c r="B522" s="516"/>
      <c r="C522" s="305"/>
      <c r="D522" s="305"/>
      <c r="E522" s="293"/>
      <c r="F522" s="293"/>
      <c r="G522" s="181"/>
      <c r="H522" s="181"/>
      <c r="I522" s="592"/>
    </row>
    <row r="523" spans="1:9" s="147" customFormat="1" ht="15" x14ac:dyDescent="0.2">
      <c r="A523" s="472">
        <v>504</v>
      </c>
      <c r="B523" s="516"/>
      <c r="C523" s="305"/>
      <c r="D523" s="305"/>
      <c r="E523" s="293"/>
      <c r="F523" s="293"/>
      <c r="G523" s="181"/>
      <c r="H523" s="181"/>
      <c r="I523" s="592"/>
    </row>
    <row r="524" spans="1:9" s="147" customFormat="1" ht="15" x14ac:dyDescent="0.2">
      <c r="A524" s="472">
        <v>505</v>
      </c>
      <c r="B524" s="516"/>
      <c r="C524" s="305"/>
      <c r="D524" s="305"/>
      <c r="E524" s="293"/>
      <c r="F524" s="293"/>
      <c r="G524" s="181"/>
      <c r="H524" s="181"/>
      <c r="I524" s="592"/>
    </row>
    <row r="525" spans="1:9" s="147" customFormat="1" ht="15" x14ac:dyDescent="0.2">
      <c r="A525" s="472">
        <v>506</v>
      </c>
      <c r="B525" s="516"/>
      <c r="C525" s="305"/>
      <c r="D525" s="305"/>
      <c r="E525" s="293"/>
      <c r="F525" s="293"/>
      <c r="G525" s="181"/>
      <c r="H525" s="181"/>
      <c r="I525" s="592"/>
    </row>
    <row r="526" spans="1:9" s="147" customFormat="1" ht="15" x14ac:dyDescent="0.2">
      <c r="A526" s="472">
        <v>507</v>
      </c>
      <c r="B526" s="516"/>
      <c r="C526" s="305"/>
      <c r="D526" s="305"/>
      <c r="E526" s="293"/>
      <c r="F526" s="293"/>
      <c r="G526" s="181"/>
      <c r="H526" s="181"/>
      <c r="I526" s="592"/>
    </row>
    <row r="527" spans="1:9" s="147" customFormat="1" ht="15" x14ac:dyDescent="0.2">
      <c r="A527" s="472">
        <v>508</v>
      </c>
      <c r="B527" s="516"/>
      <c r="C527" s="305"/>
      <c r="D527" s="305"/>
      <c r="E527" s="293"/>
      <c r="F527" s="293"/>
      <c r="G527" s="181"/>
      <c r="H527" s="181"/>
      <c r="I527" s="592"/>
    </row>
    <row r="528" spans="1:9" s="147" customFormat="1" ht="15" x14ac:dyDescent="0.2">
      <c r="A528" s="472">
        <v>509</v>
      </c>
      <c r="B528" s="516"/>
      <c r="C528" s="305"/>
      <c r="D528" s="305"/>
      <c r="E528" s="293"/>
      <c r="F528" s="293"/>
      <c r="G528" s="181"/>
      <c r="H528" s="181"/>
      <c r="I528" s="592"/>
    </row>
    <row r="529" spans="1:9" s="147" customFormat="1" ht="15" x14ac:dyDescent="0.2">
      <c r="A529" s="472">
        <v>510</v>
      </c>
      <c r="B529" s="516"/>
      <c r="C529" s="305"/>
      <c r="D529" s="305"/>
      <c r="E529" s="293"/>
      <c r="F529" s="293"/>
      <c r="G529" s="181"/>
      <c r="H529" s="181"/>
      <c r="I529" s="592"/>
    </row>
    <row r="530" spans="1:9" s="147" customFormat="1" ht="15" x14ac:dyDescent="0.2">
      <c r="A530" s="472">
        <v>511</v>
      </c>
      <c r="B530" s="516"/>
      <c r="C530" s="305"/>
      <c r="D530" s="305"/>
      <c r="E530" s="293"/>
      <c r="F530" s="293"/>
      <c r="G530" s="181"/>
      <c r="H530" s="181"/>
      <c r="I530" s="592"/>
    </row>
    <row r="531" spans="1:9" s="147" customFormat="1" ht="15" x14ac:dyDescent="0.2">
      <c r="A531" s="472">
        <v>512</v>
      </c>
      <c r="B531" s="516"/>
      <c r="C531" s="305"/>
      <c r="D531" s="305"/>
      <c r="E531" s="293"/>
      <c r="F531" s="293"/>
      <c r="G531" s="181"/>
      <c r="H531" s="181"/>
      <c r="I531" s="592"/>
    </row>
    <row r="532" spans="1:9" s="147" customFormat="1" ht="15" x14ac:dyDescent="0.2">
      <c r="A532" s="472">
        <v>513</v>
      </c>
      <c r="B532" s="516"/>
      <c r="C532" s="305"/>
      <c r="D532" s="305"/>
      <c r="E532" s="293"/>
      <c r="F532" s="293"/>
      <c r="G532" s="181"/>
      <c r="H532" s="181"/>
      <c r="I532" s="592"/>
    </row>
    <row r="533" spans="1:9" s="147" customFormat="1" ht="15" x14ac:dyDescent="0.2">
      <c r="A533" s="472">
        <v>514</v>
      </c>
      <c r="B533" s="516"/>
      <c r="C533" s="305"/>
      <c r="D533" s="305"/>
      <c r="E533" s="293"/>
      <c r="F533" s="293"/>
      <c r="G533" s="181"/>
      <c r="H533" s="181"/>
      <c r="I533" s="592"/>
    </row>
    <row r="534" spans="1:9" s="147" customFormat="1" ht="15" x14ac:dyDescent="0.2">
      <c r="A534" s="472">
        <v>515</v>
      </c>
      <c r="B534" s="516"/>
      <c r="C534" s="305"/>
      <c r="D534" s="305"/>
      <c r="E534" s="293"/>
      <c r="F534" s="293"/>
      <c r="G534" s="181"/>
      <c r="H534" s="181"/>
      <c r="I534" s="592"/>
    </row>
    <row r="535" spans="1:9" s="147" customFormat="1" ht="15" x14ac:dyDescent="0.2">
      <c r="A535" s="472">
        <v>516</v>
      </c>
      <c r="B535" s="516"/>
      <c r="C535" s="305"/>
      <c r="D535" s="305"/>
      <c r="E535" s="293"/>
      <c r="F535" s="293"/>
      <c r="G535" s="181"/>
      <c r="H535" s="181"/>
      <c r="I535" s="592"/>
    </row>
    <row r="536" spans="1:9" s="147" customFormat="1" ht="15" x14ac:dyDescent="0.2">
      <c r="A536" s="472">
        <v>517</v>
      </c>
      <c r="B536" s="516"/>
      <c r="C536" s="305"/>
      <c r="D536" s="305"/>
      <c r="E536" s="293"/>
      <c r="F536" s="293"/>
      <c r="G536" s="181"/>
      <c r="H536" s="181"/>
      <c r="I536" s="592"/>
    </row>
    <row r="537" spans="1:9" s="147" customFormat="1" ht="15" x14ac:dyDescent="0.2">
      <c r="A537" s="472">
        <v>518</v>
      </c>
      <c r="B537" s="516"/>
      <c r="C537" s="305"/>
      <c r="D537" s="305"/>
      <c r="E537" s="293"/>
      <c r="F537" s="293"/>
      <c r="G537" s="181"/>
      <c r="H537" s="181"/>
      <c r="I537" s="592"/>
    </row>
    <row r="538" spans="1:9" s="147" customFormat="1" ht="15" x14ac:dyDescent="0.2">
      <c r="A538" s="472">
        <v>519</v>
      </c>
      <c r="B538" s="516"/>
      <c r="C538" s="305"/>
      <c r="D538" s="305"/>
      <c r="E538" s="293"/>
      <c r="F538" s="293"/>
      <c r="G538" s="181"/>
      <c r="H538" s="181"/>
      <c r="I538" s="592"/>
    </row>
    <row r="539" spans="1:9" s="147" customFormat="1" ht="15" x14ac:dyDescent="0.2">
      <c r="A539" s="472">
        <v>520</v>
      </c>
      <c r="B539" s="516"/>
      <c r="C539" s="305"/>
      <c r="D539" s="305"/>
      <c r="E539" s="293"/>
      <c r="F539" s="293"/>
      <c r="G539" s="181"/>
      <c r="H539" s="181"/>
      <c r="I539" s="592"/>
    </row>
    <row r="540" spans="1:9" s="147" customFormat="1" ht="15" x14ac:dyDescent="0.2">
      <c r="A540" s="472">
        <v>521</v>
      </c>
      <c r="B540" s="516"/>
      <c r="C540" s="305"/>
      <c r="D540" s="305"/>
      <c r="E540" s="293"/>
      <c r="F540" s="293"/>
      <c r="G540" s="181"/>
      <c r="H540" s="181"/>
      <c r="I540" s="592"/>
    </row>
    <row r="541" spans="1:9" s="147" customFormat="1" ht="15" x14ac:dyDescent="0.2">
      <c r="A541" s="472">
        <v>522</v>
      </c>
      <c r="B541" s="516"/>
      <c r="C541" s="305"/>
      <c r="D541" s="305"/>
      <c r="E541" s="293"/>
      <c r="F541" s="293"/>
      <c r="G541" s="181"/>
      <c r="H541" s="181"/>
      <c r="I541" s="592"/>
    </row>
    <row r="542" spans="1:9" s="147" customFormat="1" ht="15" x14ac:dyDescent="0.2">
      <c r="A542" s="472">
        <v>523</v>
      </c>
      <c r="B542" s="516"/>
      <c r="C542" s="305"/>
      <c r="D542" s="305"/>
      <c r="E542" s="293"/>
      <c r="F542" s="293"/>
      <c r="G542" s="181"/>
      <c r="H542" s="181"/>
      <c r="I542" s="592"/>
    </row>
    <row r="543" spans="1:9" s="147" customFormat="1" ht="15" x14ac:dyDescent="0.2">
      <c r="A543" s="472">
        <v>524</v>
      </c>
      <c r="B543" s="516"/>
      <c r="C543" s="305"/>
      <c r="D543" s="305"/>
      <c r="E543" s="293"/>
      <c r="F543" s="293"/>
      <c r="G543" s="181"/>
      <c r="H543" s="181"/>
      <c r="I543" s="592"/>
    </row>
    <row r="544" spans="1:9" s="147" customFormat="1" ht="15" x14ac:dyDescent="0.2">
      <c r="A544" s="472">
        <v>525</v>
      </c>
      <c r="B544" s="516"/>
      <c r="C544" s="305"/>
      <c r="D544" s="305"/>
      <c r="E544" s="293"/>
      <c r="F544" s="293"/>
      <c r="G544" s="181"/>
      <c r="H544" s="181"/>
      <c r="I544" s="592"/>
    </row>
    <row r="545" spans="1:9" s="147" customFormat="1" ht="15" x14ac:dyDescent="0.2">
      <c r="A545" s="472">
        <v>526</v>
      </c>
      <c r="B545" s="516"/>
      <c r="C545" s="305"/>
      <c r="D545" s="305"/>
      <c r="E545" s="293"/>
      <c r="F545" s="293"/>
      <c r="G545" s="181"/>
      <c r="H545" s="181"/>
      <c r="I545" s="592"/>
    </row>
    <row r="546" spans="1:9" s="147" customFormat="1" ht="15" x14ac:dyDescent="0.2">
      <c r="A546" s="472">
        <v>527</v>
      </c>
      <c r="B546" s="516"/>
      <c r="C546" s="305"/>
      <c r="D546" s="305"/>
      <c r="E546" s="293"/>
      <c r="F546" s="293"/>
      <c r="G546" s="181"/>
      <c r="H546" s="181"/>
      <c r="I546" s="592"/>
    </row>
    <row r="547" spans="1:9" s="147" customFormat="1" ht="15" x14ac:dyDescent="0.2">
      <c r="A547" s="472">
        <v>528</v>
      </c>
      <c r="B547" s="516"/>
      <c r="C547" s="305"/>
      <c r="D547" s="305"/>
      <c r="E547" s="293"/>
      <c r="F547" s="293"/>
      <c r="G547" s="181"/>
      <c r="H547" s="181"/>
      <c r="I547" s="592"/>
    </row>
    <row r="548" spans="1:9" s="147" customFormat="1" ht="15" x14ac:dyDescent="0.2">
      <c r="A548" s="472">
        <v>529</v>
      </c>
      <c r="B548" s="516"/>
      <c r="C548" s="305"/>
      <c r="D548" s="305"/>
      <c r="E548" s="293"/>
      <c r="F548" s="293"/>
      <c r="G548" s="181"/>
      <c r="H548" s="181"/>
      <c r="I548" s="592"/>
    </row>
    <row r="549" spans="1:9" s="147" customFormat="1" ht="15" x14ac:dyDescent="0.2">
      <c r="A549" s="472">
        <v>530</v>
      </c>
      <c r="B549" s="516"/>
      <c r="C549" s="305"/>
      <c r="D549" s="305"/>
      <c r="E549" s="293"/>
      <c r="F549" s="293"/>
      <c r="G549" s="181"/>
      <c r="H549" s="181"/>
      <c r="I549" s="592"/>
    </row>
    <row r="550" spans="1:9" s="147" customFormat="1" ht="15" x14ac:dyDescent="0.2">
      <c r="A550" s="472">
        <v>531</v>
      </c>
      <c r="B550" s="516"/>
      <c r="C550" s="305"/>
      <c r="D550" s="305"/>
      <c r="E550" s="293"/>
      <c r="F550" s="293"/>
      <c r="G550" s="181"/>
      <c r="H550" s="181"/>
      <c r="I550" s="592"/>
    </row>
    <row r="551" spans="1:9" s="147" customFormat="1" ht="15" x14ac:dyDescent="0.2">
      <c r="A551" s="472">
        <v>532</v>
      </c>
      <c r="B551" s="516"/>
      <c r="C551" s="305"/>
      <c r="D551" s="305"/>
      <c r="E551" s="293"/>
      <c r="F551" s="293"/>
      <c r="G551" s="181"/>
      <c r="H551" s="181"/>
      <c r="I551" s="592"/>
    </row>
    <row r="552" spans="1:9" s="147" customFormat="1" ht="15" x14ac:dyDescent="0.2">
      <c r="A552" s="472">
        <v>533</v>
      </c>
      <c r="B552" s="516"/>
      <c r="C552" s="305"/>
      <c r="D552" s="305"/>
      <c r="E552" s="293"/>
      <c r="F552" s="293"/>
      <c r="G552" s="181"/>
      <c r="H552" s="181"/>
      <c r="I552" s="592"/>
    </row>
    <row r="553" spans="1:9" s="147" customFormat="1" ht="15" x14ac:dyDescent="0.2">
      <c r="A553" s="472">
        <v>534</v>
      </c>
      <c r="B553" s="516"/>
      <c r="C553" s="305"/>
      <c r="D553" s="305"/>
      <c r="E553" s="293"/>
      <c r="F553" s="293"/>
      <c r="G553" s="181"/>
      <c r="H553" s="181"/>
      <c r="I553" s="592"/>
    </row>
    <row r="554" spans="1:9" s="147" customFormat="1" ht="15" x14ac:dyDescent="0.2">
      <c r="A554" s="472">
        <v>535</v>
      </c>
      <c r="B554" s="516"/>
      <c r="C554" s="305"/>
      <c r="D554" s="305"/>
      <c r="E554" s="293"/>
      <c r="F554" s="293"/>
      <c r="G554" s="181"/>
      <c r="H554" s="181"/>
      <c r="I554" s="592"/>
    </row>
    <row r="555" spans="1:9" s="147" customFormat="1" ht="15" x14ac:dyDescent="0.2">
      <c r="A555" s="472">
        <v>536</v>
      </c>
      <c r="B555" s="516"/>
      <c r="C555" s="305"/>
      <c r="D555" s="305"/>
      <c r="E555" s="293"/>
      <c r="F555" s="293"/>
      <c r="G555" s="181"/>
      <c r="H555" s="181"/>
      <c r="I555" s="592"/>
    </row>
    <row r="556" spans="1:9" s="147" customFormat="1" ht="15" x14ac:dyDescent="0.2">
      <c r="A556" s="472">
        <v>537</v>
      </c>
      <c r="B556" s="516"/>
      <c r="C556" s="305"/>
      <c r="D556" s="305"/>
      <c r="E556" s="293"/>
      <c r="F556" s="293"/>
      <c r="G556" s="181"/>
      <c r="H556" s="181"/>
      <c r="I556" s="592"/>
    </row>
    <row r="557" spans="1:9" s="147" customFormat="1" ht="15" x14ac:dyDescent="0.2">
      <c r="A557" s="472">
        <v>538</v>
      </c>
      <c r="B557" s="516"/>
      <c r="C557" s="305"/>
      <c r="D557" s="305"/>
      <c r="E557" s="293"/>
      <c r="F557" s="293"/>
      <c r="G557" s="181"/>
      <c r="H557" s="181"/>
      <c r="I557" s="592"/>
    </row>
    <row r="558" spans="1:9" s="147" customFormat="1" ht="15" x14ac:dyDescent="0.2">
      <c r="A558" s="472">
        <v>539</v>
      </c>
      <c r="B558" s="516"/>
      <c r="C558" s="305"/>
      <c r="D558" s="305"/>
      <c r="E558" s="293"/>
      <c r="F558" s="293"/>
      <c r="G558" s="181"/>
      <c r="H558" s="181"/>
      <c r="I558" s="592"/>
    </row>
    <row r="559" spans="1:9" s="147" customFormat="1" ht="15" x14ac:dyDescent="0.2">
      <c r="A559" s="472">
        <v>540</v>
      </c>
      <c r="B559" s="516"/>
      <c r="C559" s="305"/>
      <c r="D559" s="305"/>
      <c r="E559" s="293"/>
      <c r="F559" s="293"/>
      <c r="G559" s="181"/>
      <c r="H559" s="181"/>
      <c r="I559" s="592"/>
    </row>
    <row r="560" spans="1:9" s="147" customFormat="1" ht="15" x14ac:dyDescent="0.2">
      <c r="A560" s="472">
        <v>541</v>
      </c>
      <c r="B560" s="516"/>
      <c r="C560" s="305"/>
      <c r="D560" s="305"/>
      <c r="E560" s="293"/>
      <c r="F560" s="293"/>
      <c r="G560" s="181"/>
      <c r="H560" s="181"/>
      <c r="I560" s="592"/>
    </row>
    <row r="561" spans="1:9" s="147" customFormat="1" ht="15" x14ac:dyDescent="0.2">
      <c r="A561" s="472">
        <v>542</v>
      </c>
      <c r="B561" s="516"/>
      <c r="C561" s="305"/>
      <c r="D561" s="305"/>
      <c r="E561" s="293"/>
      <c r="F561" s="293"/>
      <c r="G561" s="181"/>
      <c r="H561" s="181"/>
      <c r="I561" s="592"/>
    </row>
    <row r="562" spans="1:9" s="147" customFormat="1" ht="15" x14ac:dyDescent="0.2">
      <c r="A562" s="472">
        <v>543</v>
      </c>
      <c r="B562" s="516"/>
      <c r="C562" s="305"/>
      <c r="D562" s="305"/>
      <c r="E562" s="293"/>
      <c r="F562" s="293"/>
      <c r="G562" s="181"/>
      <c r="H562" s="181"/>
      <c r="I562" s="592"/>
    </row>
    <row r="563" spans="1:9" s="147" customFormat="1" ht="15" x14ac:dyDescent="0.2">
      <c r="A563" s="472">
        <v>544</v>
      </c>
      <c r="B563" s="516"/>
      <c r="C563" s="305"/>
      <c r="D563" s="305"/>
      <c r="E563" s="293"/>
      <c r="F563" s="293"/>
      <c r="G563" s="181"/>
      <c r="H563" s="181"/>
      <c r="I563" s="592"/>
    </row>
    <row r="564" spans="1:9" s="147" customFormat="1" ht="15" x14ac:dyDescent="0.2">
      <c r="A564" s="472">
        <v>545</v>
      </c>
      <c r="B564" s="516"/>
      <c r="C564" s="305"/>
      <c r="D564" s="305"/>
      <c r="E564" s="293"/>
      <c r="F564" s="293"/>
      <c r="G564" s="181"/>
      <c r="H564" s="181"/>
      <c r="I564" s="592"/>
    </row>
    <row r="565" spans="1:9" s="147" customFormat="1" ht="15" x14ac:dyDescent="0.2">
      <c r="A565" s="472">
        <v>546</v>
      </c>
      <c r="B565" s="516"/>
      <c r="C565" s="305"/>
      <c r="D565" s="305"/>
      <c r="E565" s="293"/>
      <c r="F565" s="293"/>
      <c r="G565" s="181"/>
      <c r="H565" s="181"/>
      <c r="I565" s="592"/>
    </row>
    <row r="566" spans="1:9" s="147" customFormat="1" ht="15" x14ac:dyDescent="0.2">
      <c r="A566" s="472">
        <v>547</v>
      </c>
      <c r="B566" s="516"/>
      <c r="C566" s="305"/>
      <c r="D566" s="305"/>
      <c r="E566" s="293"/>
      <c r="F566" s="293"/>
      <c r="G566" s="181"/>
      <c r="H566" s="181"/>
      <c r="I566" s="592"/>
    </row>
    <row r="567" spans="1:9" s="147" customFormat="1" ht="15" x14ac:dyDescent="0.2">
      <c r="A567" s="472">
        <v>548</v>
      </c>
      <c r="B567" s="516"/>
      <c r="C567" s="305"/>
      <c r="D567" s="305"/>
      <c r="E567" s="293"/>
      <c r="F567" s="293"/>
      <c r="G567" s="181"/>
      <c r="H567" s="181"/>
      <c r="I567" s="592"/>
    </row>
    <row r="568" spans="1:9" s="147" customFormat="1" ht="15" x14ac:dyDescent="0.2">
      <c r="A568" s="472">
        <v>549</v>
      </c>
      <c r="B568" s="516"/>
      <c r="C568" s="305"/>
      <c r="D568" s="305"/>
      <c r="E568" s="293"/>
      <c r="F568" s="293"/>
      <c r="G568" s="181"/>
      <c r="H568" s="181"/>
      <c r="I568" s="592"/>
    </row>
    <row r="569" spans="1:9" s="147" customFormat="1" ht="15" x14ac:dyDescent="0.2">
      <c r="A569" s="472">
        <v>550</v>
      </c>
      <c r="B569" s="516"/>
      <c r="C569" s="305"/>
      <c r="D569" s="305"/>
      <c r="E569" s="293"/>
      <c r="F569" s="293"/>
      <c r="G569" s="181"/>
      <c r="H569" s="181"/>
      <c r="I569" s="592"/>
    </row>
    <row r="570" spans="1:9" s="147" customFormat="1" ht="15" x14ac:dyDescent="0.2">
      <c r="A570" s="472">
        <v>551</v>
      </c>
      <c r="B570" s="516"/>
      <c r="C570" s="305"/>
      <c r="D570" s="305"/>
      <c r="E570" s="293"/>
      <c r="F570" s="293"/>
      <c r="G570" s="181"/>
      <c r="H570" s="181"/>
      <c r="I570" s="592"/>
    </row>
    <row r="571" spans="1:9" s="147" customFormat="1" ht="15" x14ac:dyDescent="0.2">
      <c r="A571" s="472">
        <v>552</v>
      </c>
      <c r="B571" s="516"/>
      <c r="C571" s="305"/>
      <c r="D571" s="305"/>
      <c r="E571" s="293"/>
      <c r="F571" s="293"/>
      <c r="G571" s="181"/>
      <c r="H571" s="181"/>
      <c r="I571" s="592"/>
    </row>
    <row r="572" spans="1:9" s="147" customFormat="1" ht="15" x14ac:dyDescent="0.2">
      <c r="A572" s="472">
        <v>553</v>
      </c>
      <c r="B572" s="516"/>
      <c r="C572" s="305"/>
      <c r="D572" s="305"/>
      <c r="E572" s="293"/>
      <c r="F572" s="293"/>
      <c r="G572" s="181"/>
      <c r="H572" s="181"/>
      <c r="I572" s="592"/>
    </row>
    <row r="573" spans="1:9" s="147" customFormat="1" ht="15" x14ac:dyDescent="0.2">
      <c r="A573" s="472">
        <v>554</v>
      </c>
      <c r="B573" s="516"/>
      <c r="C573" s="305"/>
      <c r="D573" s="305"/>
      <c r="E573" s="293"/>
      <c r="F573" s="293"/>
      <c r="G573" s="181"/>
      <c r="H573" s="181"/>
      <c r="I573" s="592"/>
    </row>
    <row r="574" spans="1:9" s="147" customFormat="1" ht="15" x14ac:dyDescent="0.2">
      <c r="A574" s="472">
        <v>555</v>
      </c>
      <c r="B574" s="516"/>
      <c r="C574" s="305"/>
      <c r="D574" s="305"/>
      <c r="E574" s="293"/>
      <c r="F574" s="293"/>
      <c r="G574" s="181"/>
      <c r="H574" s="181"/>
      <c r="I574" s="592"/>
    </row>
    <row r="575" spans="1:9" s="147" customFormat="1" ht="15" x14ac:dyDescent="0.2">
      <c r="A575" s="472">
        <v>556</v>
      </c>
      <c r="B575" s="516"/>
      <c r="C575" s="305"/>
      <c r="D575" s="305"/>
      <c r="E575" s="293"/>
      <c r="F575" s="293"/>
      <c r="G575" s="181"/>
      <c r="H575" s="181"/>
      <c r="I575" s="592"/>
    </row>
    <row r="576" spans="1:9" s="147" customFormat="1" ht="15" x14ac:dyDescent="0.2">
      <c r="A576" s="472">
        <v>557</v>
      </c>
      <c r="B576" s="516"/>
      <c r="C576" s="305"/>
      <c r="D576" s="305"/>
      <c r="E576" s="293"/>
      <c r="F576" s="293"/>
      <c r="G576" s="181"/>
      <c r="H576" s="181"/>
      <c r="I576" s="592"/>
    </row>
    <row r="577" spans="1:9" s="147" customFormat="1" ht="15" x14ac:dyDescent="0.2">
      <c r="A577" s="472">
        <v>558</v>
      </c>
      <c r="B577" s="516"/>
      <c r="C577" s="305"/>
      <c r="D577" s="305"/>
      <c r="E577" s="293"/>
      <c r="F577" s="293"/>
      <c r="G577" s="181"/>
      <c r="H577" s="181"/>
      <c r="I577" s="592"/>
    </row>
    <row r="578" spans="1:9" s="147" customFormat="1" ht="15" x14ac:dyDescent="0.2">
      <c r="A578" s="472">
        <v>559</v>
      </c>
      <c r="B578" s="516"/>
      <c r="C578" s="305"/>
      <c r="D578" s="305"/>
      <c r="E578" s="293"/>
      <c r="F578" s="293"/>
      <c r="G578" s="181"/>
      <c r="H578" s="181"/>
      <c r="I578" s="592"/>
    </row>
    <row r="579" spans="1:9" s="147" customFormat="1" ht="15" x14ac:dyDescent="0.2">
      <c r="A579" s="472">
        <v>560</v>
      </c>
      <c r="B579" s="516"/>
      <c r="C579" s="305"/>
      <c r="D579" s="305"/>
      <c r="E579" s="293"/>
      <c r="F579" s="293"/>
      <c r="G579" s="181"/>
      <c r="H579" s="181"/>
      <c r="I579" s="592"/>
    </row>
    <row r="580" spans="1:9" s="147" customFormat="1" ht="15" x14ac:dyDescent="0.2">
      <c r="A580" s="472">
        <v>561</v>
      </c>
      <c r="B580" s="516"/>
      <c r="C580" s="305"/>
      <c r="D580" s="305"/>
      <c r="E580" s="293"/>
      <c r="F580" s="293"/>
      <c r="G580" s="181"/>
      <c r="H580" s="181"/>
      <c r="I580" s="592"/>
    </row>
    <row r="581" spans="1:9" s="147" customFormat="1" ht="15" x14ac:dyDescent="0.2">
      <c r="A581" s="472">
        <v>562</v>
      </c>
      <c r="B581" s="516"/>
      <c r="C581" s="305"/>
      <c r="D581" s="305"/>
      <c r="E581" s="293"/>
      <c r="F581" s="293"/>
      <c r="G581" s="181"/>
      <c r="H581" s="181"/>
      <c r="I581" s="592"/>
    </row>
    <row r="582" spans="1:9" s="147" customFormat="1" ht="15" x14ac:dyDescent="0.2">
      <c r="A582" s="472">
        <v>563</v>
      </c>
      <c r="B582" s="516"/>
      <c r="C582" s="305"/>
      <c r="D582" s="305"/>
      <c r="E582" s="293"/>
      <c r="F582" s="293"/>
      <c r="G582" s="181"/>
      <c r="H582" s="181"/>
      <c r="I582" s="592"/>
    </row>
    <row r="583" spans="1:9" s="147" customFormat="1" ht="15" x14ac:dyDescent="0.2">
      <c r="A583" s="472">
        <v>564</v>
      </c>
      <c r="B583" s="516"/>
      <c r="C583" s="305"/>
      <c r="D583" s="305"/>
      <c r="E583" s="293"/>
      <c r="F583" s="293"/>
      <c r="G583" s="181"/>
      <c r="H583" s="181"/>
      <c r="I583" s="592"/>
    </row>
    <row r="584" spans="1:9" s="147" customFormat="1" ht="15" x14ac:dyDescent="0.2">
      <c r="A584" s="472">
        <v>565</v>
      </c>
      <c r="B584" s="516"/>
      <c r="C584" s="305"/>
      <c r="D584" s="305"/>
      <c r="E584" s="293"/>
      <c r="F584" s="293"/>
      <c r="G584" s="181"/>
      <c r="H584" s="181"/>
      <c r="I584" s="592"/>
    </row>
    <row r="585" spans="1:9" s="147" customFormat="1" ht="15" x14ac:dyDescent="0.2">
      <c r="A585" s="472">
        <v>566</v>
      </c>
      <c r="B585" s="516"/>
      <c r="C585" s="305"/>
      <c r="D585" s="305"/>
      <c r="E585" s="293"/>
      <c r="F585" s="293"/>
      <c r="G585" s="181"/>
      <c r="H585" s="181"/>
      <c r="I585" s="592"/>
    </row>
    <row r="586" spans="1:9" s="147" customFormat="1" ht="15" x14ac:dyDescent="0.2">
      <c r="A586" s="472">
        <v>567</v>
      </c>
      <c r="B586" s="516"/>
      <c r="C586" s="305"/>
      <c r="D586" s="305"/>
      <c r="E586" s="293"/>
      <c r="F586" s="293"/>
      <c r="G586" s="181"/>
      <c r="H586" s="181"/>
      <c r="I586" s="592"/>
    </row>
    <row r="587" spans="1:9" s="147" customFormat="1" ht="15" x14ac:dyDescent="0.2">
      <c r="A587" s="472">
        <v>568</v>
      </c>
      <c r="B587" s="516"/>
      <c r="C587" s="305"/>
      <c r="D587" s="305"/>
      <c r="E587" s="293"/>
      <c r="F587" s="293"/>
      <c r="G587" s="181"/>
      <c r="H587" s="181"/>
      <c r="I587" s="592"/>
    </row>
    <row r="588" spans="1:9" s="147" customFormat="1" ht="15" x14ac:dyDescent="0.2">
      <c r="A588" s="472">
        <v>569</v>
      </c>
      <c r="B588" s="516"/>
      <c r="C588" s="305"/>
      <c r="D588" s="305"/>
      <c r="E588" s="293"/>
      <c r="F588" s="293"/>
      <c r="G588" s="181"/>
      <c r="H588" s="181"/>
      <c r="I588" s="592"/>
    </row>
    <row r="589" spans="1:9" s="147" customFormat="1" ht="15" x14ac:dyDescent="0.2">
      <c r="A589" s="472">
        <v>570</v>
      </c>
      <c r="B589" s="516"/>
      <c r="C589" s="305"/>
      <c r="D589" s="305"/>
      <c r="E589" s="293"/>
      <c r="F589" s="293"/>
      <c r="G589" s="181"/>
      <c r="H589" s="181"/>
      <c r="I589" s="592"/>
    </row>
    <row r="590" spans="1:9" s="147" customFormat="1" ht="15" x14ac:dyDescent="0.2">
      <c r="A590" s="472">
        <v>571</v>
      </c>
      <c r="B590" s="516"/>
      <c r="C590" s="305"/>
      <c r="D590" s="305"/>
      <c r="E590" s="293"/>
      <c r="F590" s="293"/>
      <c r="G590" s="181"/>
      <c r="H590" s="181"/>
      <c r="I590" s="592"/>
    </row>
    <row r="591" spans="1:9" s="147" customFormat="1" ht="15" x14ac:dyDescent="0.2">
      <c r="A591" s="472">
        <v>572</v>
      </c>
      <c r="B591" s="516"/>
      <c r="C591" s="305"/>
      <c r="D591" s="305"/>
      <c r="E591" s="293"/>
      <c r="F591" s="293"/>
      <c r="G591" s="181"/>
      <c r="H591" s="181"/>
      <c r="I591" s="592"/>
    </row>
    <row r="592" spans="1:9" s="147" customFormat="1" ht="15" x14ac:dyDescent="0.2">
      <c r="A592" s="472">
        <v>573</v>
      </c>
      <c r="B592" s="516"/>
      <c r="C592" s="305"/>
      <c r="D592" s="305"/>
      <c r="E592" s="293"/>
      <c r="F592" s="293"/>
      <c r="G592" s="181"/>
      <c r="H592" s="181"/>
      <c r="I592" s="592"/>
    </row>
    <row r="593" spans="1:9" s="147" customFormat="1" ht="15" x14ac:dyDescent="0.2">
      <c r="A593" s="472">
        <v>574</v>
      </c>
      <c r="B593" s="516"/>
      <c r="C593" s="305"/>
      <c r="D593" s="305"/>
      <c r="E593" s="293"/>
      <c r="F593" s="293"/>
      <c r="G593" s="181"/>
      <c r="H593" s="181"/>
      <c r="I593" s="592"/>
    </row>
    <row r="594" spans="1:9" s="147" customFormat="1" ht="15" x14ac:dyDescent="0.2">
      <c r="A594" s="472">
        <v>575</v>
      </c>
      <c r="B594" s="516"/>
      <c r="C594" s="305"/>
      <c r="D594" s="305"/>
      <c r="E594" s="293"/>
      <c r="F594" s="293"/>
      <c r="G594" s="181"/>
      <c r="H594" s="181"/>
      <c r="I594" s="592"/>
    </row>
    <row r="595" spans="1:9" s="147" customFormat="1" ht="15" x14ac:dyDescent="0.2">
      <c r="A595" s="472">
        <v>576</v>
      </c>
      <c r="B595" s="516"/>
      <c r="C595" s="305"/>
      <c r="D595" s="305"/>
      <c r="E595" s="293"/>
      <c r="F595" s="293"/>
      <c r="G595" s="181"/>
      <c r="H595" s="181"/>
      <c r="I595" s="592"/>
    </row>
    <row r="596" spans="1:9" s="147" customFormat="1" ht="15" x14ac:dyDescent="0.2">
      <c r="A596" s="472">
        <v>577</v>
      </c>
      <c r="B596" s="516"/>
      <c r="C596" s="305"/>
      <c r="D596" s="305"/>
      <c r="E596" s="293"/>
      <c r="F596" s="293"/>
      <c r="G596" s="181"/>
      <c r="H596" s="181"/>
      <c r="I596" s="592"/>
    </row>
    <row r="597" spans="1:9" s="147" customFormat="1" ht="15" x14ac:dyDescent="0.2">
      <c r="A597" s="472">
        <v>578</v>
      </c>
      <c r="B597" s="516"/>
      <c r="C597" s="305"/>
      <c r="D597" s="305"/>
      <c r="E597" s="293"/>
      <c r="F597" s="293"/>
      <c r="G597" s="181"/>
      <c r="H597" s="181"/>
      <c r="I597" s="592"/>
    </row>
    <row r="598" spans="1:9" s="147" customFormat="1" ht="15" x14ac:dyDescent="0.2">
      <c r="A598" s="472">
        <v>579</v>
      </c>
      <c r="B598" s="516"/>
      <c r="C598" s="305"/>
      <c r="D598" s="305"/>
      <c r="E598" s="293"/>
      <c r="F598" s="293"/>
      <c r="G598" s="181"/>
      <c r="H598" s="181"/>
      <c r="I598" s="592"/>
    </row>
    <row r="599" spans="1:9" s="147" customFormat="1" ht="15" x14ac:dyDescent="0.2">
      <c r="A599" s="472">
        <v>580</v>
      </c>
      <c r="B599" s="516"/>
      <c r="C599" s="305"/>
      <c r="D599" s="305"/>
      <c r="E599" s="293"/>
      <c r="F599" s="293"/>
      <c r="G599" s="181"/>
      <c r="H599" s="181"/>
      <c r="I599" s="592"/>
    </row>
    <row r="600" spans="1:9" s="147" customFormat="1" ht="15" x14ac:dyDescent="0.2">
      <c r="A600" s="472">
        <v>581</v>
      </c>
      <c r="B600" s="516"/>
      <c r="C600" s="305"/>
      <c r="D600" s="305"/>
      <c r="E600" s="293"/>
      <c r="F600" s="293"/>
      <c r="G600" s="181"/>
      <c r="H600" s="181"/>
      <c r="I600" s="592"/>
    </row>
    <row r="601" spans="1:9" s="147" customFormat="1" ht="15" x14ac:dyDescent="0.2">
      <c r="A601" s="472">
        <v>582</v>
      </c>
      <c r="B601" s="516"/>
      <c r="C601" s="305"/>
      <c r="D601" s="305"/>
      <c r="E601" s="293"/>
      <c r="F601" s="293"/>
      <c r="G601" s="181"/>
      <c r="H601" s="181"/>
      <c r="I601" s="592"/>
    </row>
    <row r="602" spans="1:9" s="147" customFormat="1" ht="15" x14ac:dyDescent="0.2">
      <c r="A602" s="472">
        <v>583</v>
      </c>
      <c r="B602" s="516"/>
      <c r="C602" s="305"/>
      <c r="D602" s="305"/>
      <c r="E602" s="293"/>
      <c r="F602" s="293"/>
      <c r="G602" s="181"/>
      <c r="H602" s="181"/>
      <c r="I602" s="592"/>
    </row>
    <row r="603" spans="1:9" s="147" customFormat="1" ht="15" x14ac:dyDescent="0.2">
      <c r="A603" s="472">
        <v>584</v>
      </c>
      <c r="B603" s="516"/>
      <c r="C603" s="305"/>
      <c r="D603" s="305"/>
      <c r="E603" s="293"/>
      <c r="F603" s="293"/>
      <c r="G603" s="181"/>
      <c r="H603" s="181"/>
      <c r="I603" s="592"/>
    </row>
    <row r="604" spans="1:9" s="147" customFormat="1" ht="15" x14ac:dyDescent="0.2">
      <c r="A604" s="472">
        <v>585</v>
      </c>
      <c r="B604" s="516"/>
      <c r="C604" s="305"/>
      <c r="D604" s="305"/>
      <c r="E604" s="293"/>
      <c r="F604" s="293"/>
      <c r="G604" s="181"/>
      <c r="H604" s="181"/>
      <c r="I604" s="592"/>
    </row>
    <row r="605" spans="1:9" s="147" customFormat="1" ht="15" x14ac:dyDescent="0.2">
      <c r="A605" s="472">
        <v>586</v>
      </c>
      <c r="B605" s="516"/>
      <c r="C605" s="305"/>
      <c r="D605" s="305"/>
      <c r="E605" s="293"/>
      <c r="F605" s="293"/>
      <c r="G605" s="181"/>
      <c r="H605" s="181"/>
      <c r="I605" s="592"/>
    </row>
    <row r="606" spans="1:9" s="147" customFormat="1" ht="15" x14ac:dyDescent="0.2">
      <c r="A606" s="472">
        <v>587</v>
      </c>
      <c r="B606" s="516"/>
      <c r="C606" s="305"/>
      <c r="D606" s="305"/>
      <c r="E606" s="293"/>
      <c r="F606" s="293"/>
      <c r="G606" s="181"/>
      <c r="H606" s="181"/>
      <c r="I606" s="592"/>
    </row>
    <row r="607" spans="1:9" s="147" customFormat="1" ht="15" x14ac:dyDescent="0.2">
      <c r="A607" s="472">
        <v>588</v>
      </c>
      <c r="B607" s="516"/>
      <c r="C607" s="305"/>
      <c r="D607" s="305"/>
      <c r="E607" s="293"/>
      <c r="F607" s="293"/>
      <c r="G607" s="181"/>
      <c r="H607" s="181"/>
      <c r="I607" s="592"/>
    </row>
    <row r="608" spans="1:9" s="147" customFormat="1" ht="15" x14ac:dyDescent="0.2">
      <c r="A608" s="472">
        <v>589</v>
      </c>
      <c r="B608" s="516"/>
      <c r="C608" s="305"/>
      <c r="D608" s="305"/>
      <c r="E608" s="293"/>
      <c r="F608" s="293"/>
      <c r="G608" s="181"/>
      <c r="H608" s="181"/>
      <c r="I608" s="592"/>
    </row>
    <row r="609" spans="1:9" s="147" customFormat="1" ht="15" x14ac:dyDescent="0.2">
      <c r="A609" s="472">
        <v>590</v>
      </c>
      <c r="B609" s="516"/>
      <c r="C609" s="305"/>
      <c r="D609" s="305"/>
      <c r="E609" s="293"/>
      <c r="F609" s="293"/>
      <c r="G609" s="181"/>
      <c r="H609" s="181"/>
      <c r="I609" s="592"/>
    </row>
    <row r="610" spans="1:9" s="147" customFormat="1" ht="15" x14ac:dyDescent="0.2">
      <c r="A610" s="472">
        <v>591</v>
      </c>
      <c r="B610" s="516"/>
      <c r="C610" s="305"/>
      <c r="D610" s="305"/>
      <c r="E610" s="293"/>
      <c r="F610" s="293"/>
      <c r="G610" s="181"/>
      <c r="H610" s="181"/>
      <c r="I610" s="592"/>
    </row>
    <row r="611" spans="1:9" s="147" customFormat="1" ht="15" x14ac:dyDescent="0.2">
      <c r="A611" s="472">
        <v>592</v>
      </c>
      <c r="B611" s="516"/>
      <c r="C611" s="305"/>
      <c r="D611" s="305"/>
      <c r="E611" s="293"/>
      <c r="F611" s="293"/>
      <c r="G611" s="181"/>
      <c r="H611" s="181"/>
      <c r="I611" s="592"/>
    </row>
    <row r="612" spans="1:9" s="147" customFormat="1" ht="15" x14ac:dyDescent="0.2">
      <c r="A612" s="472">
        <v>593</v>
      </c>
      <c r="B612" s="516"/>
      <c r="C612" s="305"/>
      <c r="D612" s="305"/>
      <c r="E612" s="293"/>
      <c r="F612" s="293"/>
      <c r="G612" s="181"/>
      <c r="H612" s="181"/>
      <c r="I612" s="592"/>
    </row>
    <row r="613" spans="1:9" s="147" customFormat="1" ht="15" x14ac:dyDescent="0.2">
      <c r="A613" s="472">
        <v>594</v>
      </c>
      <c r="B613" s="516"/>
      <c r="C613" s="305"/>
      <c r="D613" s="305"/>
      <c r="E613" s="293"/>
      <c r="F613" s="293"/>
      <c r="G613" s="181"/>
      <c r="H613" s="181"/>
      <c r="I613" s="592"/>
    </row>
    <row r="614" spans="1:9" s="147" customFormat="1" ht="15" x14ac:dyDescent="0.2">
      <c r="A614" s="472">
        <v>595</v>
      </c>
      <c r="B614" s="516"/>
      <c r="C614" s="305"/>
      <c r="D614" s="305"/>
      <c r="E614" s="293"/>
      <c r="F614" s="293"/>
      <c r="G614" s="181"/>
      <c r="H614" s="181"/>
      <c r="I614" s="592"/>
    </row>
    <row r="615" spans="1:9" s="147" customFormat="1" ht="15" x14ac:dyDescent="0.2">
      <c r="A615" s="472">
        <v>596</v>
      </c>
      <c r="B615" s="516"/>
      <c r="C615" s="305"/>
      <c r="D615" s="305"/>
      <c r="E615" s="293"/>
      <c r="F615" s="293"/>
      <c r="G615" s="181"/>
      <c r="H615" s="181"/>
      <c r="I615" s="592"/>
    </row>
    <row r="616" spans="1:9" s="147" customFormat="1" ht="15" x14ac:dyDescent="0.2">
      <c r="A616" s="472">
        <v>597</v>
      </c>
      <c r="B616" s="516"/>
      <c r="C616" s="305"/>
      <c r="D616" s="305"/>
      <c r="E616" s="293"/>
      <c r="F616" s="293"/>
      <c r="G616" s="181"/>
      <c r="H616" s="181"/>
      <c r="I616" s="592"/>
    </row>
    <row r="617" spans="1:9" s="147" customFormat="1" ht="15" x14ac:dyDescent="0.2">
      <c r="A617" s="472">
        <v>598</v>
      </c>
      <c r="B617" s="516"/>
      <c r="C617" s="305"/>
      <c r="D617" s="305"/>
      <c r="E617" s="293"/>
      <c r="F617" s="293"/>
      <c r="G617" s="181"/>
      <c r="H617" s="181"/>
      <c r="I617" s="592"/>
    </row>
    <row r="618" spans="1:9" s="147" customFormat="1" ht="15" x14ac:dyDescent="0.2">
      <c r="A618" s="472">
        <v>599</v>
      </c>
      <c r="B618" s="516"/>
      <c r="C618" s="305"/>
      <c r="D618" s="305"/>
      <c r="E618" s="293"/>
      <c r="F618" s="293"/>
      <c r="G618" s="181"/>
      <c r="H618" s="181"/>
      <c r="I618" s="592"/>
    </row>
    <row r="619" spans="1:9" s="147" customFormat="1" ht="15" x14ac:dyDescent="0.2">
      <c r="A619" s="472">
        <v>600</v>
      </c>
      <c r="B619" s="516"/>
      <c r="C619" s="305"/>
      <c r="D619" s="305"/>
      <c r="E619" s="293"/>
      <c r="F619" s="293"/>
      <c r="G619" s="181"/>
      <c r="H619" s="181"/>
      <c r="I619" s="592"/>
    </row>
    <row r="620" spans="1:9" s="147" customFormat="1" ht="15" x14ac:dyDescent="0.2">
      <c r="A620" s="472">
        <v>601</v>
      </c>
      <c r="B620" s="516"/>
      <c r="C620" s="305"/>
      <c r="D620" s="305"/>
      <c r="E620" s="293"/>
      <c r="F620" s="293"/>
      <c r="G620" s="181"/>
      <c r="H620" s="181"/>
      <c r="I620" s="592"/>
    </row>
    <row r="621" spans="1:9" s="147" customFormat="1" ht="15" x14ac:dyDescent="0.2">
      <c r="A621" s="472">
        <v>602</v>
      </c>
      <c r="B621" s="516"/>
      <c r="C621" s="305"/>
      <c r="D621" s="305"/>
      <c r="E621" s="293"/>
      <c r="F621" s="293"/>
      <c r="G621" s="181"/>
      <c r="H621" s="181"/>
      <c r="I621" s="592"/>
    </row>
    <row r="622" spans="1:9" s="147" customFormat="1" ht="15" x14ac:dyDescent="0.2">
      <c r="A622" s="472">
        <v>603</v>
      </c>
      <c r="B622" s="516"/>
      <c r="C622" s="305"/>
      <c r="D622" s="305"/>
      <c r="E622" s="293"/>
      <c r="F622" s="293"/>
      <c r="G622" s="181"/>
      <c r="H622" s="181"/>
      <c r="I622" s="592"/>
    </row>
    <row r="623" spans="1:9" s="147" customFormat="1" ht="15" x14ac:dyDescent="0.2">
      <c r="A623" s="472">
        <v>604</v>
      </c>
      <c r="B623" s="516"/>
      <c r="C623" s="305"/>
      <c r="D623" s="305"/>
      <c r="E623" s="293"/>
      <c r="F623" s="293"/>
      <c r="G623" s="181"/>
      <c r="H623" s="181"/>
      <c r="I623" s="592"/>
    </row>
    <row r="624" spans="1:9" s="147" customFormat="1" ht="15" x14ac:dyDescent="0.2">
      <c r="A624" s="472">
        <v>605</v>
      </c>
      <c r="B624" s="516"/>
      <c r="C624" s="305"/>
      <c r="D624" s="305"/>
      <c r="E624" s="293"/>
      <c r="F624" s="293"/>
      <c r="G624" s="181"/>
      <c r="H624" s="181"/>
      <c r="I624" s="592"/>
    </row>
    <row r="625" spans="1:9" s="147" customFormat="1" ht="15" x14ac:dyDescent="0.2">
      <c r="A625" s="472">
        <v>606</v>
      </c>
      <c r="B625" s="516"/>
      <c r="C625" s="305"/>
      <c r="D625" s="305"/>
      <c r="E625" s="293"/>
      <c r="F625" s="293"/>
      <c r="G625" s="181"/>
      <c r="H625" s="181"/>
      <c r="I625" s="592"/>
    </row>
    <row r="626" spans="1:9" s="147" customFormat="1" ht="15" x14ac:dyDescent="0.2">
      <c r="A626" s="472">
        <v>607</v>
      </c>
      <c r="B626" s="516"/>
      <c r="C626" s="305"/>
      <c r="D626" s="305"/>
      <c r="E626" s="293"/>
      <c r="F626" s="293"/>
      <c r="G626" s="181"/>
      <c r="H626" s="181"/>
      <c r="I626" s="592"/>
    </row>
    <row r="627" spans="1:9" s="147" customFormat="1" ht="15" x14ac:dyDescent="0.2">
      <c r="A627" s="472">
        <v>608</v>
      </c>
      <c r="B627" s="516"/>
      <c r="C627" s="305"/>
      <c r="D627" s="305"/>
      <c r="E627" s="293"/>
      <c r="F627" s="293"/>
      <c r="G627" s="181"/>
      <c r="H627" s="181"/>
      <c r="I627" s="592"/>
    </row>
    <row r="628" spans="1:9" s="147" customFormat="1" ht="15" x14ac:dyDescent="0.2">
      <c r="A628" s="472">
        <v>609</v>
      </c>
      <c r="B628" s="516"/>
      <c r="C628" s="305"/>
      <c r="D628" s="305"/>
      <c r="E628" s="293"/>
      <c r="F628" s="293"/>
      <c r="G628" s="181"/>
      <c r="H628" s="181"/>
      <c r="I628" s="592"/>
    </row>
    <row r="629" spans="1:9" s="147" customFormat="1" ht="15" x14ac:dyDescent="0.2">
      <c r="A629" s="472">
        <v>610</v>
      </c>
      <c r="B629" s="516"/>
      <c r="C629" s="305"/>
      <c r="D629" s="305"/>
      <c r="E629" s="293"/>
      <c r="F629" s="293"/>
      <c r="G629" s="181"/>
      <c r="H629" s="181"/>
      <c r="I629" s="592"/>
    </row>
    <row r="630" spans="1:9" s="147" customFormat="1" ht="15" x14ac:dyDescent="0.2">
      <c r="A630" s="472">
        <v>611</v>
      </c>
      <c r="B630" s="516"/>
      <c r="C630" s="305"/>
      <c r="D630" s="305"/>
      <c r="E630" s="293"/>
      <c r="F630" s="293"/>
      <c r="G630" s="181"/>
      <c r="H630" s="181"/>
      <c r="I630" s="592"/>
    </row>
    <row r="631" spans="1:9" s="147" customFormat="1" ht="15" x14ac:dyDescent="0.2">
      <c r="A631" s="472">
        <v>612</v>
      </c>
      <c r="B631" s="516"/>
      <c r="C631" s="305"/>
      <c r="D631" s="305"/>
      <c r="E631" s="293"/>
      <c r="F631" s="293"/>
      <c r="G631" s="181"/>
      <c r="H631" s="181"/>
      <c r="I631" s="592"/>
    </row>
    <row r="632" spans="1:9" s="147" customFormat="1" ht="15" x14ac:dyDescent="0.2">
      <c r="A632" s="472">
        <v>613</v>
      </c>
      <c r="B632" s="516"/>
      <c r="C632" s="305"/>
      <c r="D632" s="305"/>
      <c r="E632" s="293"/>
      <c r="F632" s="293"/>
      <c r="G632" s="181"/>
      <c r="H632" s="181"/>
      <c r="I632" s="592"/>
    </row>
    <row r="633" spans="1:9" s="147" customFormat="1" ht="15" x14ac:dyDescent="0.2">
      <c r="A633" s="472">
        <v>614</v>
      </c>
      <c r="B633" s="516"/>
      <c r="C633" s="305"/>
      <c r="D633" s="305"/>
      <c r="E633" s="293"/>
      <c r="F633" s="293"/>
      <c r="G633" s="181"/>
      <c r="H633" s="181"/>
      <c r="I633" s="592"/>
    </row>
    <row r="634" spans="1:9" s="147" customFormat="1" ht="15" x14ac:dyDescent="0.2">
      <c r="A634" s="472">
        <v>615</v>
      </c>
      <c r="B634" s="516"/>
      <c r="C634" s="305"/>
      <c r="D634" s="305"/>
      <c r="E634" s="293"/>
      <c r="F634" s="293"/>
      <c r="G634" s="181"/>
      <c r="H634" s="181"/>
      <c r="I634" s="592"/>
    </row>
    <row r="635" spans="1:9" s="147" customFormat="1" ht="15" x14ac:dyDescent="0.2">
      <c r="A635" s="472">
        <v>616</v>
      </c>
      <c r="B635" s="516"/>
      <c r="C635" s="305"/>
      <c r="D635" s="305"/>
      <c r="E635" s="293"/>
      <c r="F635" s="293"/>
      <c r="G635" s="181"/>
      <c r="H635" s="181"/>
      <c r="I635" s="592"/>
    </row>
    <row r="636" spans="1:9" s="147" customFormat="1" ht="15" x14ac:dyDescent="0.2">
      <c r="A636" s="472">
        <v>617</v>
      </c>
      <c r="B636" s="516"/>
      <c r="C636" s="305"/>
      <c r="D636" s="305"/>
      <c r="E636" s="293"/>
      <c r="F636" s="293"/>
      <c r="G636" s="181"/>
      <c r="H636" s="181"/>
      <c r="I636" s="592"/>
    </row>
    <row r="637" spans="1:9" s="147" customFormat="1" ht="15" x14ac:dyDescent="0.2">
      <c r="A637" s="472">
        <v>618</v>
      </c>
      <c r="B637" s="516"/>
      <c r="C637" s="305"/>
      <c r="D637" s="305"/>
      <c r="E637" s="293"/>
      <c r="F637" s="293"/>
      <c r="G637" s="181"/>
      <c r="H637" s="181"/>
      <c r="I637" s="592"/>
    </row>
    <row r="638" spans="1:9" s="147" customFormat="1" ht="15" x14ac:dyDescent="0.2">
      <c r="A638" s="472">
        <v>619</v>
      </c>
      <c r="B638" s="516"/>
      <c r="C638" s="305"/>
      <c r="D638" s="305"/>
      <c r="E638" s="293"/>
      <c r="F638" s="293"/>
      <c r="G638" s="181"/>
      <c r="H638" s="181"/>
      <c r="I638" s="592"/>
    </row>
    <row r="639" spans="1:9" s="147" customFormat="1" ht="15" x14ac:dyDescent="0.2">
      <c r="A639" s="472">
        <v>620</v>
      </c>
      <c r="B639" s="516"/>
      <c r="C639" s="305"/>
      <c r="D639" s="305"/>
      <c r="E639" s="293"/>
      <c r="F639" s="293"/>
      <c r="G639" s="181"/>
      <c r="H639" s="181"/>
      <c r="I639" s="592"/>
    </row>
    <row r="640" spans="1:9" s="147" customFormat="1" ht="15" x14ac:dyDescent="0.2">
      <c r="A640" s="472">
        <v>621</v>
      </c>
      <c r="B640" s="516"/>
      <c r="C640" s="305"/>
      <c r="D640" s="305"/>
      <c r="E640" s="293"/>
      <c r="F640" s="293"/>
      <c r="G640" s="181"/>
      <c r="H640" s="181"/>
      <c r="I640" s="592"/>
    </row>
    <row r="641" spans="1:9" s="147" customFormat="1" ht="15" x14ac:dyDescent="0.2">
      <c r="A641" s="472">
        <v>622</v>
      </c>
      <c r="B641" s="516"/>
      <c r="C641" s="305"/>
      <c r="D641" s="305"/>
      <c r="E641" s="293"/>
      <c r="F641" s="293"/>
      <c r="G641" s="181"/>
      <c r="H641" s="181"/>
      <c r="I641" s="592"/>
    </row>
    <row r="642" spans="1:9" s="147" customFormat="1" ht="15" x14ac:dyDescent="0.2">
      <c r="A642" s="472">
        <v>623</v>
      </c>
      <c r="B642" s="516"/>
      <c r="C642" s="305"/>
      <c r="D642" s="305"/>
      <c r="E642" s="293"/>
      <c r="F642" s="293"/>
      <c r="G642" s="181"/>
      <c r="H642" s="181"/>
      <c r="I642" s="592"/>
    </row>
    <row r="643" spans="1:9" s="147" customFormat="1" ht="15" x14ac:dyDescent="0.2">
      <c r="A643" s="472">
        <v>624</v>
      </c>
      <c r="B643" s="516"/>
      <c r="C643" s="305"/>
      <c r="D643" s="305"/>
      <c r="E643" s="293"/>
      <c r="F643" s="293"/>
      <c r="G643" s="181"/>
      <c r="H643" s="181"/>
      <c r="I643" s="592"/>
    </row>
    <row r="644" spans="1:9" s="147" customFormat="1" ht="15" x14ac:dyDescent="0.2">
      <c r="A644" s="472">
        <v>625</v>
      </c>
      <c r="B644" s="516"/>
      <c r="C644" s="305"/>
      <c r="D644" s="305"/>
      <c r="E644" s="293"/>
      <c r="F644" s="293"/>
      <c r="G644" s="181"/>
      <c r="H644" s="181"/>
      <c r="I644" s="592"/>
    </row>
    <row r="645" spans="1:9" s="147" customFormat="1" ht="15" x14ac:dyDescent="0.2">
      <c r="A645" s="472">
        <v>626</v>
      </c>
      <c r="B645" s="516"/>
      <c r="C645" s="305"/>
      <c r="D645" s="305"/>
      <c r="E645" s="293"/>
      <c r="F645" s="293"/>
      <c r="G645" s="181"/>
      <c r="H645" s="181"/>
      <c r="I645" s="592"/>
    </row>
    <row r="646" spans="1:9" s="147" customFormat="1" ht="15" x14ac:dyDescent="0.2">
      <c r="A646" s="472">
        <v>627</v>
      </c>
      <c r="B646" s="516"/>
      <c r="C646" s="305"/>
      <c r="D646" s="305"/>
      <c r="E646" s="293"/>
      <c r="F646" s="293"/>
      <c r="G646" s="181"/>
      <c r="H646" s="181"/>
      <c r="I646" s="592"/>
    </row>
    <row r="647" spans="1:9" s="147" customFormat="1" ht="15" x14ac:dyDescent="0.2">
      <c r="A647" s="472">
        <v>628</v>
      </c>
      <c r="B647" s="516"/>
      <c r="C647" s="305"/>
      <c r="D647" s="305"/>
      <c r="E647" s="293"/>
      <c r="F647" s="293"/>
      <c r="G647" s="181"/>
      <c r="H647" s="181"/>
      <c r="I647" s="592"/>
    </row>
    <row r="648" spans="1:9" s="147" customFormat="1" ht="15" x14ac:dyDescent="0.2">
      <c r="A648" s="472">
        <v>629</v>
      </c>
      <c r="B648" s="516"/>
      <c r="C648" s="305"/>
      <c r="D648" s="305"/>
      <c r="E648" s="293"/>
      <c r="F648" s="293"/>
      <c r="G648" s="181"/>
      <c r="H648" s="181"/>
      <c r="I648" s="592"/>
    </row>
    <row r="649" spans="1:9" s="147" customFormat="1" ht="15" x14ac:dyDescent="0.2">
      <c r="A649" s="472">
        <v>630</v>
      </c>
      <c r="B649" s="516"/>
      <c r="C649" s="305"/>
      <c r="D649" s="305"/>
      <c r="E649" s="293"/>
      <c r="F649" s="293"/>
      <c r="G649" s="181"/>
      <c r="H649" s="181"/>
      <c r="I649" s="592"/>
    </row>
    <row r="650" spans="1:9" s="147" customFormat="1" ht="15" x14ac:dyDescent="0.2">
      <c r="A650" s="472">
        <v>631</v>
      </c>
      <c r="B650" s="516"/>
      <c r="C650" s="305"/>
      <c r="D650" s="305"/>
      <c r="E650" s="293"/>
      <c r="F650" s="293"/>
      <c r="G650" s="181"/>
      <c r="H650" s="181"/>
      <c r="I650" s="592"/>
    </row>
    <row r="651" spans="1:9" s="147" customFormat="1" ht="15" x14ac:dyDescent="0.2">
      <c r="A651" s="472">
        <v>632</v>
      </c>
      <c r="B651" s="516"/>
      <c r="C651" s="305"/>
      <c r="D651" s="305"/>
      <c r="E651" s="293"/>
      <c r="F651" s="293"/>
      <c r="G651" s="181"/>
      <c r="H651" s="181"/>
      <c r="I651" s="592"/>
    </row>
    <row r="652" spans="1:9" s="147" customFormat="1" ht="15" x14ac:dyDescent="0.2">
      <c r="A652" s="472">
        <v>633</v>
      </c>
      <c r="B652" s="516"/>
      <c r="C652" s="305"/>
      <c r="D652" s="305"/>
      <c r="E652" s="293"/>
      <c r="F652" s="293"/>
      <c r="G652" s="181"/>
      <c r="H652" s="181"/>
      <c r="I652" s="592"/>
    </row>
    <row r="653" spans="1:9" s="147" customFormat="1" ht="15" x14ac:dyDescent="0.2">
      <c r="A653" s="472">
        <v>634</v>
      </c>
      <c r="B653" s="516"/>
      <c r="C653" s="305"/>
      <c r="D653" s="305"/>
      <c r="E653" s="293"/>
      <c r="F653" s="293"/>
      <c r="G653" s="181"/>
      <c r="H653" s="181"/>
      <c r="I653" s="592"/>
    </row>
    <row r="654" spans="1:9" s="147" customFormat="1" ht="15" x14ac:dyDescent="0.2">
      <c r="A654" s="472">
        <v>635</v>
      </c>
      <c r="B654" s="516"/>
      <c r="C654" s="305"/>
      <c r="D654" s="305"/>
      <c r="E654" s="293"/>
      <c r="F654" s="293"/>
      <c r="G654" s="181"/>
      <c r="H654" s="181"/>
      <c r="I654" s="592"/>
    </row>
    <row r="655" spans="1:9" s="147" customFormat="1" ht="15" x14ac:dyDescent="0.2">
      <c r="A655" s="472">
        <v>636</v>
      </c>
      <c r="B655" s="516"/>
      <c r="C655" s="305"/>
      <c r="D655" s="305"/>
      <c r="E655" s="293"/>
      <c r="F655" s="293"/>
      <c r="G655" s="181"/>
      <c r="H655" s="181"/>
      <c r="I655" s="592"/>
    </row>
    <row r="656" spans="1:9" s="147" customFormat="1" ht="15" x14ac:dyDescent="0.2">
      <c r="A656" s="472">
        <v>637</v>
      </c>
      <c r="B656" s="516"/>
      <c r="C656" s="305"/>
      <c r="D656" s="305"/>
      <c r="E656" s="293"/>
      <c r="F656" s="293"/>
      <c r="G656" s="181"/>
      <c r="H656" s="181"/>
      <c r="I656" s="592"/>
    </row>
    <row r="657" spans="1:9" s="147" customFormat="1" ht="15" x14ac:dyDescent="0.2">
      <c r="A657" s="472">
        <v>638</v>
      </c>
      <c r="B657" s="516"/>
      <c r="C657" s="305"/>
      <c r="D657" s="305"/>
      <c r="E657" s="293"/>
      <c r="F657" s="293"/>
      <c r="G657" s="181"/>
      <c r="H657" s="181"/>
      <c r="I657" s="592"/>
    </row>
    <row r="658" spans="1:9" s="147" customFormat="1" ht="15" x14ac:dyDescent="0.2">
      <c r="A658" s="472">
        <v>639</v>
      </c>
      <c r="B658" s="516"/>
      <c r="C658" s="305"/>
      <c r="D658" s="305"/>
      <c r="E658" s="293"/>
      <c r="F658" s="293"/>
      <c r="G658" s="181"/>
      <c r="H658" s="181"/>
      <c r="I658" s="592"/>
    </row>
    <row r="659" spans="1:9" s="147" customFormat="1" ht="15" x14ac:dyDescent="0.2">
      <c r="A659" s="472">
        <v>640</v>
      </c>
      <c r="B659" s="516"/>
      <c r="C659" s="305"/>
      <c r="D659" s="305"/>
      <c r="E659" s="293"/>
      <c r="F659" s="293"/>
      <c r="G659" s="181"/>
      <c r="H659" s="181"/>
      <c r="I659" s="592"/>
    </row>
    <row r="660" spans="1:9" s="147" customFormat="1" ht="15" x14ac:dyDescent="0.2">
      <c r="A660" s="472">
        <v>641</v>
      </c>
      <c r="B660" s="516"/>
      <c r="C660" s="305"/>
      <c r="D660" s="305"/>
      <c r="E660" s="293"/>
      <c r="F660" s="293"/>
      <c r="G660" s="181"/>
      <c r="H660" s="181"/>
      <c r="I660" s="592"/>
    </row>
    <row r="661" spans="1:9" s="147" customFormat="1" ht="15" x14ac:dyDescent="0.2">
      <c r="A661" s="472">
        <v>642</v>
      </c>
      <c r="B661" s="516"/>
      <c r="C661" s="305"/>
      <c r="D661" s="305"/>
      <c r="E661" s="293"/>
      <c r="F661" s="293"/>
      <c r="G661" s="181"/>
      <c r="H661" s="181"/>
      <c r="I661" s="592"/>
    </row>
    <row r="662" spans="1:9" s="147" customFormat="1" ht="15" x14ac:dyDescent="0.2">
      <c r="A662" s="472">
        <v>643</v>
      </c>
      <c r="B662" s="516"/>
      <c r="C662" s="305"/>
      <c r="D662" s="305"/>
      <c r="E662" s="293"/>
      <c r="F662" s="293"/>
      <c r="G662" s="181"/>
      <c r="H662" s="181"/>
      <c r="I662" s="592"/>
    </row>
    <row r="663" spans="1:9" s="147" customFormat="1" ht="15" x14ac:dyDescent="0.2">
      <c r="A663" s="472">
        <v>644</v>
      </c>
      <c r="B663" s="516"/>
      <c r="C663" s="305"/>
      <c r="D663" s="305"/>
      <c r="E663" s="293"/>
      <c r="F663" s="293"/>
      <c r="G663" s="181"/>
      <c r="H663" s="181"/>
      <c r="I663" s="592"/>
    </row>
    <row r="664" spans="1:9" s="147" customFormat="1" ht="15" x14ac:dyDescent="0.2">
      <c r="A664" s="472">
        <v>645</v>
      </c>
      <c r="B664" s="516"/>
      <c r="C664" s="305"/>
      <c r="D664" s="305"/>
      <c r="E664" s="293"/>
      <c r="F664" s="293"/>
      <c r="G664" s="181"/>
      <c r="H664" s="181"/>
      <c r="I664" s="592"/>
    </row>
    <row r="665" spans="1:9" s="147" customFormat="1" ht="15" x14ac:dyDescent="0.2">
      <c r="A665" s="472">
        <v>646</v>
      </c>
      <c r="B665" s="516"/>
      <c r="C665" s="305"/>
      <c r="D665" s="305"/>
      <c r="E665" s="293"/>
      <c r="F665" s="293"/>
      <c r="G665" s="181"/>
      <c r="H665" s="181"/>
      <c r="I665" s="592"/>
    </row>
    <row r="666" spans="1:9" s="147" customFormat="1" ht="15" x14ac:dyDescent="0.2">
      <c r="A666" s="472">
        <v>647</v>
      </c>
      <c r="B666" s="516"/>
      <c r="C666" s="305"/>
      <c r="D666" s="305"/>
      <c r="E666" s="293"/>
      <c r="F666" s="293"/>
      <c r="G666" s="181"/>
      <c r="H666" s="181"/>
      <c r="I666" s="592"/>
    </row>
    <row r="667" spans="1:9" s="147" customFormat="1" ht="15" x14ac:dyDescent="0.2">
      <c r="A667" s="472">
        <v>648</v>
      </c>
      <c r="B667" s="516"/>
      <c r="C667" s="305"/>
      <c r="D667" s="305"/>
      <c r="E667" s="293"/>
      <c r="F667" s="293"/>
      <c r="G667" s="181"/>
      <c r="H667" s="181"/>
      <c r="I667" s="592"/>
    </row>
    <row r="668" spans="1:9" s="147" customFormat="1" ht="15" x14ac:dyDescent="0.2">
      <c r="A668" s="472">
        <v>649</v>
      </c>
      <c r="B668" s="516"/>
      <c r="C668" s="305"/>
      <c r="D668" s="305"/>
      <c r="E668" s="293"/>
      <c r="F668" s="293"/>
      <c r="G668" s="181"/>
      <c r="H668" s="181"/>
      <c r="I668" s="592"/>
    </row>
    <row r="669" spans="1:9" s="147" customFormat="1" ht="15" x14ac:dyDescent="0.2">
      <c r="A669" s="472">
        <v>650</v>
      </c>
      <c r="B669" s="516"/>
      <c r="C669" s="305"/>
      <c r="D669" s="305"/>
      <c r="E669" s="293"/>
      <c r="F669" s="293"/>
      <c r="G669" s="181"/>
      <c r="H669" s="181"/>
      <c r="I669" s="592"/>
    </row>
    <row r="670" spans="1:9" s="147" customFormat="1" ht="15" x14ac:dyDescent="0.2">
      <c r="A670" s="472">
        <v>651</v>
      </c>
      <c r="B670" s="516"/>
      <c r="C670" s="305"/>
      <c r="D670" s="305"/>
      <c r="E670" s="293"/>
      <c r="F670" s="293"/>
      <c r="G670" s="181"/>
      <c r="H670" s="181"/>
      <c r="I670" s="592"/>
    </row>
    <row r="671" spans="1:9" s="147" customFormat="1" ht="15" x14ac:dyDescent="0.2">
      <c r="A671" s="472">
        <v>652</v>
      </c>
      <c r="B671" s="516"/>
      <c r="C671" s="305"/>
      <c r="D671" s="305"/>
      <c r="E671" s="293"/>
      <c r="F671" s="293"/>
      <c r="G671" s="181"/>
      <c r="H671" s="181"/>
      <c r="I671" s="592"/>
    </row>
    <row r="672" spans="1:9" s="147" customFormat="1" ht="15" x14ac:dyDescent="0.2">
      <c r="A672" s="472">
        <v>653</v>
      </c>
      <c r="B672" s="516"/>
      <c r="C672" s="305"/>
      <c r="D672" s="305"/>
      <c r="E672" s="293"/>
      <c r="F672" s="293"/>
      <c r="G672" s="181"/>
      <c r="H672" s="181"/>
      <c r="I672" s="592"/>
    </row>
    <row r="673" spans="1:9" s="147" customFormat="1" ht="15" x14ac:dyDescent="0.2">
      <c r="A673" s="472">
        <v>654</v>
      </c>
      <c r="B673" s="516"/>
      <c r="C673" s="305"/>
      <c r="D673" s="305"/>
      <c r="E673" s="293"/>
      <c r="F673" s="293"/>
      <c r="G673" s="181"/>
      <c r="H673" s="181"/>
      <c r="I673" s="592"/>
    </row>
    <row r="674" spans="1:9" s="147" customFormat="1" ht="15" x14ac:dyDescent="0.2">
      <c r="A674" s="472">
        <v>655</v>
      </c>
      <c r="B674" s="516"/>
      <c r="C674" s="305"/>
      <c r="D674" s="305"/>
      <c r="E674" s="293"/>
      <c r="F674" s="293"/>
      <c r="G674" s="181"/>
      <c r="H674" s="181"/>
      <c r="I674" s="592"/>
    </row>
    <row r="675" spans="1:9" s="147" customFormat="1" ht="15" x14ac:dyDescent="0.2">
      <c r="A675" s="472">
        <v>656</v>
      </c>
      <c r="B675" s="516"/>
      <c r="C675" s="305"/>
      <c r="D675" s="305"/>
      <c r="E675" s="293"/>
      <c r="F675" s="293"/>
      <c r="G675" s="181"/>
      <c r="H675" s="181"/>
      <c r="I675" s="592"/>
    </row>
    <row r="676" spans="1:9" s="147" customFormat="1" ht="15" x14ac:dyDescent="0.2">
      <c r="A676" s="472">
        <v>657</v>
      </c>
      <c r="B676" s="516"/>
      <c r="C676" s="305"/>
      <c r="D676" s="305"/>
      <c r="E676" s="293"/>
      <c r="F676" s="293"/>
      <c r="G676" s="181"/>
      <c r="H676" s="181"/>
      <c r="I676" s="592"/>
    </row>
    <row r="677" spans="1:9" s="147" customFormat="1" ht="15" x14ac:dyDescent="0.2">
      <c r="A677" s="472">
        <v>658</v>
      </c>
      <c r="B677" s="516"/>
      <c r="C677" s="305"/>
      <c r="D677" s="305"/>
      <c r="E677" s="293"/>
      <c r="F677" s="293"/>
      <c r="G677" s="181"/>
      <c r="H677" s="181"/>
      <c r="I677" s="592"/>
    </row>
    <row r="678" spans="1:9" s="147" customFormat="1" ht="15" x14ac:dyDescent="0.2">
      <c r="A678" s="472">
        <v>659</v>
      </c>
      <c r="B678" s="516"/>
      <c r="C678" s="305"/>
      <c r="D678" s="305"/>
      <c r="E678" s="293"/>
      <c r="F678" s="293"/>
      <c r="G678" s="181"/>
      <c r="H678" s="181"/>
      <c r="I678" s="592"/>
    </row>
    <row r="679" spans="1:9" s="147" customFormat="1" ht="15" x14ac:dyDescent="0.2">
      <c r="A679" s="472">
        <v>660</v>
      </c>
      <c r="B679" s="516"/>
      <c r="C679" s="305"/>
      <c r="D679" s="305"/>
      <c r="E679" s="293"/>
      <c r="F679" s="293"/>
      <c r="G679" s="181"/>
      <c r="H679" s="181"/>
      <c r="I679" s="592"/>
    </row>
    <row r="680" spans="1:9" s="147" customFormat="1" ht="15" x14ac:dyDescent="0.2">
      <c r="A680" s="472">
        <v>661</v>
      </c>
      <c r="B680" s="516"/>
      <c r="C680" s="305"/>
      <c r="D680" s="305"/>
      <c r="E680" s="293"/>
      <c r="F680" s="293"/>
      <c r="G680" s="181"/>
      <c r="H680" s="181"/>
      <c r="I680" s="592"/>
    </row>
    <row r="681" spans="1:9" s="147" customFormat="1" ht="15" x14ac:dyDescent="0.2">
      <c r="A681" s="472">
        <v>662</v>
      </c>
      <c r="B681" s="516"/>
      <c r="C681" s="305"/>
      <c r="D681" s="305"/>
      <c r="E681" s="293"/>
      <c r="F681" s="293"/>
      <c r="G681" s="181"/>
      <c r="H681" s="181"/>
      <c r="I681" s="592"/>
    </row>
    <row r="682" spans="1:9" s="147" customFormat="1" ht="15" x14ac:dyDescent="0.2">
      <c r="A682" s="472">
        <v>663</v>
      </c>
      <c r="B682" s="516"/>
      <c r="C682" s="305"/>
      <c r="D682" s="305"/>
      <c r="E682" s="293"/>
      <c r="F682" s="293"/>
      <c r="G682" s="181"/>
      <c r="H682" s="181"/>
      <c r="I682" s="592"/>
    </row>
    <row r="683" spans="1:9" s="147" customFormat="1" ht="15" x14ac:dyDescent="0.2">
      <c r="A683" s="472">
        <v>664</v>
      </c>
      <c r="B683" s="516"/>
      <c r="C683" s="305"/>
      <c r="D683" s="305"/>
      <c r="E683" s="293"/>
      <c r="F683" s="293"/>
      <c r="G683" s="181"/>
      <c r="H683" s="181"/>
      <c r="I683" s="592"/>
    </row>
    <row r="684" spans="1:9" s="147" customFormat="1" ht="15" x14ac:dyDescent="0.2">
      <c r="A684" s="472">
        <v>665</v>
      </c>
      <c r="B684" s="516"/>
      <c r="C684" s="305"/>
      <c r="D684" s="305"/>
      <c r="E684" s="293"/>
      <c r="F684" s="293"/>
      <c r="G684" s="181"/>
      <c r="H684" s="181"/>
      <c r="I684" s="592"/>
    </row>
    <row r="685" spans="1:9" s="147" customFormat="1" ht="15" x14ac:dyDescent="0.2">
      <c r="A685" s="472">
        <v>666</v>
      </c>
      <c r="B685" s="516"/>
      <c r="C685" s="305"/>
      <c r="D685" s="305"/>
      <c r="E685" s="293"/>
      <c r="F685" s="293"/>
      <c r="G685" s="181"/>
      <c r="H685" s="181"/>
      <c r="I685" s="592"/>
    </row>
    <row r="686" spans="1:9" s="147" customFormat="1" ht="15" x14ac:dyDescent="0.2">
      <c r="A686" s="472">
        <v>667</v>
      </c>
      <c r="B686" s="516"/>
      <c r="C686" s="305"/>
      <c r="D686" s="305"/>
      <c r="E686" s="293"/>
      <c r="F686" s="293"/>
      <c r="G686" s="181"/>
      <c r="H686" s="181"/>
      <c r="I686" s="592"/>
    </row>
    <row r="687" spans="1:9" s="147" customFormat="1" ht="15" x14ac:dyDescent="0.2">
      <c r="A687" s="472">
        <v>668</v>
      </c>
      <c r="B687" s="516"/>
      <c r="C687" s="305"/>
      <c r="D687" s="305"/>
      <c r="E687" s="293"/>
      <c r="F687" s="293"/>
      <c r="G687" s="181"/>
      <c r="H687" s="181"/>
      <c r="I687" s="592"/>
    </row>
    <row r="688" spans="1:9" s="147" customFormat="1" ht="15" x14ac:dyDescent="0.2">
      <c r="A688" s="472">
        <v>669</v>
      </c>
      <c r="B688" s="516"/>
      <c r="C688" s="305"/>
      <c r="D688" s="305"/>
      <c r="E688" s="293"/>
      <c r="F688" s="293"/>
      <c r="G688" s="181"/>
      <c r="H688" s="181"/>
      <c r="I688" s="592"/>
    </row>
    <row r="689" spans="1:9" s="147" customFormat="1" ht="15" x14ac:dyDescent="0.2">
      <c r="A689" s="472">
        <v>670</v>
      </c>
      <c r="B689" s="516"/>
      <c r="C689" s="305"/>
      <c r="D689" s="305"/>
      <c r="E689" s="293"/>
      <c r="F689" s="293"/>
      <c r="G689" s="181"/>
      <c r="H689" s="181"/>
      <c r="I689" s="592"/>
    </row>
    <row r="690" spans="1:9" s="147" customFormat="1" ht="15" x14ac:dyDescent="0.2">
      <c r="A690" s="472">
        <v>671</v>
      </c>
      <c r="B690" s="516"/>
      <c r="C690" s="305"/>
      <c r="D690" s="305"/>
      <c r="E690" s="293"/>
      <c r="F690" s="293"/>
      <c r="G690" s="181"/>
      <c r="H690" s="181"/>
      <c r="I690" s="592"/>
    </row>
    <row r="691" spans="1:9" s="147" customFormat="1" ht="15" x14ac:dyDescent="0.2">
      <c r="A691" s="472">
        <v>672</v>
      </c>
      <c r="B691" s="516"/>
      <c r="C691" s="305"/>
      <c r="D691" s="305"/>
      <c r="E691" s="293"/>
      <c r="F691" s="293"/>
      <c r="G691" s="181"/>
      <c r="H691" s="181"/>
      <c r="I691" s="592"/>
    </row>
    <row r="692" spans="1:9" s="147" customFormat="1" ht="15" x14ac:dyDescent="0.2">
      <c r="A692" s="472">
        <v>673</v>
      </c>
      <c r="B692" s="516"/>
      <c r="C692" s="305"/>
      <c r="D692" s="305"/>
      <c r="E692" s="293"/>
      <c r="F692" s="293"/>
      <c r="G692" s="181"/>
      <c r="H692" s="181"/>
      <c r="I692" s="592"/>
    </row>
    <row r="693" spans="1:9" s="147" customFormat="1" ht="15" x14ac:dyDescent="0.2">
      <c r="A693" s="472">
        <v>674</v>
      </c>
      <c r="B693" s="516"/>
      <c r="C693" s="305"/>
      <c r="D693" s="305"/>
      <c r="E693" s="293"/>
      <c r="F693" s="293"/>
      <c r="G693" s="181"/>
      <c r="H693" s="181"/>
      <c r="I693" s="592"/>
    </row>
    <row r="694" spans="1:9" s="147" customFormat="1" ht="15" x14ac:dyDescent="0.2">
      <c r="A694" s="472">
        <v>675</v>
      </c>
      <c r="B694" s="516"/>
      <c r="C694" s="305"/>
      <c r="D694" s="305"/>
      <c r="E694" s="293"/>
      <c r="F694" s="293"/>
      <c r="G694" s="181"/>
      <c r="H694" s="181"/>
      <c r="I694" s="592"/>
    </row>
    <row r="695" spans="1:9" s="147" customFormat="1" ht="15" x14ac:dyDescent="0.2">
      <c r="A695" s="472">
        <v>676</v>
      </c>
      <c r="B695" s="516"/>
      <c r="C695" s="305"/>
      <c r="D695" s="305"/>
      <c r="E695" s="293"/>
      <c r="F695" s="293"/>
      <c r="G695" s="181"/>
      <c r="H695" s="181"/>
      <c r="I695" s="592"/>
    </row>
    <row r="696" spans="1:9" s="147" customFormat="1" ht="15" x14ac:dyDescent="0.2">
      <c r="A696" s="472">
        <v>677</v>
      </c>
      <c r="B696" s="516"/>
      <c r="C696" s="305"/>
      <c r="D696" s="305"/>
      <c r="E696" s="293"/>
      <c r="F696" s="293"/>
      <c r="G696" s="181"/>
      <c r="H696" s="181"/>
      <c r="I696" s="592"/>
    </row>
    <row r="697" spans="1:9" s="147" customFormat="1" ht="15" x14ac:dyDescent="0.2">
      <c r="A697" s="472">
        <v>678</v>
      </c>
      <c r="B697" s="516"/>
      <c r="C697" s="305"/>
      <c r="D697" s="305"/>
      <c r="E697" s="293"/>
      <c r="F697" s="293"/>
      <c r="G697" s="181"/>
      <c r="H697" s="181"/>
      <c r="I697" s="592"/>
    </row>
    <row r="698" spans="1:9" s="147" customFormat="1" ht="15" x14ac:dyDescent="0.2">
      <c r="A698" s="472">
        <v>679</v>
      </c>
      <c r="B698" s="516"/>
      <c r="C698" s="305"/>
      <c r="D698" s="305"/>
      <c r="E698" s="293"/>
      <c r="F698" s="293"/>
      <c r="G698" s="181"/>
      <c r="H698" s="181"/>
      <c r="I698" s="592"/>
    </row>
    <row r="699" spans="1:9" s="147" customFormat="1" ht="15" x14ac:dyDescent="0.2">
      <c r="A699" s="472">
        <v>680</v>
      </c>
      <c r="B699" s="516"/>
      <c r="C699" s="305"/>
      <c r="D699" s="305"/>
      <c r="E699" s="293"/>
      <c r="F699" s="293"/>
      <c r="G699" s="181"/>
      <c r="H699" s="181"/>
      <c r="I699" s="592"/>
    </row>
    <row r="700" spans="1:9" s="147" customFormat="1" ht="15" x14ac:dyDescent="0.2">
      <c r="A700" s="472">
        <v>681</v>
      </c>
      <c r="B700" s="516"/>
      <c r="C700" s="305"/>
      <c r="D700" s="305"/>
      <c r="E700" s="293"/>
      <c r="F700" s="293"/>
      <c r="G700" s="181"/>
      <c r="H700" s="181"/>
      <c r="I700" s="592"/>
    </row>
    <row r="701" spans="1:9" s="147" customFormat="1" ht="15" x14ac:dyDescent="0.2">
      <c r="A701" s="472">
        <v>682</v>
      </c>
      <c r="B701" s="516"/>
      <c r="C701" s="305"/>
      <c r="D701" s="305"/>
      <c r="E701" s="293"/>
      <c r="F701" s="293"/>
      <c r="G701" s="181"/>
      <c r="H701" s="181"/>
      <c r="I701" s="592"/>
    </row>
    <row r="702" spans="1:9" s="147" customFormat="1" ht="15" x14ac:dyDescent="0.2">
      <c r="A702" s="472">
        <v>683</v>
      </c>
      <c r="B702" s="516"/>
      <c r="C702" s="305"/>
      <c r="D702" s="305"/>
      <c r="E702" s="293"/>
      <c r="F702" s="293"/>
      <c r="G702" s="181"/>
      <c r="H702" s="181"/>
      <c r="I702" s="592"/>
    </row>
    <row r="703" spans="1:9" s="147" customFormat="1" ht="15" x14ac:dyDescent="0.2">
      <c r="A703" s="472">
        <v>684</v>
      </c>
      <c r="B703" s="516"/>
      <c r="C703" s="305"/>
      <c r="D703" s="305"/>
      <c r="E703" s="293"/>
      <c r="F703" s="293"/>
      <c r="G703" s="181"/>
      <c r="H703" s="181"/>
      <c r="I703" s="592"/>
    </row>
    <row r="704" spans="1:9" s="147" customFormat="1" ht="15" x14ac:dyDescent="0.2">
      <c r="A704" s="472">
        <v>685</v>
      </c>
      <c r="B704" s="516"/>
      <c r="C704" s="305"/>
      <c r="D704" s="305"/>
      <c r="E704" s="293"/>
      <c r="F704" s="293"/>
      <c r="G704" s="181"/>
      <c r="H704" s="181"/>
      <c r="I704" s="592"/>
    </row>
    <row r="705" spans="1:9" s="147" customFormat="1" ht="15" x14ac:dyDescent="0.2">
      <c r="A705" s="472">
        <v>686</v>
      </c>
      <c r="B705" s="516"/>
      <c r="C705" s="305"/>
      <c r="D705" s="305"/>
      <c r="E705" s="293"/>
      <c r="F705" s="293"/>
      <c r="G705" s="181"/>
      <c r="H705" s="181"/>
      <c r="I705" s="592"/>
    </row>
    <row r="706" spans="1:9" s="147" customFormat="1" ht="15" x14ac:dyDescent="0.2">
      <c r="A706" s="472">
        <v>687</v>
      </c>
      <c r="B706" s="516"/>
      <c r="C706" s="305"/>
      <c r="D706" s="305"/>
      <c r="E706" s="293"/>
      <c r="F706" s="293"/>
      <c r="G706" s="181"/>
      <c r="H706" s="181"/>
      <c r="I706" s="592"/>
    </row>
    <row r="707" spans="1:9" s="147" customFormat="1" ht="15" x14ac:dyDescent="0.2">
      <c r="A707" s="472">
        <v>688</v>
      </c>
      <c r="B707" s="516"/>
      <c r="C707" s="305"/>
      <c r="D707" s="305"/>
      <c r="E707" s="293"/>
      <c r="F707" s="293"/>
      <c r="G707" s="181"/>
      <c r="H707" s="181"/>
      <c r="I707" s="592"/>
    </row>
    <row r="708" spans="1:9" s="147" customFormat="1" ht="15" x14ac:dyDescent="0.2">
      <c r="A708" s="472">
        <v>689</v>
      </c>
      <c r="B708" s="516"/>
      <c r="C708" s="305"/>
      <c r="D708" s="305"/>
      <c r="E708" s="293"/>
      <c r="F708" s="293"/>
      <c r="G708" s="181"/>
      <c r="H708" s="181"/>
      <c r="I708" s="592"/>
    </row>
    <row r="709" spans="1:9" s="147" customFormat="1" ht="15" x14ac:dyDescent="0.2">
      <c r="A709" s="472">
        <v>690</v>
      </c>
      <c r="B709" s="516"/>
      <c r="C709" s="305"/>
      <c r="D709" s="305"/>
      <c r="E709" s="293"/>
      <c r="F709" s="293"/>
      <c r="G709" s="181"/>
      <c r="H709" s="181"/>
      <c r="I709" s="592"/>
    </row>
    <row r="710" spans="1:9" s="147" customFormat="1" ht="15" x14ac:dyDescent="0.2">
      <c r="A710" s="472">
        <v>691</v>
      </c>
      <c r="B710" s="516"/>
      <c r="C710" s="305"/>
      <c r="D710" s="305"/>
      <c r="E710" s="293"/>
      <c r="F710" s="293"/>
      <c r="G710" s="181"/>
      <c r="H710" s="181"/>
      <c r="I710" s="592"/>
    </row>
    <row r="711" spans="1:9" s="147" customFormat="1" ht="15" x14ac:dyDescent="0.2">
      <c r="A711" s="472">
        <v>692</v>
      </c>
      <c r="B711" s="516"/>
      <c r="C711" s="305"/>
      <c r="D711" s="305"/>
      <c r="E711" s="293"/>
      <c r="F711" s="293"/>
      <c r="G711" s="181"/>
      <c r="H711" s="181"/>
      <c r="I711" s="592"/>
    </row>
    <row r="712" spans="1:9" s="147" customFormat="1" ht="15" x14ac:dyDescent="0.2">
      <c r="A712" s="472">
        <v>693</v>
      </c>
      <c r="B712" s="516"/>
      <c r="C712" s="305"/>
      <c r="D712" s="305"/>
      <c r="E712" s="293"/>
      <c r="F712" s="293"/>
      <c r="G712" s="181"/>
      <c r="H712" s="181"/>
      <c r="I712" s="592"/>
    </row>
    <row r="713" spans="1:9" s="147" customFormat="1" ht="15" x14ac:dyDescent="0.2">
      <c r="A713" s="472">
        <v>694</v>
      </c>
      <c r="B713" s="516"/>
      <c r="C713" s="305"/>
      <c r="D713" s="305"/>
      <c r="E713" s="293"/>
      <c r="F713" s="293"/>
      <c r="G713" s="181"/>
      <c r="H713" s="181"/>
      <c r="I713" s="592"/>
    </row>
    <row r="714" spans="1:9" s="147" customFormat="1" ht="15" x14ac:dyDescent="0.2">
      <c r="A714" s="472">
        <v>695</v>
      </c>
      <c r="B714" s="516"/>
      <c r="C714" s="305"/>
      <c r="D714" s="305"/>
      <c r="E714" s="293"/>
      <c r="F714" s="293"/>
      <c r="G714" s="181"/>
      <c r="H714" s="181"/>
      <c r="I714" s="592"/>
    </row>
    <row r="715" spans="1:9" s="147" customFormat="1" ht="15" x14ac:dyDescent="0.2">
      <c r="A715" s="472">
        <v>696</v>
      </c>
      <c r="B715" s="516"/>
      <c r="C715" s="305"/>
      <c r="D715" s="305"/>
      <c r="E715" s="293"/>
      <c r="F715" s="293"/>
      <c r="G715" s="181"/>
      <c r="H715" s="181"/>
      <c r="I715" s="592"/>
    </row>
    <row r="716" spans="1:9" s="147" customFormat="1" ht="15" x14ac:dyDescent="0.2">
      <c r="A716" s="472">
        <v>697</v>
      </c>
      <c r="B716" s="516"/>
      <c r="C716" s="305"/>
      <c r="D716" s="305"/>
      <c r="E716" s="293"/>
      <c r="F716" s="293"/>
      <c r="G716" s="181"/>
      <c r="H716" s="181"/>
      <c r="I716" s="592"/>
    </row>
    <row r="717" spans="1:9" s="147" customFormat="1" ht="15" x14ac:dyDescent="0.2">
      <c r="A717" s="472">
        <v>698</v>
      </c>
      <c r="B717" s="516"/>
      <c r="C717" s="305"/>
      <c r="D717" s="305"/>
      <c r="E717" s="293"/>
      <c r="F717" s="293"/>
      <c r="G717" s="181"/>
      <c r="H717" s="181"/>
      <c r="I717" s="592"/>
    </row>
    <row r="718" spans="1:9" s="147" customFormat="1" ht="15" x14ac:dyDescent="0.2">
      <c r="A718" s="472">
        <v>699</v>
      </c>
      <c r="B718" s="516"/>
      <c r="C718" s="305"/>
      <c r="D718" s="305"/>
      <c r="E718" s="293"/>
      <c r="F718" s="293"/>
      <c r="G718" s="181"/>
      <c r="H718" s="181"/>
      <c r="I718" s="592"/>
    </row>
    <row r="719" spans="1:9" s="147" customFormat="1" ht="15" x14ac:dyDescent="0.2">
      <c r="A719" s="472">
        <v>700</v>
      </c>
      <c r="B719" s="516"/>
      <c r="C719" s="305"/>
      <c r="D719" s="305"/>
      <c r="E719" s="293"/>
      <c r="F719" s="293"/>
      <c r="G719" s="181"/>
      <c r="H719" s="181"/>
      <c r="I719" s="592"/>
    </row>
    <row r="720" spans="1:9" s="147" customFormat="1" ht="15" x14ac:dyDescent="0.2">
      <c r="A720" s="472">
        <v>701</v>
      </c>
      <c r="B720" s="516"/>
      <c r="C720" s="305"/>
      <c r="D720" s="305"/>
      <c r="E720" s="293"/>
      <c r="F720" s="293"/>
      <c r="G720" s="181"/>
      <c r="H720" s="181"/>
      <c r="I720" s="592"/>
    </row>
    <row r="721" spans="1:9" s="147" customFormat="1" ht="15" x14ac:dyDescent="0.2">
      <c r="A721" s="472">
        <v>702</v>
      </c>
      <c r="B721" s="516"/>
      <c r="C721" s="305"/>
      <c r="D721" s="305"/>
      <c r="E721" s="293"/>
      <c r="F721" s="293"/>
      <c r="G721" s="181"/>
      <c r="H721" s="181"/>
      <c r="I721" s="592"/>
    </row>
    <row r="722" spans="1:9" s="147" customFormat="1" ht="15" x14ac:dyDescent="0.2">
      <c r="A722" s="472">
        <v>703</v>
      </c>
      <c r="B722" s="516"/>
      <c r="C722" s="305"/>
      <c r="D722" s="305"/>
      <c r="E722" s="293"/>
      <c r="F722" s="293"/>
      <c r="G722" s="181"/>
      <c r="H722" s="181"/>
      <c r="I722" s="592"/>
    </row>
    <row r="723" spans="1:9" s="147" customFormat="1" ht="15" x14ac:dyDescent="0.2">
      <c r="A723" s="472">
        <v>704</v>
      </c>
      <c r="B723" s="516"/>
      <c r="C723" s="305"/>
      <c r="D723" s="305"/>
      <c r="E723" s="293"/>
      <c r="F723" s="293"/>
      <c r="G723" s="181"/>
      <c r="H723" s="181"/>
      <c r="I723" s="592"/>
    </row>
    <row r="724" spans="1:9" s="147" customFormat="1" ht="15" x14ac:dyDescent="0.2">
      <c r="A724" s="472">
        <v>705</v>
      </c>
      <c r="B724" s="516"/>
      <c r="C724" s="305"/>
      <c r="D724" s="305"/>
      <c r="E724" s="293"/>
      <c r="F724" s="293"/>
      <c r="G724" s="181"/>
      <c r="H724" s="181"/>
      <c r="I724" s="592"/>
    </row>
    <row r="725" spans="1:9" s="147" customFormat="1" ht="15" x14ac:dyDescent="0.2">
      <c r="A725" s="472">
        <v>706</v>
      </c>
      <c r="B725" s="516"/>
      <c r="C725" s="305"/>
      <c r="D725" s="305"/>
      <c r="E725" s="293"/>
      <c r="F725" s="293"/>
      <c r="G725" s="181"/>
      <c r="H725" s="181"/>
      <c r="I725" s="592"/>
    </row>
    <row r="726" spans="1:9" s="147" customFormat="1" ht="15" x14ac:dyDescent="0.2">
      <c r="A726" s="472">
        <v>707</v>
      </c>
      <c r="B726" s="516"/>
      <c r="C726" s="305"/>
      <c r="D726" s="305"/>
      <c r="E726" s="293"/>
      <c r="F726" s="293"/>
      <c r="G726" s="181"/>
      <c r="H726" s="181"/>
      <c r="I726" s="592"/>
    </row>
    <row r="727" spans="1:9" s="147" customFormat="1" ht="15" x14ac:dyDescent="0.2">
      <c r="A727" s="472">
        <v>708</v>
      </c>
      <c r="B727" s="516"/>
      <c r="C727" s="305"/>
      <c r="D727" s="305"/>
      <c r="E727" s="293"/>
      <c r="F727" s="293"/>
      <c r="G727" s="181"/>
      <c r="H727" s="181"/>
      <c r="I727" s="592"/>
    </row>
    <row r="728" spans="1:9" s="147" customFormat="1" ht="15" x14ac:dyDescent="0.2">
      <c r="A728" s="472">
        <v>709</v>
      </c>
      <c r="B728" s="516"/>
      <c r="C728" s="305"/>
      <c r="D728" s="305"/>
      <c r="E728" s="293"/>
      <c r="F728" s="293"/>
      <c r="G728" s="181"/>
      <c r="H728" s="181"/>
      <c r="I728" s="592"/>
    </row>
    <row r="729" spans="1:9" s="147" customFormat="1" ht="15" x14ac:dyDescent="0.2">
      <c r="A729" s="472">
        <v>710</v>
      </c>
      <c r="B729" s="516"/>
      <c r="C729" s="305"/>
      <c r="D729" s="305"/>
      <c r="E729" s="293"/>
      <c r="F729" s="293"/>
      <c r="G729" s="181"/>
      <c r="H729" s="181"/>
      <c r="I729" s="592"/>
    </row>
    <row r="730" spans="1:9" s="147" customFormat="1" ht="15" x14ac:dyDescent="0.2">
      <c r="A730" s="472">
        <v>711</v>
      </c>
      <c r="B730" s="516"/>
      <c r="C730" s="305"/>
      <c r="D730" s="305"/>
      <c r="E730" s="293"/>
      <c r="F730" s="293"/>
      <c r="G730" s="181"/>
      <c r="H730" s="181"/>
      <c r="I730" s="592"/>
    </row>
    <row r="731" spans="1:9" s="147" customFormat="1" ht="15" x14ac:dyDescent="0.2">
      <c r="A731" s="472">
        <v>712</v>
      </c>
      <c r="B731" s="516"/>
      <c r="C731" s="305"/>
      <c r="D731" s="305"/>
      <c r="E731" s="293"/>
      <c r="F731" s="293"/>
      <c r="G731" s="181"/>
      <c r="H731" s="181"/>
      <c r="I731" s="592"/>
    </row>
    <row r="732" spans="1:9" s="147" customFormat="1" ht="15" x14ac:dyDescent="0.2">
      <c r="A732" s="472">
        <v>713</v>
      </c>
      <c r="B732" s="516"/>
      <c r="C732" s="305"/>
      <c r="D732" s="305"/>
      <c r="E732" s="293"/>
      <c r="F732" s="293"/>
      <c r="G732" s="181"/>
      <c r="H732" s="181"/>
      <c r="I732" s="592"/>
    </row>
    <row r="733" spans="1:9" s="147" customFormat="1" ht="15" x14ac:dyDescent="0.2">
      <c r="A733" s="472">
        <v>714</v>
      </c>
      <c r="B733" s="516"/>
      <c r="C733" s="305"/>
      <c r="D733" s="305"/>
      <c r="E733" s="293"/>
      <c r="F733" s="293"/>
      <c r="G733" s="181"/>
      <c r="H733" s="181"/>
      <c r="I733" s="592"/>
    </row>
    <row r="734" spans="1:9" s="147" customFormat="1" ht="15" x14ac:dyDescent="0.2">
      <c r="A734" s="472">
        <v>715</v>
      </c>
      <c r="B734" s="516"/>
      <c r="C734" s="305"/>
      <c r="D734" s="305"/>
      <c r="E734" s="293"/>
      <c r="F734" s="293"/>
      <c r="G734" s="181"/>
      <c r="H734" s="181"/>
      <c r="I734" s="592"/>
    </row>
    <row r="735" spans="1:9" s="147" customFormat="1" ht="15" x14ac:dyDescent="0.2">
      <c r="A735" s="472">
        <v>716</v>
      </c>
      <c r="B735" s="516"/>
      <c r="C735" s="305"/>
      <c r="D735" s="305"/>
      <c r="E735" s="293"/>
      <c r="F735" s="293"/>
      <c r="G735" s="181"/>
      <c r="H735" s="181"/>
      <c r="I735" s="592"/>
    </row>
    <row r="736" spans="1:9" s="147" customFormat="1" ht="15" x14ac:dyDescent="0.2">
      <c r="A736" s="472">
        <v>717</v>
      </c>
      <c r="B736" s="516"/>
      <c r="C736" s="305"/>
      <c r="D736" s="305"/>
      <c r="E736" s="293"/>
      <c r="F736" s="293"/>
      <c r="G736" s="181"/>
      <c r="H736" s="181"/>
      <c r="I736" s="592"/>
    </row>
    <row r="737" spans="1:9" s="147" customFormat="1" ht="15" x14ac:dyDescent="0.2">
      <c r="A737" s="472">
        <v>718</v>
      </c>
      <c r="B737" s="516"/>
      <c r="C737" s="305"/>
      <c r="D737" s="305"/>
      <c r="E737" s="293"/>
      <c r="F737" s="293"/>
      <c r="G737" s="181"/>
      <c r="H737" s="181"/>
      <c r="I737" s="592"/>
    </row>
    <row r="738" spans="1:9" s="147" customFormat="1" ht="15" x14ac:dyDescent="0.2">
      <c r="A738" s="472">
        <v>719</v>
      </c>
      <c r="B738" s="516"/>
      <c r="C738" s="305"/>
      <c r="D738" s="305"/>
      <c r="E738" s="293"/>
      <c r="F738" s="293"/>
      <c r="G738" s="181"/>
      <c r="H738" s="181"/>
      <c r="I738" s="592"/>
    </row>
    <row r="739" spans="1:9" s="147" customFormat="1" ht="15" x14ac:dyDescent="0.2">
      <c r="A739" s="472">
        <v>720</v>
      </c>
      <c r="B739" s="516"/>
      <c r="C739" s="305"/>
      <c r="D739" s="305"/>
      <c r="E739" s="293"/>
      <c r="F739" s="293"/>
      <c r="G739" s="181"/>
      <c r="H739" s="181"/>
      <c r="I739" s="592"/>
    </row>
    <row r="740" spans="1:9" s="147" customFormat="1" ht="15" x14ac:dyDescent="0.2">
      <c r="A740" s="472">
        <v>721</v>
      </c>
      <c r="B740" s="516"/>
      <c r="C740" s="305"/>
      <c r="D740" s="305"/>
      <c r="E740" s="293"/>
      <c r="F740" s="293"/>
      <c r="G740" s="181"/>
      <c r="H740" s="181"/>
      <c r="I740" s="592"/>
    </row>
    <row r="741" spans="1:9" s="147" customFormat="1" ht="15" x14ac:dyDescent="0.2">
      <c r="A741" s="472">
        <v>722</v>
      </c>
      <c r="B741" s="516"/>
      <c r="C741" s="305"/>
      <c r="D741" s="305"/>
      <c r="E741" s="293"/>
      <c r="F741" s="293"/>
      <c r="G741" s="181"/>
      <c r="H741" s="181"/>
      <c r="I741" s="592"/>
    </row>
    <row r="742" spans="1:9" s="147" customFormat="1" ht="15" x14ac:dyDescent="0.2">
      <c r="A742" s="472">
        <v>723</v>
      </c>
      <c r="B742" s="516"/>
      <c r="C742" s="305"/>
      <c r="D742" s="305"/>
      <c r="E742" s="293"/>
      <c r="F742" s="293"/>
      <c r="G742" s="181"/>
      <c r="H742" s="181"/>
      <c r="I742" s="592"/>
    </row>
    <row r="743" spans="1:9" s="147" customFormat="1" ht="15" x14ac:dyDescent="0.2">
      <c r="A743" s="472">
        <v>724</v>
      </c>
      <c r="B743" s="516"/>
      <c r="C743" s="305"/>
      <c r="D743" s="305"/>
      <c r="E743" s="293"/>
      <c r="F743" s="293"/>
      <c r="G743" s="181"/>
      <c r="H743" s="181"/>
      <c r="I743" s="592"/>
    </row>
    <row r="744" spans="1:9" s="147" customFormat="1" ht="15" x14ac:dyDescent="0.2">
      <c r="A744" s="472">
        <v>725</v>
      </c>
      <c r="B744" s="516"/>
      <c r="C744" s="305"/>
      <c r="D744" s="305"/>
      <c r="E744" s="293"/>
      <c r="F744" s="293"/>
      <c r="G744" s="181"/>
      <c r="H744" s="181"/>
      <c r="I744" s="592"/>
    </row>
    <row r="745" spans="1:9" s="147" customFormat="1" ht="15" x14ac:dyDescent="0.2">
      <c r="A745" s="472">
        <v>726</v>
      </c>
      <c r="B745" s="516"/>
      <c r="C745" s="305"/>
      <c r="D745" s="305"/>
      <c r="E745" s="293"/>
      <c r="F745" s="293"/>
      <c r="G745" s="181"/>
      <c r="H745" s="181"/>
      <c r="I745" s="592"/>
    </row>
    <row r="746" spans="1:9" s="147" customFormat="1" ht="15" x14ac:dyDescent="0.2">
      <c r="A746" s="472">
        <v>727</v>
      </c>
      <c r="B746" s="516"/>
      <c r="C746" s="305"/>
      <c r="D746" s="305"/>
      <c r="E746" s="293"/>
      <c r="F746" s="293"/>
      <c r="G746" s="181"/>
      <c r="H746" s="181"/>
      <c r="I746" s="592"/>
    </row>
    <row r="747" spans="1:9" s="147" customFormat="1" ht="15" x14ac:dyDescent="0.2">
      <c r="A747" s="472">
        <v>728</v>
      </c>
      <c r="B747" s="516"/>
      <c r="C747" s="305"/>
      <c r="D747" s="305"/>
      <c r="E747" s="293"/>
      <c r="F747" s="293"/>
      <c r="G747" s="181"/>
      <c r="H747" s="181"/>
      <c r="I747" s="592"/>
    </row>
    <row r="748" spans="1:9" s="147" customFormat="1" ht="15" x14ac:dyDescent="0.2">
      <c r="A748" s="472">
        <v>729</v>
      </c>
      <c r="B748" s="516"/>
      <c r="C748" s="305"/>
      <c r="D748" s="305"/>
      <c r="E748" s="293"/>
      <c r="F748" s="293"/>
      <c r="G748" s="181"/>
      <c r="H748" s="181"/>
      <c r="I748" s="592"/>
    </row>
    <row r="749" spans="1:9" s="147" customFormat="1" ht="15" x14ac:dyDescent="0.2">
      <c r="A749" s="472">
        <v>730</v>
      </c>
      <c r="B749" s="516"/>
      <c r="C749" s="305"/>
      <c r="D749" s="305"/>
      <c r="E749" s="293"/>
      <c r="F749" s="293"/>
      <c r="G749" s="181"/>
      <c r="H749" s="181"/>
      <c r="I749" s="592"/>
    </row>
    <row r="750" spans="1:9" s="147" customFormat="1" ht="15" x14ac:dyDescent="0.2">
      <c r="A750" s="472">
        <v>731</v>
      </c>
      <c r="B750" s="516"/>
      <c r="C750" s="305"/>
      <c r="D750" s="305"/>
      <c r="E750" s="293"/>
      <c r="F750" s="293"/>
      <c r="G750" s="181"/>
      <c r="H750" s="181"/>
      <c r="I750" s="592"/>
    </row>
    <row r="751" spans="1:9" s="147" customFormat="1" ht="15" x14ac:dyDescent="0.2">
      <c r="A751" s="472">
        <v>732</v>
      </c>
      <c r="B751" s="516"/>
      <c r="C751" s="305"/>
      <c r="D751" s="305"/>
      <c r="E751" s="293"/>
      <c r="F751" s="293"/>
      <c r="G751" s="181"/>
      <c r="H751" s="181"/>
      <c r="I751" s="592"/>
    </row>
    <row r="752" spans="1:9" s="147" customFormat="1" ht="15" x14ac:dyDescent="0.2">
      <c r="A752" s="472">
        <v>733</v>
      </c>
      <c r="B752" s="516"/>
      <c r="C752" s="305"/>
      <c r="D752" s="305"/>
      <c r="E752" s="293"/>
      <c r="F752" s="293"/>
      <c r="G752" s="181"/>
      <c r="H752" s="181"/>
      <c r="I752" s="592"/>
    </row>
    <row r="753" spans="1:9" s="147" customFormat="1" ht="15" x14ac:dyDescent="0.2">
      <c r="A753" s="472">
        <v>734</v>
      </c>
      <c r="B753" s="516"/>
      <c r="C753" s="305"/>
      <c r="D753" s="305"/>
      <c r="E753" s="293"/>
      <c r="F753" s="293"/>
      <c r="G753" s="181"/>
      <c r="H753" s="181"/>
      <c r="I753" s="592"/>
    </row>
    <row r="754" spans="1:9" s="147" customFormat="1" ht="15" x14ac:dyDescent="0.2">
      <c r="A754" s="472">
        <v>735</v>
      </c>
      <c r="B754" s="516"/>
      <c r="C754" s="305"/>
      <c r="D754" s="305"/>
      <c r="E754" s="293"/>
      <c r="F754" s="293"/>
      <c r="G754" s="181"/>
      <c r="H754" s="181"/>
      <c r="I754" s="592"/>
    </row>
    <row r="755" spans="1:9" s="147" customFormat="1" ht="15" x14ac:dyDescent="0.2">
      <c r="A755" s="472">
        <v>736</v>
      </c>
      <c r="B755" s="516"/>
      <c r="C755" s="305"/>
      <c r="D755" s="305"/>
      <c r="E755" s="293"/>
      <c r="F755" s="293"/>
      <c r="G755" s="181"/>
      <c r="H755" s="181"/>
      <c r="I755" s="592"/>
    </row>
    <row r="756" spans="1:9" s="147" customFormat="1" ht="15" x14ac:dyDescent="0.2">
      <c r="A756" s="472">
        <v>737</v>
      </c>
      <c r="B756" s="516"/>
      <c r="C756" s="305"/>
      <c r="D756" s="305"/>
      <c r="E756" s="293"/>
      <c r="F756" s="293"/>
      <c r="G756" s="181"/>
      <c r="H756" s="181"/>
      <c r="I756" s="592"/>
    </row>
    <row r="757" spans="1:9" s="147" customFormat="1" ht="15" x14ac:dyDescent="0.2">
      <c r="A757" s="472">
        <v>738</v>
      </c>
      <c r="B757" s="516"/>
      <c r="C757" s="305"/>
      <c r="D757" s="305"/>
      <c r="E757" s="293"/>
      <c r="F757" s="293"/>
      <c r="G757" s="181"/>
      <c r="H757" s="181"/>
      <c r="I757" s="592"/>
    </row>
    <row r="758" spans="1:9" s="147" customFormat="1" ht="15" x14ac:dyDescent="0.2">
      <c r="A758" s="472">
        <v>739</v>
      </c>
      <c r="B758" s="516"/>
      <c r="C758" s="305"/>
      <c r="D758" s="305"/>
      <c r="E758" s="293"/>
      <c r="F758" s="293"/>
      <c r="G758" s="181"/>
      <c r="H758" s="181"/>
      <c r="I758" s="592"/>
    </row>
    <row r="759" spans="1:9" s="147" customFormat="1" ht="15" x14ac:dyDescent="0.2">
      <c r="A759" s="472">
        <v>740</v>
      </c>
      <c r="B759" s="516"/>
      <c r="C759" s="305"/>
      <c r="D759" s="305"/>
      <c r="E759" s="293"/>
      <c r="F759" s="293"/>
      <c r="G759" s="181"/>
      <c r="H759" s="181"/>
      <c r="I759" s="592"/>
    </row>
    <row r="760" spans="1:9" s="147" customFormat="1" ht="15" x14ac:dyDescent="0.2">
      <c r="A760" s="472">
        <v>741</v>
      </c>
      <c r="B760" s="516"/>
      <c r="C760" s="305"/>
      <c r="D760" s="305"/>
      <c r="E760" s="293"/>
      <c r="F760" s="293"/>
      <c r="G760" s="181"/>
      <c r="H760" s="181"/>
      <c r="I760" s="592"/>
    </row>
    <row r="761" spans="1:9" s="147" customFormat="1" ht="15" x14ac:dyDescent="0.2">
      <c r="A761" s="472">
        <v>742</v>
      </c>
      <c r="B761" s="516"/>
      <c r="C761" s="305"/>
      <c r="D761" s="305"/>
      <c r="E761" s="293"/>
      <c r="F761" s="293"/>
      <c r="G761" s="181"/>
      <c r="H761" s="181"/>
      <c r="I761" s="592"/>
    </row>
    <row r="762" spans="1:9" s="147" customFormat="1" ht="15" x14ac:dyDescent="0.2">
      <c r="A762" s="472">
        <v>743</v>
      </c>
      <c r="B762" s="516"/>
      <c r="C762" s="305"/>
      <c r="D762" s="305"/>
      <c r="E762" s="293"/>
      <c r="F762" s="293"/>
      <c r="G762" s="181"/>
      <c r="H762" s="181"/>
      <c r="I762" s="592"/>
    </row>
    <row r="763" spans="1:9" s="147" customFormat="1" ht="15" x14ac:dyDescent="0.2">
      <c r="A763" s="472">
        <v>744</v>
      </c>
      <c r="B763" s="516"/>
      <c r="C763" s="305"/>
      <c r="D763" s="305"/>
      <c r="E763" s="293"/>
      <c r="F763" s="293"/>
      <c r="G763" s="181"/>
      <c r="H763" s="181"/>
      <c r="I763" s="592"/>
    </row>
    <row r="764" spans="1:9" s="147" customFormat="1" ht="15" x14ac:dyDescent="0.2">
      <c r="A764" s="472">
        <v>745</v>
      </c>
      <c r="B764" s="516"/>
      <c r="C764" s="305"/>
      <c r="D764" s="305"/>
      <c r="E764" s="293"/>
      <c r="F764" s="293"/>
      <c r="G764" s="181"/>
      <c r="H764" s="181"/>
      <c r="I764" s="592"/>
    </row>
    <row r="765" spans="1:9" s="147" customFormat="1" ht="15" x14ac:dyDescent="0.2">
      <c r="A765" s="472">
        <v>746</v>
      </c>
      <c r="B765" s="516"/>
      <c r="C765" s="305"/>
      <c r="D765" s="305"/>
      <c r="E765" s="293"/>
      <c r="F765" s="293"/>
      <c r="G765" s="181"/>
      <c r="H765" s="181"/>
      <c r="I765" s="592"/>
    </row>
    <row r="766" spans="1:9" s="147" customFormat="1" ht="15" x14ac:dyDescent="0.2">
      <c r="A766" s="472">
        <v>747</v>
      </c>
      <c r="B766" s="516"/>
      <c r="C766" s="305"/>
      <c r="D766" s="305"/>
      <c r="E766" s="293"/>
      <c r="F766" s="293"/>
      <c r="G766" s="181"/>
      <c r="H766" s="181"/>
      <c r="I766" s="592"/>
    </row>
    <row r="767" spans="1:9" s="147" customFormat="1" ht="15" x14ac:dyDescent="0.2">
      <c r="A767" s="472">
        <v>748</v>
      </c>
      <c r="B767" s="516"/>
      <c r="C767" s="305"/>
      <c r="D767" s="305"/>
      <c r="E767" s="293"/>
      <c r="F767" s="293"/>
      <c r="G767" s="181"/>
      <c r="H767" s="181"/>
      <c r="I767" s="592"/>
    </row>
    <row r="768" spans="1:9" s="147" customFormat="1" ht="15" x14ac:dyDescent="0.2">
      <c r="A768" s="472">
        <v>749</v>
      </c>
      <c r="B768" s="516"/>
      <c r="C768" s="305"/>
      <c r="D768" s="305"/>
      <c r="E768" s="293"/>
      <c r="F768" s="293"/>
      <c r="G768" s="181"/>
      <c r="H768" s="181"/>
      <c r="I768" s="592"/>
    </row>
    <row r="769" spans="1:9" s="147" customFormat="1" ht="15" x14ac:dyDescent="0.2">
      <c r="A769" s="472">
        <v>750</v>
      </c>
      <c r="B769" s="516"/>
      <c r="C769" s="305"/>
      <c r="D769" s="305"/>
      <c r="E769" s="293"/>
      <c r="F769" s="293"/>
      <c r="G769" s="181"/>
      <c r="H769" s="181"/>
      <c r="I769" s="592"/>
    </row>
    <row r="770" spans="1:9" s="147" customFormat="1" ht="15" x14ac:dyDescent="0.2">
      <c r="A770" s="472">
        <v>751</v>
      </c>
      <c r="B770" s="516"/>
      <c r="C770" s="305"/>
      <c r="D770" s="305"/>
      <c r="E770" s="293"/>
      <c r="F770" s="293"/>
      <c r="G770" s="181"/>
      <c r="H770" s="181"/>
      <c r="I770" s="592"/>
    </row>
    <row r="771" spans="1:9" s="147" customFormat="1" ht="15" x14ac:dyDescent="0.2">
      <c r="A771" s="472">
        <v>752</v>
      </c>
      <c r="B771" s="516"/>
      <c r="C771" s="305"/>
      <c r="D771" s="305"/>
      <c r="E771" s="293"/>
      <c r="F771" s="293"/>
      <c r="G771" s="181"/>
      <c r="H771" s="181"/>
      <c r="I771" s="592"/>
    </row>
    <row r="772" spans="1:9" s="147" customFormat="1" ht="15" x14ac:dyDescent="0.2">
      <c r="A772" s="472">
        <v>753</v>
      </c>
      <c r="B772" s="516"/>
      <c r="C772" s="305"/>
      <c r="D772" s="305"/>
      <c r="E772" s="293"/>
      <c r="F772" s="293"/>
      <c r="G772" s="181"/>
      <c r="H772" s="181"/>
      <c r="I772" s="592"/>
    </row>
    <row r="773" spans="1:9" s="147" customFormat="1" ht="15" x14ac:dyDescent="0.2">
      <c r="A773" s="472">
        <v>754</v>
      </c>
      <c r="B773" s="516"/>
      <c r="C773" s="305"/>
      <c r="D773" s="305"/>
      <c r="E773" s="293"/>
      <c r="F773" s="293"/>
      <c r="G773" s="181"/>
      <c r="H773" s="181"/>
      <c r="I773" s="592"/>
    </row>
    <row r="774" spans="1:9" s="147" customFormat="1" ht="15" x14ac:dyDescent="0.2">
      <c r="A774" s="472">
        <v>755</v>
      </c>
      <c r="B774" s="516"/>
      <c r="C774" s="305"/>
      <c r="D774" s="305"/>
      <c r="E774" s="293"/>
      <c r="F774" s="293"/>
      <c r="G774" s="181"/>
      <c r="H774" s="181"/>
      <c r="I774" s="592"/>
    </row>
    <row r="775" spans="1:9" s="147" customFormat="1" ht="15" x14ac:dyDescent="0.2">
      <c r="A775" s="472">
        <v>756</v>
      </c>
      <c r="B775" s="516"/>
      <c r="C775" s="305"/>
      <c r="D775" s="305"/>
      <c r="E775" s="293"/>
      <c r="F775" s="293"/>
      <c r="G775" s="181"/>
      <c r="H775" s="181"/>
      <c r="I775" s="592"/>
    </row>
    <row r="776" spans="1:9" s="147" customFormat="1" ht="15" x14ac:dyDescent="0.2">
      <c r="A776" s="472">
        <v>757</v>
      </c>
      <c r="B776" s="516"/>
      <c r="C776" s="305"/>
      <c r="D776" s="305"/>
      <c r="E776" s="293"/>
      <c r="F776" s="293"/>
      <c r="G776" s="181"/>
      <c r="H776" s="181"/>
      <c r="I776" s="592"/>
    </row>
    <row r="777" spans="1:9" s="147" customFormat="1" ht="15" x14ac:dyDescent="0.2">
      <c r="A777" s="472">
        <v>758</v>
      </c>
      <c r="B777" s="516"/>
      <c r="C777" s="305"/>
      <c r="D777" s="305"/>
      <c r="E777" s="293"/>
      <c r="F777" s="293"/>
      <c r="G777" s="181"/>
      <c r="H777" s="181"/>
      <c r="I777" s="592"/>
    </row>
    <row r="778" spans="1:9" s="147" customFormat="1" ht="15" x14ac:dyDescent="0.2">
      <c r="A778" s="472">
        <v>759</v>
      </c>
      <c r="B778" s="516"/>
      <c r="C778" s="305"/>
      <c r="D778" s="305"/>
      <c r="E778" s="293"/>
      <c r="F778" s="293"/>
      <c r="G778" s="181"/>
      <c r="H778" s="181"/>
      <c r="I778" s="592"/>
    </row>
    <row r="779" spans="1:9" s="147" customFormat="1" ht="15" x14ac:dyDescent="0.2">
      <c r="A779" s="472">
        <v>760</v>
      </c>
      <c r="B779" s="516"/>
      <c r="C779" s="305"/>
      <c r="D779" s="305"/>
      <c r="E779" s="293"/>
      <c r="F779" s="293"/>
      <c r="G779" s="181"/>
      <c r="H779" s="181"/>
      <c r="I779" s="592"/>
    </row>
    <row r="780" spans="1:9" s="147" customFormat="1" ht="15" x14ac:dyDescent="0.2">
      <c r="A780" s="472">
        <v>761</v>
      </c>
      <c r="B780" s="516"/>
      <c r="C780" s="305"/>
      <c r="D780" s="305"/>
      <c r="E780" s="293"/>
      <c r="F780" s="293"/>
      <c r="G780" s="181"/>
      <c r="H780" s="181"/>
      <c r="I780" s="592"/>
    </row>
    <row r="781" spans="1:9" s="147" customFormat="1" ht="15" x14ac:dyDescent="0.2">
      <c r="A781" s="472">
        <v>762</v>
      </c>
      <c r="B781" s="516"/>
      <c r="C781" s="305"/>
      <c r="D781" s="305"/>
      <c r="E781" s="293"/>
      <c r="F781" s="293"/>
      <c r="G781" s="181"/>
      <c r="H781" s="181"/>
      <c r="I781" s="592"/>
    </row>
    <row r="782" spans="1:9" s="147" customFormat="1" ht="15" x14ac:dyDescent="0.2">
      <c r="A782" s="472">
        <v>763</v>
      </c>
      <c r="B782" s="516"/>
      <c r="C782" s="305"/>
      <c r="D782" s="305"/>
      <c r="E782" s="293"/>
      <c r="F782" s="293"/>
      <c r="G782" s="181"/>
      <c r="H782" s="181"/>
      <c r="I782" s="592"/>
    </row>
    <row r="783" spans="1:9" s="147" customFormat="1" ht="15" x14ac:dyDescent="0.2">
      <c r="A783" s="472">
        <v>764</v>
      </c>
      <c r="B783" s="516"/>
      <c r="C783" s="305"/>
      <c r="D783" s="305"/>
      <c r="E783" s="293"/>
      <c r="F783" s="293"/>
      <c r="G783" s="181"/>
      <c r="H783" s="181"/>
      <c r="I783" s="592"/>
    </row>
    <row r="784" spans="1:9" s="147" customFormat="1" ht="15" x14ac:dyDescent="0.2">
      <c r="A784" s="472">
        <v>765</v>
      </c>
      <c r="B784" s="516"/>
      <c r="C784" s="305"/>
      <c r="D784" s="305"/>
      <c r="E784" s="293"/>
      <c r="F784" s="293"/>
      <c r="G784" s="181"/>
      <c r="H784" s="181"/>
      <c r="I784" s="592"/>
    </row>
    <row r="785" spans="1:9" s="147" customFormat="1" ht="15" x14ac:dyDescent="0.2">
      <c r="A785" s="472">
        <v>766</v>
      </c>
      <c r="B785" s="516"/>
      <c r="C785" s="305"/>
      <c r="D785" s="305"/>
      <c r="E785" s="293"/>
      <c r="F785" s="293"/>
      <c r="G785" s="181"/>
      <c r="H785" s="181"/>
      <c r="I785" s="592"/>
    </row>
    <row r="786" spans="1:9" s="147" customFormat="1" ht="15" x14ac:dyDescent="0.2">
      <c r="A786" s="472">
        <v>767</v>
      </c>
      <c r="B786" s="516"/>
      <c r="C786" s="305"/>
      <c r="D786" s="305"/>
      <c r="E786" s="293"/>
      <c r="F786" s="293"/>
      <c r="G786" s="181"/>
      <c r="H786" s="181"/>
      <c r="I786" s="592"/>
    </row>
    <row r="787" spans="1:9" s="147" customFormat="1" ht="15" x14ac:dyDescent="0.2">
      <c r="A787" s="472">
        <v>768</v>
      </c>
      <c r="B787" s="516"/>
      <c r="C787" s="305"/>
      <c r="D787" s="305"/>
      <c r="E787" s="293"/>
      <c r="F787" s="293"/>
      <c r="G787" s="181"/>
      <c r="H787" s="181"/>
      <c r="I787" s="592"/>
    </row>
    <row r="788" spans="1:9" s="147" customFormat="1" ht="15" x14ac:dyDescent="0.2">
      <c r="A788" s="472">
        <v>769</v>
      </c>
      <c r="B788" s="516"/>
      <c r="C788" s="305"/>
      <c r="D788" s="305"/>
      <c r="E788" s="293"/>
      <c r="F788" s="293"/>
      <c r="G788" s="181"/>
      <c r="H788" s="181"/>
      <c r="I788" s="592"/>
    </row>
    <row r="789" spans="1:9" s="147" customFormat="1" ht="15" x14ac:dyDescent="0.2">
      <c r="A789" s="472">
        <v>770</v>
      </c>
      <c r="B789" s="516"/>
      <c r="C789" s="305"/>
      <c r="D789" s="305"/>
      <c r="E789" s="293"/>
      <c r="F789" s="293"/>
      <c r="G789" s="181"/>
      <c r="H789" s="181"/>
      <c r="I789" s="592"/>
    </row>
    <row r="790" spans="1:9" s="147" customFormat="1" ht="15" x14ac:dyDescent="0.2">
      <c r="A790" s="472">
        <v>771</v>
      </c>
      <c r="B790" s="516"/>
      <c r="C790" s="305"/>
      <c r="D790" s="305"/>
      <c r="E790" s="293"/>
      <c r="F790" s="293"/>
      <c r="G790" s="181"/>
      <c r="H790" s="181"/>
      <c r="I790" s="592"/>
    </row>
    <row r="791" spans="1:9" s="147" customFormat="1" ht="15" x14ac:dyDescent="0.2">
      <c r="A791" s="472">
        <v>772</v>
      </c>
      <c r="B791" s="516"/>
      <c r="C791" s="305"/>
      <c r="D791" s="305"/>
      <c r="E791" s="293"/>
      <c r="F791" s="293"/>
      <c r="G791" s="181"/>
      <c r="H791" s="181"/>
      <c r="I791" s="592"/>
    </row>
    <row r="792" spans="1:9" s="147" customFormat="1" ht="15" x14ac:dyDescent="0.2">
      <c r="A792" s="472">
        <v>773</v>
      </c>
      <c r="B792" s="516"/>
      <c r="C792" s="305"/>
      <c r="D792" s="305"/>
      <c r="E792" s="293"/>
      <c r="F792" s="293"/>
      <c r="G792" s="181"/>
      <c r="H792" s="181"/>
      <c r="I792" s="592"/>
    </row>
    <row r="793" spans="1:9" s="147" customFormat="1" ht="15" x14ac:dyDescent="0.2">
      <c r="A793" s="472">
        <v>774</v>
      </c>
      <c r="B793" s="516"/>
      <c r="C793" s="305"/>
      <c r="D793" s="305"/>
      <c r="E793" s="293"/>
      <c r="F793" s="293"/>
      <c r="G793" s="181"/>
      <c r="H793" s="181"/>
      <c r="I793" s="592"/>
    </row>
    <row r="794" spans="1:9" s="147" customFormat="1" ht="15" x14ac:dyDescent="0.2">
      <c r="A794" s="472">
        <v>775</v>
      </c>
      <c r="B794" s="516"/>
      <c r="C794" s="305"/>
      <c r="D794" s="305"/>
      <c r="E794" s="293"/>
      <c r="F794" s="293"/>
      <c r="G794" s="181"/>
      <c r="H794" s="181"/>
      <c r="I794" s="592"/>
    </row>
    <row r="795" spans="1:9" s="147" customFormat="1" ht="15" x14ac:dyDescent="0.2">
      <c r="A795" s="472">
        <v>776</v>
      </c>
      <c r="B795" s="516"/>
      <c r="C795" s="305"/>
      <c r="D795" s="305"/>
      <c r="E795" s="293"/>
      <c r="F795" s="293"/>
      <c r="G795" s="181"/>
      <c r="H795" s="181"/>
      <c r="I795" s="592"/>
    </row>
    <row r="796" spans="1:9" s="147" customFormat="1" ht="15" x14ac:dyDescent="0.2">
      <c r="A796" s="472">
        <v>777</v>
      </c>
      <c r="B796" s="516"/>
      <c r="C796" s="305"/>
      <c r="D796" s="305"/>
      <c r="E796" s="293"/>
      <c r="F796" s="293"/>
      <c r="G796" s="181"/>
      <c r="H796" s="181"/>
      <c r="I796" s="592"/>
    </row>
    <row r="797" spans="1:9" s="147" customFormat="1" ht="15" x14ac:dyDescent="0.2">
      <c r="A797" s="472">
        <v>778</v>
      </c>
      <c r="B797" s="516"/>
      <c r="C797" s="305"/>
      <c r="D797" s="305"/>
      <c r="E797" s="293"/>
      <c r="F797" s="293"/>
      <c r="G797" s="181"/>
      <c r="H797" s="181"/>
      <c r="I797" s="592"/>
    </row>
    <row r="798" spans="1:9" s="147" customFormat="1" ht="15" x14ac:dyDescent="0.2">
      <c r="A798" s="472">
        <v>779</v>
      </c>
      <c r="B798" s="516"/>
      <c r="C798" s="305"/>
      <c r="D798" s="305"/>
      <c r="E798" s="293"/>
      <c r="F798" s="293"/>
      <c r="G798" s="181"/>
      <c r="H798" s="181"/>
      <c r="I798" s="592"/>
    </row>
    <row r="799" spans="1:9" s="147" customFormat="1" ht="15" x14ac:dyDescent="0.2">
      <c r="A799" s="472">
        <v>780</v>
      </c>
      <c r="B799" s="516"/>
      <c r="C799" s="305"/>
      <c r="D799" s="305"/>
      <c r="E799" s="293"/>
      <c r="F799" s="293"/>
      <c r="G799" s="181"/>
      <c r="H799" s="181"/>
      <c r="I799" s="592"/>
    </row>
    <row r="800" spans="1:9" s="147" customFormat="1" ht="15" x14ac:dyDescent="0.2">
      <c r="A800" s="472">
        <v>781</v>
      </c>
      <c r="B800" s="516"/>
      <c r="C800" s="305"/>
      <c r="D800" s="305"/>
      <c r="E800" s="293"/>
      <c r="F800" s="293"/>
      <c r="G800" s="181"/>
      <c r="H800" s="181"/>
      <c r="I800" s="592"/>
    </row>
    <row r="801" spans="1:9" s="147" customFormat="1" ht="15" x14ac:dyDescent="0.2">
      <c r="A801" s="472">
        <v>782</v>
      </c>
      <c r="B801" s="516"/>
      <c r="C801" s="305"/>
      <c r="D801" s="305"/>
      <c r="E801" s="293"/>
      <c r="F801" s="293"/>
      <c r="G801" s="181"/>
      <c r="H801" s="181"/>
      <c r="I801" s="592"/>
    </row>
    <row r="802" spans="1:9" s="147" customFormat="1" ht="15" x14ac:dyDescent="0.2">
      <c r="A802" s="472">
        <v>783</v>
      </c>
      <c r="B802" s="516"/>
      <c r="C802" s="305"/>
      <c r="D802" s="305"/>
      <c r="E802" s="293"/>
      <c r="F802" s="293"/>
      <c r="G802" s="181"/>
      <c r="H802" s="181"/>
      <c r="I802" s="592"/>
    </row>
    <row r="803" spans="1:9" s="147" customFormat="1" ht="15" x14ac:dyDescent="0.2">
      <c r="A803" s="472">
        <v>784</v>
      </c>
      <c r="B803" s="516"/>
      <c r="C803" s="305"/>
      <c r="D803" s="305"/>
      <c r="E803" s="293"/>
      <c r="F803" s="293"/>
      <c r="G803" s="181"/>
      <c r="H803" s="181"/>
      <c r="I803" s="592"/>
    </row>
    <row r="804" spans="1:9" s="147" customFormat="1" ht="15" x14ac:dyDescent="0.2">
      <c r="A804" s="472">
        <v>785</v>
      </c>
      <c r="B804" s="516"/>
      <c r="C804" s="305"/>
      <c r="D804" s="305"/>
      <c r="E804" s="293"/>
      <c r="F804" s="293"/>
      <c r="G804" s="181"/>
      <c r="H804" s="181"/>
      <c r="I804" s="592"/>
    </row>
    <row r="805" spans="1:9" s="147" customFormat="1" ht="15" x14ac:dyDescent="0.2">
      <c r="A805" s="472">
        <v>786</v>
      </c>
      <c r="B805" s="516"/>
      <c r="C805" s="305"/>
      <c r="D805" s="305"/>
      <c r="E805" s="293"/>
      <c r="F805" s="293"/>
      <c r="G805" s="181"/>
      <c r="H805" s="181"/>
      <c r="I805" s="592"/>
    </row>
    <row r="806" spans="1:9" s="147" customFormat="1" ht="15" x14ac:dyDescent="0.2">
      <c r="A806" s="472">
        <v>787</v>
      </c>
      <c r="B806" s="516"/>
      <c r="C806" s="305"/>
      <c r="D806" s="305"/>
      <c r="E806" s="293"/>
      <c r="F806" s="293"/>
      <c r="G806" s="181"/>
      <c r="H806" s="181"/>
      <c r="I806" s="592"/>
    </row>
    <row r="807" spans="1:9" s="147" customFormat="1" ht="15" x14ac:dyDescent="0.2">
      <c r="A807" s="472">
        <v>788</v>
      </c>
      <c r="B807" s="516"/>
      <c r="C807" s="305"/>
      <c r="D807" s="305"/>
      <c r="E807" s="293"/>
      <c r="F807" s="293"/>
      <c r="G807" s="181"/>
      <c r="H807" s="181"/>
      <c r="I807" s="592"/>
    </row>
    <row r="808" spans="1:9" s="147" customFormat="1" ht="15" x14ac:dyDescent="0.2">
      <c r="A808" s="472">
        <v>789</v>
      </c>
      <c r="B808" s="516"/>
      <c r="C808" s="305"/>
      <c r="D808" s="305"/>
      <c r="E808" s="293"/>
      <c r="F808" s="293"/>
      <c r="G808" s="181"/>
      <c r="H808" s="181"/>
      <c r="I808" s="592"/>
    </row>
    <row r="809" spans="1:9" s="147" customFormat="1" ht="15" x14ac:dyDescent="0.2">
      <c r="A809" s="472">
        <v>790</v>
      </c>
      <c r="B809" s="516"/>
      <c r="C809" s="305"/>
      <c r="D809" s="305"/>
      <c r="E809" s="293"/>
      <c r="F809" s="293"/>
      <c r="G809" s="181"/>
      <c r="H809" s="181"/>
      <c r="I809" s="592"/>
    </row>
    <row r="810" spans="1:9" s="147" customFormat="1" ht="15" x14ac:dyDescent="0.2">
      <c r="A810" s="472">
        <v>791</v>
      </c>
      <c r="B810" s="516"/>
      <c r="C810" s="305"/>
      <c r="D810" s="305"/>
      <c r="E810" s="293"/>
      <c r="F810" s="293"/>
      <c r="G810" s="181"/>
      <c r="H810" s="181"/>
      <c r="I810" s="592"/>
    </row>
    <row r="811" spans="1:9" s="147" customFormat="1" ht="15" x14ac:dyDescent="0.2">
      <c r="A811" s="472">
        <v>792</v>
      </c>
      <c r="B811" s="516"/>
      <c r="C811" s="305"/>
      <c r="D811" s="305"/>
      <c r="E811" s="293"/>
      <c r="F811" s="293"/>
      <c r="G811" s="181"/>
      <c r="H811" s="181"/>
      <c r="I811" s="592"/>
    </row>
    <row r="812" spans="1:9" s="147" customFormat="1" ht="15" x14ac:dyDescent="0.2">
      <c r="A812" s="472">
        <v>793</v>
      </c>
      <c r="B812" s="516"/>
      <c r="C812" s="305"/>
      <c r="D812" s="305"/>
      <c r="E812" s="293"/>
      <c r="F812" s="293"/>
      <c r="G812" s="181"/>
      <c r="H812" s="181"/>
      <c r="I812" s="592"/>
    </row>
    <row r="813" spans="1:9" s="147" customFormat="1" ht="15" x14ac:dyDescent="0.2">
      <c r="A813" s="472">
        <v>794</v>
      </c>
      <c r="B813" s="516"/>
      <c r="C813" s="305"/>
      <c r="D813" s="305"/>
      <c r="E813" s="293"/>
      <c r="F813" s="293"/>
      <c r="G813" s="181"/>
      <c r="H813" s="181"/>
      <c r="I813" s="592"/>
    </row>
    <row r="814" spans="1:9" s="147" customFormat="1" ht="15" x14ac:dyDescent="0.2">
      <c r="A814" s="472">
        <v>795</v>
      </c>
      <c r="B814" s="516"/>
      <c r="C814" s="305"/>
      <c r="D814" s="305"/>
      <c r="E814" s="293"/>
      <c r="F814" s="293"/>
      <c r="G814" s="181"/>
      <c r="H814" s="181"/>
      <c r="I814" s="592"/>
    </row>
    <row r="815" spans="1:9" s="147" customFormat="1" ht="15" x14ac:dyDescent="0.2">
      <c r="A815" s="472">
        <v>796</v>
      </c>
      <c r="B815" s="516"/>
      <c r="C815" s="305"/>
      <c r="D815" s="305"/>
      <c r="E815" s="293"/>
      <c r="F815" s="293"/>
      <c r="G815" s="181"/>
      <c r="H815" s="181"/>
      <c r="I815" s="592"/>
    </row>
    <row r="816" spans="1:9" s="147" customFormat="1" ht="15" x14ac:dyDescent="0.2">
      <c r="A816" s="472">
        <v>797</v>
      </c>
      <c r="B816" s="516"/>
      <c r="C816" s="305"/>
      <c r="D816" s="305"/>
      <c r="E816" s="293"/>
      <c r="F816" s="293"/>
      <c r="G816" s="181"/>
      <c r="H816" s="181"/>
      <c r="I816" s="592"/>
    </row>
    <row r="817" spans="1:9" s="147" customFormat="1" ht="15" x14ac:dyDescent="0.2">
      <c r="A817" s="472">
        <v>798</v>
      </c>
      <c r="B817" s="516"/>
      <c r="C817" s="305"/>
      <c r="D817" s="305"/>
      <c r="E817" s="293"/>
      <c r="F817" s="293"/>
      <c r="G817" s="181"/>
      <c r="H817" s="181"/>
      <c r="I817" s="592"/>
    </row>
    <row r="818" spans="1:9" s="147" customFormat="1" ht="15" x14ac:dyDescent="0.2">
      <c r="A818" s="472">
        <v>799</v>
      </c>
      <c r="B818" s="516"/>
      <c r="C818" s="305"/>
      <c r="D818" s="305"/>
      <c r="E818" s="293"/>
      <c r="F818" s="293"/>
      <c r="G818" s="181"/>
      <c r="H818" s="181"/>
      <c r="I818" s="592"/>
    </row>
    <row r="819" spans="1:9" s="147" customFormat="1" ht="15" x14ac:dyDescent="0.2">
      <c r="A819" s="472">
        <v>800</v>
      </c>
      <c r="B819" s="516"/>
      <c r="C819" s="305"/>
      <c r="D819" s="305"/>
      <c r="E819" s="293"/>
      <c r="F819" s="293"/>
      <c r="G819" s="181"/>
      <c r="H819" s="181"/>
      <c r="I819" s="592"/>
    </row>
    <row r="820" spans="1:9" s="147" customFormat="1" ht="15" x14ac:dyDescent="0.2">
      <c r="A820" s="472">
        <v>801</v>
      </c>
      <c r="B820" s="516"/>
      <c r="C820" s="305"/>
      <c r="D820" s="305"/>
      <c r="E820" s="293"/>
      <c r="F820" s="293"/>
      <c r="G820" s="181"/>
      <c r="H820" s="181"/>
      <c r="I820" s="592"/>
    </row>
    <row r="821" spans="1:9" s="147" customFormat="1" ht="15" x14ac:dyDescent="0.2">
      <c r="A821" s="472">
        <v>802</v>
      </c>
      <c r="B821" s="516"/>
      <c r="C821" s="305"/>
      <c r="D821" s="305"/>
      <c r="E821" s="293"/>
      <c r="F821" s="293"/>
      <c r="G821" s="181"/>
      <c r="H821" s="181"/>
      <c r="I821" s="592"/>
    </row>
    <row r="822" spans="1:9" s="147" customFormat="1" ht="15" x14ac:dyDescent="0.2">
      <c r="A822" s="472">
        <v>803</v>
      </c>
      <c r="B822" s="516"/>
      <c r="C822" s="305"/>
      <c r="D822" s="305"/>
      <c r="E822" s="293"/>
      <c r="F822" s="293"/>
      <c r="G822" s="181"/>
      <c r="H822" s="181"/>
      <c r="I822" s="592"/>
    </row>
    <row r="823" spans="1:9" s="147" customFormat="1" ht="15" x14ac:dyDescent="0.2">
      <c r="A823" s="472">
        <v>804</v>
      </c>
      <c r="B823" s="516"/>
      <c r="C823" s="305"/>
      <c r="D823" s="305"/>
      <c r="E823" s="293"/>
      <c r="F823" s="293"/>
      <c r="G823" s="181"/>
      <c r="H823" s="181"/>
      <c r="I823" s="592"/>
    </row>
    <row r="824" spans="1:9" s="147" customFormat="1" ht="15" x14ac:dyDescent="0.2">
      <c r="A824" s="472">
        <v>805</v>
      </c>
      <c r="B824" s="516"/>
      <c r="C824" s="305"/>
      <c r="D824" s="305"/>
      <c r="E824" s="293"/>
      <c r="F824" s="293"/>
      <c r="G824" s="181"/>
      <c r="H824" s="181"/>
      <c r="I824" s="592"/>
    </row>
    <row r="825" spans="1:9" s="147" customFormat="1" ht="15" x14ac:dyDescent="0.2">
      <c r="A825" s="472">
        <v>806</v>
      </c>
      <c r="B825" s="516"/>
      <c r="C825" s="305"/>
      <c r="D825" s="305"/>
      <c r="E825" s="293"/>
      <c r="F825" s="293"/>
      <c r="G825" s="181"/>
      <c r="H825" s="181"/>
      <c r="I825" s="592"/>
    </row>
    <row r="826" spans="1:9" s="147" customFormat="1" ht="15" x14ac:dyDescent="0.2">
      <c r="A826" s="472">
        <v>807</v>
      </c>
      <c r="B826" s="516"/>
      <c r="C826" s="305"/>
      <c r="D826" s="305"/>
      <c r="E826" s="293"/>
      <c r="F826" s="293"/>
      <c r="G826" s="181"/>
      <c r="H826" s="181"/>
      <c r="I826" s="592"/>
    </row>
    <row r="827" spans="1:9" s="147" customFormat="1" ht="15" x14ac:dyDescent="0.2">
      <c r="A827" s="472">
        <v>808</v>
      </c>
      <c r="B827" s="516"/>
      <c r="C827" s="305"/>
      <c r="D827" s="305"/>
      <c r="E827" s="293"/>
      <c r="F827" s="293"/>
      <c r="G827" s="181"/>
      <c r="H827" s="181"/>
      <c r="I827" s="592"/>
    </row>
    <row r="828" spans="1:9" s="147" customFormat="1" ht="15" x14ac:dyDescent="0.2">
      <c r="A828" s="472">
        <v>809</v>
      </c>
      <c r="B828" s="516"/>
      <c r="C828" s="305"/>
      <c r="D828" s="305"/>
      <c r="E828" s="293"/>
      <c r="F828" s="293"/>
      <c r="G828" s="181"/>
      <c r="H828" s="181"/>
      <c r="I828" s="592"/>
    </row>
    <row r="829" spans="1:9" s="147" customFormat="1" ht="15" x14ac:dyDescent="0.2">
      <c r="A829" s="472">
        <v>810</v>
      </c>
      <c r="B829" s="516"/>
      <c r="C829" s="305"/>
      <c r="D829" s="305"/>
      <c r="E829" s="293"/>
      <c r="F829" s="293"/>
      <c r="G829" s="181"/>
      <c r="H829" s="181"/>
      <c r="I829" s="592"/>
    </row>
    <row r="830" spans="1:9" s="147" customFormat="1" ht="15" x14ac:dyDescent="0.2">
      <c r="A830" s="472">
        <v>811</v>
      </c>
      <c r="B830" s="516"/>
      <c r="C830" s="305"/>
      <c r="D830" s="305"/>
      <c r="E830" s="293"/>
      <c r="F830" s="293"/>
      <c r="G830" s="181"/>
      <c r="H830" s="181"/>
      <c r="I830" s="592"/>
    </row>
    <row r="831" spans="1:9" s="147" customFormat="1" ht="15" x14ac:dyDescent="0.2">
      <c r="A831" s="472">
        <v>812</v>
      </c>
      <c r="B831" s="516"/>
      <c r="C831" s="305"/>
      <c r="D831" s="305"/>
      <c r="E831" s="293"/>
      <c r="F831" s="293"/>
      <c r="G831" s="181"/>
      <c r="H831" s="181"/>
      <c r="I831" s="592"/>
    </row>
    <row r="832" spans="1:9" s="147" customFormat="1" ht="15" x14ac:dyDescent="0.2">
      <c r="A832" s="472">
        <v>813</v>
      </c>
      <c r="B832" s="516"/>
      <c r="C832" s="305"/>
      <c r="D832" s="305"/>
      <c r="E832" s="293"/>
      <c r="F832" s="293"/>
      <c r="G832" s="181"/>
      <c r="H832" s="181"/>
      <c r="I832" s="592"/>
    </row>
    <row r="833" spans="1:9" s="147" customFormat="1" ht="15" x14ac:dyDescent="0.2">
      <c r="A833" s="472">
        <v>814</v>
      </c>
      <c r="B833" s="516"/>
      <c r="C833" s="305"/>
      <c r="D833" s="305"/>
      <c r="E833" s="293"/>
      <c r="F833" s="293"/>
      <c r="G833" s="181"/>
      <c r="H833" s="181"/>
      <c r="I833" s="592"/>
    </row>
    <row r="834" spans="1:9" s="147" customFormat="1" ht="15" x14ac:dyDescent="0.2">
      <c r="A834" s="472">
        <v>815</v>
      </c>
      <c r="B834" s="516"/>
      <c r="C834" s="305"/>
      <c r="D834" s="305"/>
      <c r="E834" s="293"/>
      <c r="F834" s="293"/>
      <c r="G834" s="181"/>
      <c r="H834" s="181"/>
      <c r="I834" s="592"/>
    </row>
    <row r="835" spans="1:9" s="147" customFormat="1" ht="15" x14ac:dyDescent="0.2">
      <c r="A835" s="472">
        <v>816</v>
      </c>
      <c r="B835" s="516"/>
      <c r="C835" s="305"/>
      <c r="D835" s="305"/>
      <c r="E835" s="293"/>
      <c r="F835" s="293"/>
      <c r="G835" s="181"/>
      <c r="H835" s="181"/>
      <c r="I835" s="592"/>
    </row>
    <row r="836" spans="1:9" s="147" customFormat="1" ht="15" x14ac:dyDescent="0.2">
      <c r="A836" s="472">
        <v>817</v>
      </c>
      <c r="B836" s="516"/>
      <c r="C836" s="305"/>
      <c r="D836" s="305"/>
      <c r="E836" s="293"/>
      <c r="F836" s="293"/>
      <c r="G836" s="181"/>
      <c r="H836" s="181"/>
      <c r="I836" s="592"/>
    </row>
    <row r="837" spans="1:9" s="147" customFormat="1" ht="15" x14ac:dyDescent="0.2">
      <c r="A837" s="472">
        <v>818</v>
      </c>
      <c r="B837" s="516"/>
      <c r="C837" s="305"/>
      <c r="D837" s="305"/>
      <c r="E837" s="293"/>
      <c r="F837" s="293"/>
      <c r="G837" s="181"/>
      <c r="H837" s="181"/>
      <c r="I837" s="592"/>
    </row>
    <row r="838" spans="1:9" s="147" customFormat="1" ht="15" x14ac:dyDescent="0.2">
      <c r="A838" s="472">
        <v>819</v>
      </c>
      <c r="B838" s="516"/>
      <c r="C838" s="305"/>
      <c r="D838" s="305"/>
      <c r="E838" s="293"/>
      <c r="F838" s="293"/>
      <c r="G838" s="181"/>
      <c r="H838" s="181"/>
      <c r="I838" s="592"/>
    </row>
    <row r="839" spans="1:9" s="147" customFormat="1" ht="15" x14ac:dyDescent="0.2">
      <c r="A839" s="472">
        <v>820</v>
      </c>
      <c r="B839" s="516"/>
      <c r="C839" s="305"/>
      <c r="D839" s="305"/>
      <c r="E839" s="293"/>
      <c r="F839" s="293"/>
      <c r="G839" s="181"/>
      <c r="H839" s="181"/>
      <c r="I839" s="592"/>
    </row>
    <row r="840" spans="1:9" s="147" customFormat="1" ht="15" x14ac:dyDescent="0.2">
      <c r="A840" s="472">
        <v>821</v>
      </c>
      <c r="B840" s="516"/>
      <c r="C840" s="305"/>
      <c r="D840" s="305"/>
      <c r="E840" s="293"/>
      <c r="F840" s="293"/>
      <c r="G840" s="181"/>
      <c r="H840" s="181"/>
      <c r="I840" s="592"/>
    </row>
    <row r="841" spans="1:9" s="147" customFormat="1" ht="15" x14ac:dyDescent="0.2">
      <c r="A841" s="472">
        <v>822</v>
      </c>
      <c r="B841" s="516"/>
      <c r="C841" s="305"/>
      <c r="D841" s="305"/>
      <c r="E841" s="293"/>
      <c r="F841" s="293"/>
      <c r="G841" s="181"/>
      <c r="H841" s="181"/>
      <c r="I841" s="592"/>
    </row>
    <row r="842" spans="1:9" s="147" customFormat="1" ht="15" x14ac:dyDescent="0.2">
      <c r="A842" s="472">
        <v>823</v>
      </c>
      <c r="B842" s="516"/>
      <c r="C842" s="305"/>
      <c r="D842" s="305"/>
      <c r="E842" s="293"/>
      <c r="F842" s="293"/>
      <c r="G842" s="181"/>
      <c r="H842" s="181"/>
      <c r="I842" s="592"/>
    </row>
    <row r="843" spans="1:9" s="147" customFormat="1" ht="15" x14ac:dyDescent="0.2">
      <c r="A843" s="472">
        <v>824</v>
      </c>
      <c r="B843" s="516"/>
      <c r="C843" s="305"/>
      <c r="D843" s="305"/>
      <c r="E843" s="293"/>
      <c r="F843" s="293"/>
      <c r="G843" s="181"/>
      <c r="H843" s="181"/>
      <c r="I843" s="592"/>
    </row>
    <row r="844" spans="1:9" s="147" customFormat="1" ht="15" x14ac:dyDescent="0.2">
      <c r="A844" s="472">
        <v>825</v>
      </c>
      <c r="B844" s="516"/>
      <c r="C844" s="305"/>
      <c r="D844" s="305"/>
      <c r="E844" s="293"/>
      <c r="F844" s="293"/>
      <c r="G844" s="181"/>
      <c r="H844" s="181"/>
      <c r="I844" s="592"/>
    </row>
    <row r="845" spans="1:9" s="147" customFormat="1" ht="15" x14ac:dyDescent="0.2">
      <c r="A845" s="472">
        <v>826</v>
      </c>
      <c r="B845" s="516"/>
      <c r="C845" s="305"/>
      <c r="D845" s="305"/>
      <c r="E845" s="293"/>
      <c r="F845" s="293"/>
      <c r="G845" s="181"/>
      <c r="H845" s="181"/>
      <c r="I845" s="592"/>
    </row>
    <row r="846" spans="1:9" s="147" customFormat="1" ht="15" x14ac:dyDescent="0.2">
      <c r="A846" s="472">
        <v>827</v>
      </c>
      <c r="B846" s="516"/>
      <c r="C846" s="305"/>
      <c r="D846" s="305"/>
      <c r="E846" s="293"/>
      <c r="F846" s="293"/>
      <c r="G846" s="181"/>
      <c r="H846" s="181"/>
      <c r="I846" s="592"/>
    </row>
    <row r="847" spans="1:9" s="147" customFormat="1" ht="15" x14ac:dyDescent="0.2">
      <c r="A847" s="472">
        <v>828</v>
      </c>
      <c r="B847" s="516"/>
      <c r="C847" s="305"/>
      <c r="D847" s="305"/>
      <c r="E847" s="293"/>
      <c r="F847" s="293"/>
      <c r="G847" s="181"/>
      <c r="H847" s="181"/>
      <c r="I847" s="592"/>
    </row>
    <row r="848" spans="1:9" s="147" customFormat="1" ht="15" x14ac:dyDescent="0.2">
      <c r="A848" s="472">
        <v>829</v>
      </c>
      <c r="B848" s="516"/>
      <c r="C848" s="305"/>
      <c r="D848" s="305"/>
      <c r="E848" s="293"/>
      <c r="F848" s="293"/>
      <c r="G848" s="181"/>
      <c r="H848" s="181"/>
      <c r="I848" s="592"/>
    </row>
    <row r="849" spans="1:9" s="147" customFormat="1" ht="15" x14ac:dyDescent="0.2">
      <c r="A849" s="472">
        <v>830</v>
      </c>
      <c r="B849" s="516"/>
      <c r="C849" s="305"/>
      <c r="D849" s="305"/>
      <c r="E849" s="293"/>
      <c r="F849" s="293"/>
      <c r="G849" s="181"/>
      <c r="H849" s="181"/>
      <c r="I849" s="592"/>
    </row>
    <row r="850" spans="1:9" s="147" customFormat="1" ht="15" x14ac:dyDescent="0.2">
      <c r="A850" s="472">
        <v>831</v>
      </c>
      <c r="B850" s="516"/>
      <c r="C850" s="305"/>
      <c r="D850" s="305"/>
      <c r="E850" s="293"/>
      <c r="F850" s="293"/>
      <c r="G850" s="181"/>
      <c r="H850" s="181"/>
      <c r="I850" s="592"/>
    </row>
    <row r="851" spans="1:9" s="147" customFormat="1" ht="15" x14ac:dyDescent="0.2">
      <c r="A851" s="472">
        <v>832</v>
      </c>
      <c r="B851" s="516"/>
      <c r="C851" s="305"/>
      <c r="D851" s="305"/>
      <c r="E851" s="293"/>
      <c r="F851" s="293"/>
      <c r="G851" s="181"/>
      <c r="H851" s="181"/>
      <c r="I851" s="592"/>
    </row>
    <row r="852" spans="1:9" s="147" customFormat="1" ht="15" x14ac:dyDescent="0.2">
      <c r="A852" s="472">
        <v>833</v>
      </c>
      <c r="B852" s="516"/>
      <c r="C852" s="305"/>
      <c r="D852" s="305"/>
      <c r="E852" s="293"/>
      <c r="F852" s="293"/>
      <c r="G852" s="181"/>
      <c r="H852" s="181"/>
      <c r="I852" s="592"/>
    </row>
    <row r="853" spans="1:9" s="147" customFormat="1" ht="15" x14ac:dyDescent="0.2">
      <c r="A853" s="472">
        <v>834</v>
      </c>
      <c r="B853" s="516"/>
      <c r="C853" s="305"/>
      <c r="D853" s="305"/>
      <c r="E853" s="293"/>
      <c r="F853" s="293"/>
      <c r="G853" s="181"/>
      <c r="H853" s="181"/>
      <c r="I853" s="592"/>
    </row>
    <row r="854" spans="1:9" s="147" customFormat="1" ht="15" x14ac:dyDescent="0.2">
      <c r="A854" s="472">
        <v>835</v>
      </c>
      <c r="B854" s="516"/>
      <c r="C854" s="305"/>
      <c r="D854" s="305"/>
      <c r="E854" s="293"/>
      <c r="F854" s="293"/>
      <c r="G854" s="181"/>
      <c r="H854" s="181"/>
      <c r="I854" s="592"/>
    </row>
    <row r="855" spans="1:9" s="147" customFormat="1" ht="15" x14ac:dyDescent="0.2">
      <c r="A855" s="472">
        <v>836</v>
      </c>
      <c r="B855" s="516"/>
      <c r="C855" s="305"/>
      <c r="D855" s="305"/>
      <c r="E855" s="293"/>
      <c r="F855" s="293"/>
      <c r="G855" s="181"/>
      <c r="H855" s="181"/>
      <c r="I855" s="592"/>
    </row>
    <row r="856" spans="1:9" s="147" customFormat="1" ht="15" x14ac:dyDescent="0.2">
      <c r="A856" s="472">
        <v>837</v>
      </c>
      <c r="B856" s="516"/>
      <c r="C856" s="305"/>
      <c r="D856" s="305"/>
      <c r="E856" s="293"/>
      <c r="F856" s="293"/>
      <c r="G856" s="181"/>
      <c r="H856" s="181"/>
      <c r="I856" s="592"/>
    </row>
    <row r="857" spans="1:9" s="147" customFormat="1" ht="15" x14ac:dyDescent="0.2">
      <c r="A857" s="472">
        <v>838</v>
      </c>
      <c r="B857" s="516"/>
      <c r="C857" s="305"/>
      <c r="D857" s="305"/>
      <c r="E857" s="293"/>
      <c r="F857" s="293"/>
      <c r="G857" s="181"/>
      <c r="H857" s="181"/>
      <c r="I857" s="592"/>
    </row>
    <row r="858" spans="1:9" s="147" customFormat="1" ht="15" x14ac:dyDescent="0.2">
      <c r="A858" s="472">
        <v>839</v>
      </c>
      <c r="B858" s="516"/>
      <c r="C858" s="305"/>
      <c r="D858" s="305"/>
      <c r="E858" s="293"/>
      <c r="F858" s="293"/>
      <c r="G858" s="181"/>
      <c r="H858" s="181"/>
      <c r="I858" s="592"/>
    </row>
    <row r="859" spans="1:9" s="147" customFormat="1" ht="15" x14ac:dyDescent="0.2">
      <c r="A859" s="472">
        <v>840</v>
      </c>
      <c r="B859" s="516"/>
      <c r="C859" s="305"/>
      <c r="D859" s="305"/>
      <c r="E859" s="293"/>
      <c r="F859" s="293"/>
      <c r="G859" s="181"/>
      <c r="H859" s="181"/>
      <c r="I859" s="592"/>
    </row>
    <row r="860" spans="1:9" s="147" customFormat="1" ht="15" x14ac:dyDescent="0.2">
      <c r="A860" s="472">
        <v>841</v>
      </c>
      <c r="B860" s="516"/>
      <c r="C860" s="305"/>
      <c r="D860" s="305"/>
      <c r="E860" s="293"/>
      <c r="F860" s="293"/>
      <c r="G860" s="181"/>
      <c r="H860" s="181"/>
      <c r="I860" s="592"/>
    </row>
    <row r="861" spans="1:9" s="147" customFormat="1" ht="15" x14ac:dyDescent="0.2">
      <c r="A861" s="472">
        <v>842</v>
      </c>
      <c r="B861" s="516"/>
      <c r="C861" s="305"/>
      <c r="D861" s="305"/>
      <c r="E861" s="293"/>
      <c r="F861" s="293"/>
      <c r="G861" s="181"/>
      <c r="H861" s="181"/>
      <c r="I861" s="592"/>
    </row>
    <row r="862" spans="1:9" s="147" customFormat="1" ht="15" x14ac:dyDescent="0.2">
      <c r="A862" s="472">
        <v>843</v>
      </c>
      <c r="B862" s="516"/>
      <c r="C862" s="305"/>
      <c r="D862" s="305"/>
      <c r="E862" s="293"/>
      <c r="F862" s="293"/>
      <c r="G862" s="181"/>
      <c r="H862" s="181"/>
      <c r="I862" s="592"/>
    </row>
    <row r="863" spans="1:9" s="147" customFormat="1" ht="15" x14ac:dyDescent="0.2">
      <c r="A863" s="472">
        <v>844</v>
      </c>
      <c r="B863" s="516"/>
      <c r="C863" s="305"/>
      <c r="D863" s="305"/>
      <c r="E863" s="293"/>
      <c r="F863" s="293"/>
      <c r="G863" s="181"/>
      <c r="H863" s="181"/>
      <c r="I863" s="592"/>
    </row>
    <row r="864" spans="1:9" s="147" customFormat="1" ht="15" x14ac:dyDescent="0.2">
      <c r="A864" s="472">
        <v>845</v>
      </c>
      <c r="B864" s="516"/>
      <c r="C864" s="305"/>
      <c r="D864" s="305"/>
      <c r="E864" s="293"/>
      <c r="F864" s="293"/>
      <c r="G864" s="181"/>
      <c r="H864" s="181"/>
      <c r="I864" s="592"/>
    </row>
    <row r="865" spans="1:9" s="147" customFormat="1" ht="15" x14ac:dyDescent="0.2">
      <c r="A865" s="472">
        <v>846</v>
      </c>
      <c r="B865" s="516"/>
      <c r="C865" s="305"/>
      <c r="D865" s="305"/>
      <c r="E865" s="293"/>
      <c r="F865" s="293"/>
      <c r="G865" s="181"/>
      <c r="H865" s="181"/>
      <c r="I865" s="592"/>
    </row>
    <row r="866" spans="1:9" s="147" customFormat="1" ht="15" x14ac:dyDescent="0.2">
      <c r="A866" s="472">
        <v>847</v>
      </c>
      <c r="B866" s="516"/>
      <c r="C866" s="305"/>
      <c r="D866" s="305"/>
      <c r="E866" s="293"/>
      <c r="F866" s="293"/>
      <c r="G866" s="181"/>
      <c r="H866" s="181"/>
      <c r="I866" s="592"/>
    </row>
    <row r="867" spans="1:9" s="147" customFormat="1" ht="15" x14ac:dyDescent="0.2">
      <c r="A867" s="472">
        <v>848</v>
      </c>
      <c r="B867" s="516"/>
      <c r="C867" s="305"/>
      <c r="D867" s="305"/>
      <c r="E867" s="293"/>
      <c r="F867" s="293"/>
      <c r="G867" s="181"/>
      <c r="H867" s="181"/>
      <c r="I867" s="592"/>
    </row>
    <row r="868" spans="1:9" s="147" customFormat="1" ht="15" x14ac:dyDescent="0.2">
      <c r="A868" s="472">
        <v>849</v>
      </c>
      <c r="B868" s="516"/>
      <c r="C868" s="305"/>
      <c r="D868" s="305"/>
      <c r="E868" s="293"/>
      <c r="F868" s="293"/>
      <c r="G868" s="181"/>
      <c r="H868" s="181"/>
      <c r="I868" s="592"/>
    </row>
    <row r="869" spans="1:9" s="147" customFormat="1" ht="15" x14ac:dyDescent="0.2">
      <c r="A869" s="472">
        <v>850</v>
      </c>
      <c r="B869" s="516"/>
      <c r="C869" s="305"/>
      <c r="D869" s="305"/>
      <c r="E869" s="293"/>
      <c r="F869" s="293"/>
      <c r="G869" s="181"/>
      <c r="H869" s="181"/>
      <c r="I869" s="592"/>
    </row>
    <row r="870" spans="1:9" s="147" customFormat="1" ht="15" x14ac:dyDescent="0.2">
      <c r="A870" s="472">
        <v>851</v>
      </c>
      <c r="B870" s="516"/>
      <c r="C870" s="305"/>
      <c r="D870" s="305"/>
      <c r="E870" s="293"/>
      <c r="F870" s="293"/>
      <c r="G870" s="181"/>
      <c r="H870" s="181"/>
      <c r="I870" s="592"/>
    </row>
    <row r="871" spans="1:9" s="147" customFormat="1" ht="15" x14ac:dyDescent="0.2">
      <c r="A871" s="472">
        <v>852</v>
      </c>
      <c r="B871" s="516"/>
      <c r="C871" s="305"/>
      <c r="D871" s="305"/>
      <c r="E871" s="293"/>
      <c r="F871" s="293"/>
      <c r="G871" s="181"/>
      <c r="H871" s="181"/>
      <c r="I871" s="592"/>
    </row>
    <row r="872" spans="1:9" s="147" customFormat="1" ht="15" x14ac:dyDescent="0.2">
      <c r="A872" s="472">
        <v>853</v>
      </c>
      <c r="B872" s="516"/>
      <c r="C872" s="305"/>
      <c r="D872" s="305"/>
      <c r="E872" s="293"/>
      <c r="F872" s="293"/>
      <c r="G872" s="181"/>
      <c r="H872" s="181"/>
      <c r="I872" s="592"/>
    </row>
    <row r="873" spans="1:9" s="147" customFormat="1" ht="15" x14ac:dyDescent="0.2">
      <c r="A873" s="472">
        <v>854</v>
      </c>
      <c r="B873" s="516"/>
      <c r="C873" s="305"/>
      <c r="D873" s="305"/>
      <c r="E873" s="293"/>
      <c r="F873" s="293"/>
      <c r="G873" s="181"/>
      <c r="H873" s="181"/>
      <c r="I873" s="592"/>
    </row>
    <row r="874" spans="1:9" s="147" customFormat="1" ht="15" x14ac:dyDescent="0.2">
      <c r="A874" s="472">
        <v>855</v>
      </c>
      <c r="B874" s="516"/>
      <c r="C874" s="305"/>
      <c r="D874" s="305"/>
      <c r="E874" s="293"/>
      <c r="F874" s="293"/>
      <c r="G874" s="181"/>
      <c r="H874" s="181"/>
      <c r="I874" s="592"/>
    </row>
    <row r="875" spans="1:9" s="147" customFormat="1" ht="15" x14ac:dyDescent="0.2">
      <c r="A875" s="472">
        <v>856</v>
      </c>
      <c r="B875" s="516"/>
      <c r="C875" s="305"/>
      <c r="D875" s="305"/>
      <c r="E875" s="293"/>
      <c r="F875" s="293"/>
      <c r="G875" s="181"/>
      <c r="H875" s="181"/>
      <c r="I875" s="592"/>
    </row>
    <row r="876" spans="1:9" s="147" customFormat="1" ht="15" x14ac:dyDescent="0.2">
      <c r="A876" s="472">
        <v>857</v>
      </c>
      <c r="B876" s="516"/>
      <c r="C876" s="305"/>
      <c r="D876" s="305"/>
      <c r="E876" s="293"/>
      <c r="F876" s="293"/>
      <c r="G876" s="181"/>
      <c r="H876" s="181"/>
      <c r="I876" s="592"/>
    </row>
    <row r="877" spans="1:9" s="147" customFormat="1" ht="15" x14ac:dyDescent="0.2">
      <c r="A877" s="472">
        <v>858</v>
      </c>
      <c r="B877" s="516"/>
      <c r="C877" s="305"/>
      <c r="D877" s="305"/>
      <c r="E877" s="293"/>
      <c r="F877" s="293"/>
      <c r="G877" s="181"/>
      <c r="H877" s="181"/>
      <c r="I877" s="592"/>
    </row>
    <row r="878" spans="1:9" s="147" customFormat="1" ht="15" x14ac:dyDescent="0.2">
      <c r="A878" s="472">
        <v>859</v>
      </c>
      <c r="B878" s="516"/>
      <c r="C878" s="305"/>
      <c r="D878" s="305"/>
      <c r="E878" s="293"/>
      <c r="F878" s="293"/>
      <c r="G878" s="181"/>
      <c r="H878" s="181"/>
      <c r="I878" s="592"/>
    </row>
    <row r="879" spans="1:9" s="147" customFormat="1" ht="15" x14ac:dyDescent="0.2">
      <c r="A879" s="472">
        <v>860</v>
      </c>
      <c r="B879" s="516"/>
      <c r="C879" s="305"/>
      <c r="D879" s="305"/>
      <c r="E879" s="293"/>
      <c r="F879" s="293"/>
      <c r="G879" s="181"/>
      <c r="H879" s="181"/>
      <c r="I879" s="592"/>
    </row>
    <row r="880" spans="1:9" s="147" customFormat="1" ht="15" x14ac:dyDescent="0.2">
      <c r="A880" s="472">
        <v>861</v>
      </c>
      <c r="B880" s="516"/>
      <c r="C880" s="305"/>
      <c r="D880" s="305"/>
      <c r="E880" s="293"/>
      <c r="F880" s="293"/>
      <c r="G880" s="181"/>
      <c r="H880" s="181"/>
      <c r="I880" s="592"/>
    </row>
    <row r="881" spans="1:9" s="147" customFormat="1" ht="15" x14ac:dyDescent="0.2">
      <c r="A881" s="472">
        <v>862</v>
      </c>
      <c r="B881" s="516"/>
      <c r="C881" s="305"/>
      <c r="D881" s="305"/>
      <c r="E881" s="293"/>
      <c r="F881" s="293"/>
      <c r="G881" s="181"/>
      <c r="H881" s="181"/>
      <c r="I881" s="592"/>
    </row>
    <row r="882" spans="1:9" s="147" customFormat="1" ht="15" x14ac:dyDescent="0.2">
      <c r="A882" s="472">
        <v>863</v>
      </c>
      <c r="B882" s="516"/>
      <c r="C882" s="305"/>
      <c r="D882" s="305"/>
      <c r="E882" s="293"/>
      <c r="F882" s="293"/>
      <c r="G882" s="181"/>
      <c r="H882" s="181"/>
      <c r="I882" s="592"/>
    </row>
    <row r="883" spans="1:9" s="147" customFormat="1" ht="15" x14ac:dyDescent="0.2">
      <c r="A883" s="472">
        <v>864</v>
      </c>
      <c r="B883" s="516"/>
      <c r="C883" s="305"/>
      <c r="D883" s="305"/>
      <c r="E883" s="293"/>
      <c r="F883" s="293"/>
      <c r="G883" s="181"/>
      <c r="H883" s="181"/>
      <c r="I883" s="592"/>
    </row>
    <row r="884" spans="1:9" s="147" customFormat="1" ht="15" x14ac:dyDescent="0.2">
      <c r="A884" s="472">
        <v>865</v>
      </c>
      <c r="B884" s="516"/>
      <c r="C884" s="305"/>
      <c r="D884" s="305"/>
      <c r="E884" s="293"/>
      <c r="F884" s="293"/>
      <c r="G884" s="181"/>
      <c r="H884" s="181"/>
      <c r="I884" s="592"/>
    </row>
    <row r="885" spans="1:9" s="147" customFormat="1" ht="15" x14ac:dyDescent="0.2">
      <c r="A885" s="472">
        <v>866</v>
      </c>
      <c r="B885" s="516"/>
      <c r="C885" s="305"/>
      <c r="D885" s="305"/>
      <c r="E885" s="293"/>
      <c r="F885" s="293"/>
      <c r="G885" s="181"/>
      <c r="H885" s="181"/>
      <c r="I885" s="592"/>
    </row>
    <row r="886" spans="1:9" s="147" customFormat="1" ht="15" x14ac:dyDescent="0.2">
      <c r="A886" s="472">
        <v>867</v>
      </c>
      <c r="B886" s="516"/>
      <c r="C886" s="305"/>
      <c r="D886" s="305"/>
      <c r="E886" s="293"/>
      <c r="F886" s="293"/>
      <c r="G886" s="181"/>
      <c r="H886" s="181"/>
      <c r="I886" s="592"/>
    </row>
    <row r="887" spans="1:9" s="147" customFormat="1" ht="15" x14ac:dyDescent="0.2">
      <c r="A887" s="472">
        <v>868</v>
      </c>
      <c r="B887" s="516"/>
      <c r="C887" s="305"/>
      <c r="D887" s="305"/>
      <c r="E887" s="293"/>
      <c r="F887" s="293"/>
      <c r="G887" s="181"/>
      <c r="H887" s="181"/>
      <c r="I887" s="592"/>
    </row>
    <row r="888" spans="1:9" s="147" customFormat="1" ht="15" x14ac:dyDescent="0.2">
      <c r="A888" s="472">
        <v>869</v>
      </c>
      <c r="B888" s="516"/>
      <c r="C888" s="305"/>
      <c r="D888" s="305"/>
      <c r="E888" s="293"/>
      <c r="F888" s="293"/>
      <c r="G888" s="181"/>
      <c r="H888" s="181"/>
      <c r="I888" s="592"/>
    </row>
    <row r="889" spans="1:9" s="147" customFormat="1" ht="15" x14ac:dyDescent="0.2">
      <c r="A889" s="472">
        <v>870</v>
      </c>
      <c r="B889" s="516"/>
      <c r="C889" s="305"/>
      <c r="D889" s="305"/>
      <c r="E889" s="293"/>
      <c r="F889" s="293"/>
      <c r="G889" s="181"/>
      <c r="H889" s="181"/>
      <c r="I889" s="592"/>
    </row>
    <row r="890" spans="1:9" s="147" customFormat="1" ht="15" x14ac:dyDescent="0.2">
      <c r="A890" s="472">
        <v>871</v>
      </c>
      <c r="B890" s="516"/>
      <c r="C890" s="305"/>
      <c r="D890" s="305"/>
      <c r="E890" s="293"/>
      <c r="F890" s="293"/>
      <c r="G890" s="181"/>
      <c r="H890" s="181"/>
      <c r="I890" s="592"/>
    </row>
    <row r="891" spans="1:9" s="147" customFormat="1" ht="15" x14ac:dyDescent="0.2">
      <c r="A891" s="472">
        <v>872</v>
      </c>
      <c r="B891" s="516"/>
      <c r="C891" s="305"/>
      <c r="D891" s="305"/>
      <c r="E891" s="293"/>
      <c r="F891" s="293"/>
      <c r="G891" s="181"/>
      <c r="H891" s="181"/>
      <c r="I891" s="592"/>
    </row>
    <row r="892" spans="1:9" s="147" customFormat="1" ht="15" x14ac:dyDescent="0.2">
      <c r="A892" s="472">
        <v>873</v>
      </c>
      <c r="B892" s="516"/>
      <c r="C892" s="305"/>
      <c r="D892" s="305"/>
      <c r="E892" s="293"/>
      <c r="F892" s="293"/>
      <c r="G892" s="181"/>
      <c r="H892" s="181"/>
      <c r="I892" s="592"/>
    </row>
    <row r="893" spans="1:9" s="147" customFormat="1" ht="15" x14ac:dyDescent="0.2">
      <c r="A893" s="472">
        <v>874</v>
      </c>
      <c r="B893" s="516"/>
      <c r="C893" s="305"/>
      <c r="D893" s="305"/>
      <c r="E893" s="293"/>
      <c r="F893" s="293"/>
      <c r="G893" s="181"/>
      <c r="H893" s="181"/>
      <c r="I893" s="592"/>
    </row>
    <row r="894" spans="1:9" s="147" customFormat="1" ht="15" x14ac:dyDescent="0.2">
      <c r="A894" s="472">
        <v>875</v>
      </c>
      <c r="B894" s="516"/>
      <c r="C894" s="305"/>
      <c r="D894" s="305"/>
      <c r="E894" s="293"/>
      <c r="F894" s="293"/>
      <c r="G894" s="181"/>
      <c r="H894" s="181"/>
      <c r="I894" s="592"/>
    </row>
    <row r="895" spans="1:9" s="147" customFormat="1" ht="15" x14ac:dyDescent="0.2">
      <c r="A895" s="472">
        <v>876</v>
      </c>
      <c r="B895" s="516"/>
      <c r="C895" s="305"/>
      <c r="D895" s="305"/>
      <c r="E895" s="293"/>
      <c r="F895" s="293"/>
      <c r="G895" s="181"/>
      <c r="H895" s="181"/>
      <c r="I895" s="592"/>
    </row>
    <row r="896" spans="1:9" s="147" customFormat="1" ht="15" x14ac:dyDescent="0.2">
      <c r="A896" s="472">
        <v>877</v>
      </c>
      <c r="B896" s="516"/>
      <c r="C896" s="305"/>
      <c r="D896" s="305"/>
      <c r="E896" s="293"/>
      <c r="F896" s="293"/>
      <c r="G896" s="181"/>
      <c r="H896" s="181"/>
      <c r="I896" s="592"/>
    </row>
    <row r="897" spans="1:9" s="147" customFormat="1" ht="15" x14ac:dyDescent="0.2">
      <c r="A897" s="472">
        <v>878</v>
      </c>
      <c r="B897" s="516"/>
      <c r="C897" s="305"/>
      <c r="D897" s="305"/>
      <c r="E897" s="293"/>
      <c r="F897" s="293"/>
      <c r="G897" s="181"/>
      <c r="H897" s="181"/>
      <c r="I897" s="592"/>
    </row>
    <row r="898" spans="1:9" s="147" customFormat="1" ht="15" x14ac:dyDescent="0.2">
      <c r="A898" s="472">
        <v>879</v>
      </c>
      <c r="B898" s="516"/>
      <c r="C898" s="305"/>
      <c r="D898" s="305"/>
      <c r="E898" s="293"/>
      <c r="F898" s="293"/>
      <c r="G898" s="181"/>
      <c r="H898" s="181"/>
      <c r="I898" s="592"/>
    </row>
    <row r="899" spans="1:9" s="147" customFormat="1" ht="15" x14ac:dyDescent="0.2">
      <c r="A899" s="472">
        <v>880</v>
      </c>
      <c r="B899" s="516"/>
      <c r="C899" s="305"/>
      <c r="D899" s="305"/>
      <c r="E899" s="293"/>
      <c r="F899" s="293"/>
      <c r="G899" s="181"/>
      <c r="H899" s="181"/>
      <c r="I899" s="592"/>
    </row>
    <row r="900" spans="1:9" s="147" customFormat="1" ht="15" x14ac:dyDescent="0.2">
      <c r="A900" s="472">
        <v>881</v>
      </c>
      <c r="B900" s="516"/>
      <c r="C900" s="305"/>
      <c r="D900" s="305"/>
      <c r="E900" s="293"/>
      <c r="F900" s="293"/>
      <c r="G900" s="181"/>
      <c r="H900" s="181"/>
      <c r="I900" s="592"/>
    </row>
    <row r="901" spans="1:9" s="147" customFormat="1" ht="15" x14ac:dyDescent="0.2">
      <c r="A901" s="472">
        <v>882</v>
      </c>
      <c r="B901" s="516"/>
      <c r="C901" s="305"/>
      <c r="D901" s="305"/>
      <c r="E901" s="293"/>
      <c r="F901" s="293"/>
      <c r="G901" s="181"/>
      <c r="H901" s="181"/>
      <c r="I901" s="592"/>
    </row>
    <row r="902" spans="1:9" s="147" customFormat="1" ht="15" x14ac:dyDescent="0.2">
      <c r="A902" s="472">
        <v>883</v>
      </c>
      <c r="B902" s="516"/>
      <c r="C902" s="305"/>
      <c r="D902" s="305"/>
      <c r="E902" s="293"/>
      <c r="F902" s="293"/>
      <c r="G902" s="181"/>
      <c r="H902" s="181"/>
      <c r="I902" s="592"/>
    </row>
    <row r="903" spans="1:9" s="147" customFormat="1" ht="15" x14ac:dyDescent="0.2">
      <c r="A903" s="472">
        <v>884</v>
      </c>
      <c r="B903" s="516"/>
      <c r="C903" s="305"/>
      <c r="D903" s="305"/>
      <c r="E903" s="293"/>
      <c r="F903" s="293"/>
      <c r="G903" s="181"/>
      <c r="H903" s="181"/>
      <c r="I903" s="592"/>
    </row>
    <row r="904" spans="1:9" s="147" customFormat="1" ht="15" x14ac:dyDescent="0.2">
      <c r="A904" s="472">
        <v>885</v>
      </c>
      <c r="B904" s="516"/>
      <c r="C904" s="305"/>
      <c r="D904" s="305"/>
      <c r="E904" s="293"/>
      <c r="F904" s="293"/>
      <c r="G904" s="181"/>
      <c r="H904" s="181"/>
      <c r="I904" s="592"/>
    </row>
    <row r="905" spans="1:9" s="147" customFormat="1" ht="15" x14ac:dyDescent="0.2">
      <c r="A905" s="472">
        <v>886</v>
      </c>
      <c r="B905" s="516"/>
      <c r="C905" s="305"/>
      <c r="D905" s="305"/>
      <c r="E905" s="293"/>
      <c r="F905" s="293"/>
      <c r="G905" s="181"/>
      <c r="H905" s="181"/>
      <c r="I905" s="592"/>
    </row>
    <row r="906" spans="1:9" s="147" customFormat="1" ht="15" x14ac:dyDescent="0.2">
      <c r="A906" s="472">
        <v>887</v>
      </c>
      <c r="B906" s="516"/>
      <c r="C906" s="305"/>
      <c r="D906" s="305"/>
      <c r="E906" s="293"/>
      <c r="F906" s="293"/>
      <c r="G906" s="181"/>
      <c r="H906" s="181"/>
      <c r="I906" s="592"/>
    </row>
    <row r="907" spans="1:9" s="147" customFormat="1" ht="15" x14ac:dyDescent="0.2">
      <c r="A907" s="472">
        <v>888</v>
      </c>
      <c r="B907" s="516"/>
      <c r="C907" s="305"/>
      <c r="D907" s="305"/>
      <c r="E907" s="293"/>
      <c r="F907" s="293"/>
      <c r="G907" s="181"/>
      <c r="H907" s="181"/>
      <c r="I907" s="592"/>
    </row>
    <row r="908" spans="1:9" s="147" customFormat="1" ht="15" x14ac:dyDescent="0.2">
      <c r="A908" s="472">
        <v>889</v>
      </c>
      <c r="B908" s="516"/>
      <c r="C908" s="305"/>
      <c r="D908" s="305"/>
      <c r="E908" s="293"/>
      <c r="F908" s="293"/>
      <c r="G908" s="181"/>
      <c r="H908" s="181"/>
      <c r="I908" s="592"/>
    </row>
    <row r="909" spans="1:9" s="147" customFormat="1" ht="15" x14ac:dyDescent="0.2">
      <c r="A909" s="472">
        <v>890</v>
      </c>
      <c r="B909" s="516"/>
      <c r="C909" s="305"/>
      <c r="D909" s="305"/>
      <c r="E909" s="293"/>
      <c r="F909" s="293"/>
      <c r="G909" s="181"/>
      <c r="H909" s="181"/>
      <c r="I909" s="592"/>
    </row>
    <row r="910" spans="1:9" s="147" customFormat="1" ht="15" x14ac:dyDescent="0.2">
      <c r="A910" s="472">
        <v>891</v>
      </c>
      <c r="B910" s="516"/>
      <c r="C910" s="305"/>
      <c r="D910" s="305"/>
      <c r="E910" s="293"/>
      <c r="F910" s="293"/>
      <c r="G910" s="181"/>
      <c r="H910" s="181"/>
      <c r="I910" s="592"/>
    </row>
    <row r="911" spans="1:9" s="147" customFormat="1" ht="15" x14ac:dyDescent="0.2">
      <c r="A911" s="472">
        <v>892</v>
      </c>
      <c r="B911" s="516"/>
      <c r="C911" s="305"/>
      <c r="D911" s="305"/>
      <c r="E911" s="293"/>
      <c r="F911" s="293"/>
      <c r="G911" s="181"/>
      <c r="H911" s="181"/>
      <c r="I911" s="592"/>
    </row>
    <row r="912" spans="1:9" s="147" customFormat="1" ht="15" x14ac:dyDescent="0.2">
      <c r="A912" s="472">
        <v>893</v>
      </c>
      <c r="B912" s="516"/>
      <c r="C912" s="305"/>
      <c r="D912" s="305"/>
      <c r="E912" s="293"/>
      <c r="F912" s="293"/>
      <c r="G912" s="181"/>
      <c r="H912" s="181"/>
      <c r="I912" s="592"/>
    </row>
    <row r="913" spans="1:9" s="147" customFormat="1" ht="15" x14ac:dyDescent="0.2">
      <c r="A913" s="472">
        <v>894</v>
      </c>
      <c r="B913" s="516"/>
      <c r="C913" s="305"/>
      <c r="D913" s="305"/>
      <c r="E913" s="293"/>
      <c r="F913" s="293"/>
      <c r="G913" s="181"/>
      <c r="H913" s="181"/>
      <c r="I913" s="592"/>
    </row>
    <row r="914" spans="1:9" s="147" customFormat="1" ht="15" x14ac:dyDescent="0.2">
      <c r="A914" s="472">
        <v>895</v>
      </c>
      <c r="B914" s="516"/>
      <c r="C914" s="305"/>
      <c r="D914" s="305"/>
      <c r="E914" s="293"/>
      <c r="F914" s="293"/>
      <c r="G914" s="181"/>
      <c r="H914" s="181"/>
      <c r="I914" s="592"/>
    </row>
    <row r="915" spans="1:9" s="147" customFormat="1" ht="15" x14ac:dyDescent="0.2">
      <c r="A915" s="472">
        <v>896</v>
      </c>
      <c r="B915" s="516"/>
      <c r="C915" s="305"/>
      <c r="D915" s="305"/>
      <c r="E915" s="293"/>
      <c r="F915" s="293"/>
      <c r="G915" s="181"/>
      <c r="H915" s="181"/>
      <c r="I915" s="592"/>
    </row>
    <row r="916" spans="1:9" s="147" customFormat="1" ht="15" x14ac:dyDescent="0.2">
      <c r="A916" s="472">
        <v>897</v>
      </c>
      <c r="B916" s="516"/>
      <c r="C916" s="305"/>
      <c r="D916" s="305"/>
      <c r="E916" s="293"/>
      <c r="F916" s="293"/>
      <c r="G916" s="181"/>
      <c r="H916" s="181"/>
      <c r="I916" s="592"/>
    </row>
    <row r="917" spans="1:9" s="147" customFormat="1" ht="15" x14ac:dyDescent="0.2">
      <c r="A917" s="472">
        <v>898</v>
      </c>
      <c r="B917" s="516"/>
      <c r="C917" s="305"/>
      <c r="D917" s="305"/>
      <c r="E917" s="293"/>
      <c r="F917" s="293"/>
      <c r="G917" s="181"/>
      <c r="H917" s="181"/>
      <c r="I917" s="592"/>
    </row>
    <row r="918" spans="1:9" s="147" customFormat="1" ht="15" x14ac:dyDescent="0.2">
      <c r="A918" s="472">
        <v>899</v>
      </c>
      <c r="B918" s="516"/>
      <c r="C918" s="305"/>
      <c r="D918" s="305"/>
      <c r="E918" s="293"/>
      <c r="F918" s="293"/>
      <c r="G918" s="181"/>
      <c r="H918" s="181"/>
      <c r="I918" s="592"/>
    </row>
    <row r="919" spans="1:9" s="147" customFormat="1" ht="15" x14ac:dyDescent="0.2">
      <c r="A919" s="472">
        <v>900</v>
      </c>
      <c r="B919" s="516"/>
      <c r="C919" s="305"/>
      <c r="D919" s="305"/>
      <c r="E919" s="293"/>
      <c r="F919" s="293"/>
      <c r="G919" s="181"/>
      <c r="H919" s="181"/>
      <c r="I919" s="592"/>
    </row>
    <row r="920" spans="1:9" s="147" customFormat="1" ht="15" x14ac:dyDescent="0.2">
      <c r="A920" s="472">
        <v>901</v>
      </c>
      <c r="B920" s="516"/>
      <c r="C920" s="305"/>
      <c r="D920" s="305"/>
      <c r="E920" s="293"/>
      <c r="F920" s="293"/>
      <c r="G920" s="181"/>
      <c r="H920" s="181"/>
      <c r="I920" s="592"/>
    </row>
    <row r="921" spans="1:9" s="147" customFormat="1" ht="15" x14ac:dyDescent="0.2">
      <c r="A921" s="472">
        <v>902</v>
      </c>
      <c r="B921" s="516"/>
      <c r="C921" s="305"/>
      <c r="D921" s="305"/>
      <c r="E921" s="293"/>
      <c r="F921" s="293"/>
      <c r="G921" s="181"/>
      <c r="H921" s="181"/>
      <c r="I921" s="592"/>
    </row>
    <row r="922" spans="1:9" s="147" customFormat="1" ht="15" x14ac:dyDescent="0.2">
      <c r="A922" s="472">
        <v>903</v>
      </c>
      <c r="B922" s="516"/>
      <c r="C922" s="305"/>
      <c r="D922" s="305"/>
      <c r="E922" s="293"/>
      <c r="F922" s="293"/>
      <c r="G922" s="181"/>
      <c r="H922" s="181"/>
      <c r="I922" s="592"/>
    </row>
    <row r="923" spans="1:9" s="147" customFormat="1" ht="15" x14ac:dyDescent="0.2">
      <c r="A923" s="472">
        <v>904</v>
      </c>
      <c r="B923" s="516"/>
      <c r="C923" s="305"/>
      <c r="D923" s="305"/>
      <c r="E923" s="293"/>
      <c r="F923" s="293"/>
      <c r="G923" s="181"/>
      <c r="H923" s="181"/>
      <c r="I923" s="592"/>
    </row>
    <row r="924" spans="1:9" s="147" customFormat="1" ht="15" x14ac:dyDescent="0.2">
      <c r="A924" s="472">
        <v>905</v>
      </c>
      <c r="B924" s="516"/>
      <c r="C924" s="305"/>
      <c r="D924" s="305"/>
      <c r="E924" s="293"/>
      <c r="F924" s="293"/>
      <c r="G924" s="181"/>
      <c r="H924" s="181"/>
      <c r="I924" s="592"/>
    </row>
    <row r="925" spans="1:9" s="147" customFormat="1" ht="15" x14ac:dyDescent="0.2">
      <c r="A925" s="472">
        <v>906</v>
      </c>
      <c r="B925" s="516"/>
      <c r="C925" s="305"/>
      <c r="D925" s="305"/>
      <c r="E925" s="293"/>
      <c r="F925" s="293"/>
      <c r="G925" s="181"/>
      <c r="H925" s="181"/>
      <c r="I925" s="592"/>
    </row>
    <row r="926" spans="1:9" s="147" customFormat="1" ht="15" x14ac:dyDescent="0.2">
      <c r="A926" s="472">
        <v>907</v>
      </c>
      <c r="B926" s="516"/>
      <c r="C926" s="305"/>
      <c r="D926" s="305"/>
      <c r="E926" s="293"/>
      <c r="F926" s="293"/>
      <c r="G926" s="181"/>
      <c r="H926" s="181"/>
      <c r="I926" s="592"/>
    </row>
    <row r="927" spans="1:9" s="147" customFormat="1" ht="15" x14ac:dyDescent="0.2">
      <c r="A927" s="472">
        <v>908</v>
      </c>
      <c r="B927" s="516"/>
      <c r="C927" s="305"/>
      <c r="D927" s="305"/>
      <c r="E927" s="293"/>
      <c r="F927" s="293"/>
      <c r="G927" s="181"/>
      <c r="H927" s="181"/>
      <c r="I927" s="592"/>
    </row>
    <row r="928" spans="1:9" s="147" customFormat="1" ht="15" x14ac:dyDescent="0.2">
      <c r="A928" s="472">
        <v>909</v>
      </c>
      <c r="B928" s="516"/>
      <c r="C928" s="305"/>
      <c r="D928" s="305"/>
      <c r="E928" s="293"/>
      <c r="F928" s="293"/>
      <c r="G928" s="181"/>
      <c r="H928" s="181"/>
      <c r="I928" s="592"/>
    </row>
    <row r="929" spans="1:9" s="147" customFormat="1" ht="15" x14ac:dyDescent="0.2">
      <c r="A929" s="472">
        <v>910</v>
      </c>
      <c r="B929" s="516"/>
      <c r="C929" s="305"/>
      <c r="D929" s="305"/>
      <c r="E929" s="293"/>
      <c r="F929" s="293"/>
      <c r="G929" s="181"/>
      <c r="H929" s="181"/>
      <c r="I929" s="592"/>
    </row>
    <row r="930" spans="1:9" s="147" customFormat="1" ht="15" x14ac:dyDescent="0.2">
      <c r="A930" s="472">
        <v>911</v>
      </c>
      <c r="B930" s="516"/>
      <c r="C930" s="305"/>
      <c r="D930" s="305"/>
      <c r="E930" s="293"/>
      <c r="F930" s="293"/>
      <c r="G930" s="181"/>
      <c r="H930" s="181"/>
      <c r="I930" s="592"/>
    </row>
    <row r="931" spans="1:9" s="147" customFormat="1" ht="15" x14ac:dyDescent="0.2">
      <c r="A931" s="472">
        <v>912</v>
      </c>
      <c r="B931" s="516"/>
      <c r="C931" s="305"/>
      <c r="D931" s="305"/>
      <c r="E931" s="293"/>
      <c r="F931" s="293"/>
      <c r="G931" s="181"/>
      <c r="H931" s="181"/>
      <c r="I931" s="592"/>
    </row>
    <row r="932" spans="1:9" s="147" customFormat="1" ht="15" x14ac:dyDescent="0.2">
      <c r="A932" s="472">
        <v>913</v>
      </c>
      <c r="B932" s="516"/>
      <c r="C932" s="305"/>
      <c r="D932" s="305"/>
      <c r="E932" s="293"/>
      <c r="F932" s="293"/>
      <c r="G932" s="181"/>
      <c r="H932" s="181"/>
      <c r="I932" s="592"/>
    </row>
    <row r="933" spans="1:9" s="147" customFormat="1" ht="15" x14ac:dyDescent="0.2">
      <c r="A933" s="472">
        <v>914</v>
      </c>
      <c r="B933" s="516"/>
      <c r="C933" s="305"/>
      <c r="D933" s="305"/>
      <c r="E933" s="293"/>
      <c r="F933" s="293"/>
      <c r="G933" s="181"/>
      <c r="H933" s="181"/>
      <c r="I933" s="592"/>
    </row>
    <row r="934" spans="1:9" s="147" customFormat="1" ht="15" x14ac:dyDescent="0.2">
      <c r="A934" s="472">
        <v>915</v>
      </c>
      <c r="B934" s="516"/>
      <c r="C934" s="305"/>
      <c r="D934" s="305"/>
      <c r="E934" s="293"/>
      <c r="F934" s="293"/>
      <c r="G934" s="181"/>
      <c r="H934" s="181"/>
      <c r="I934" s="592"/>
    </row>
    <row r="935" spans="1:9" s="147" customFormat="1" ht="15" x14ac:dyDescent="0.2">
      <c r="A935" s="472">
        <v>916</v>
      </c>
      <c r="B935" s="516"/>
      <c r="C935" s="305"/>
      <c r="D935" s="305"/>
      <c r="E935" s="293"/>
      <c r="F935" s="293"/>
      <c r="G935" s="181"/>
      <c r="H935" s="181"/>
      <c r="I935" s="592"/>
    </row>
    <row r="936" spans="1:9" s="147" customFormat="1" ht="15" x14ac:dyDescent="0.2">
      <c r="A936" s="472">
        <v>917</v>
      </c>
      <c r="B936" s="516"/>
      <c r="C936" s="305"/>
      <c r="D936" s="305"/>
      <c r="E936" s="293"/>
      <c r="F936" s="293"/>
      <c r="G936" s="181"/>
      <c r="H936" s="181"/>
      <c r="I936" s="592"/>
    </row>
    <row r="937" spans="1:9" s="147" customFormat="1" ht="15" x14ac:dyDescent="0.2">
      <c r="A937" s="472">
        <v>918</v>
      </c>
      <c r="B937" s="516"/>
      <c r="C937" s="305"/>
      <c r="D937" s="305"/>
      <c r="E937" s="293"/>
      <c r="F937" s="293"/>
      <c r="G937" s="181"/>
      <c r="H937" s="181"/>
      <c r="I937" s="592"/>
    </row>
    <row r="938" spans="1:9" s="147" customFormat="1" ht="15" x14ac:dyDescent="0.2">
      <c r="A938" s="472">
        <v>919</v>
      </c>
      <c r="B938" s="516"/>
      <c r="C938" s="305"/>
      <c r="D938" s="305"/>
      <c r="E938" s="293"/>
      <c r="F938" s="293"/>
      <c r="G938" s="181"/>
      <c r="H938" s="181"/>
      <c r="I938" s="592"/>
    </row>
    <row r="939" spans="1:9" s="147" customFormat="1" ht="15" x14ac:dyDescent="0.2">
      <c r="A939" s="472">
        <v>920</v>
      </c>
      <c r="B939" s="516"/>
      <c r="C939" s="305"/>
      <c r="D939" s="305"/>
      <c r="E939" s="293"/>
      <c r="F939" s="293"/>
      <c r="G939" s="181"/>
      <c r="H939" s="181"/>
      <c r="I939" s="592"/>
    </row>
    <row r="940" spans="1:9" s="147" customFormat="1" ht="15" x14ac:dyDescent="0.2">
      <c r="A940" s="472">
        <v>921</v>
      </c>
      <c r="B940" s="516"/>
      <c r="C940" s="305"/>
      <c r="D940" s="305"/>
      <c r="E940" s="293"/>
      <c r="F940" s="293"/>
      <c r="G940" s="181"/>
      <c r="H940" s="181"/>
      <c r="I940" s="592"/>
    </row>
    <row r="941" spans="1:9" s="147" customFormat="1" ht="15" x14ac:dyDescent="0.2">
      <c r="A941" s="472">
        <v>922</v>
      </c>
      <c r="B941" s="516"/>
      <c r="C941" s="305"/>
      <c r="D941" s="305"/>
      <c r="E941" s="293"/>
      <c r="F941" s="293"/>
      <c r="G941" s="181"/>
      <c r="H941" s="181"/>
      <c r="I941" s="592"/>
    </row>
    <row r="942" spans="1:9" s="147" customFormat="1" ht="15" x14ac:dyDescent="0.2">
      <c r="A942" s="472">
        <v>923</v>
      </c>
      <c r="B942" s="516"/>
      <c r="C942" s="305"/>
      <c r="D942" s="305"/>
      <c r="E942" s="293"/>
      <c r="F942" s="293"/>
      <c r="G942" s="181"/>
      <c r="H942" s="181"/>
      <c r="I942" s="592"/>
    </row>
    <row r="943" spans="1:9" s="147" customFormat="1" ht="15" x14ac:dyDescent="0.2">
      <c r="A943" s="472">
        <v>924</v>
      </c>
      <c r="B943" s="516"/>
      <c r="C943" s="305"/>
      <c r="D943" s="305"/>
      <c r="E943" s="293"/>
      <c r="F943" s="293"/>
      <c r="G943" s="181"/>
      <c r="H943" s="181"/>
      <c r="I943" s="592"/>
    </row>
    <row r="944" spans="1:9" s="147" customFormat="1" ht="15" x14ac:dyDescent="0.2">
      <c r="A944" s="472">
        <v>925</v>
      </c>
      <c r="B944" s="516"/>
      <c r="C944" s="305"/>
      <c r="D944" s="305"/>
      <c r="E944" s="293"/>
      <c r="F944" s="293"/>
      <c r="G944" s="181"/>
      <c r="H944" s="181"/>
      <c r="I944" s="592"/>
    </row>
    <row r="945" spans="1:9" s="147" customFormat="1" ht="15" x14ac:dyDescent="0.2">
      <c r="A945" s="472">
        <v>926</v>
      </c>
      <c r="B945" s="516"/>
      <c r="C945" s="305"/>
      <c r="D945" s="305"/>
      <c r="E945" s="293"/>
      <c r="F945" s="293"/>
      <c r="G945" s="181"/>
      <c r="H945" s="181"/>
      <c r="I945" s="592"/>
    </row>
    <row r="946" spans="1:9" s="147" customFormat="1" ht="15" x14ac:dyDescent="0.2">
      <c r="A946" s="472">
        <v>927</v>
      </c>
      <c r="B946" s="516"/>
      <c r="C946" s="305"/>
      <c r="D946" s="305"/>
      <c r="E946" s="293"/>
      <c r="F946" s="293"/>
      <c r="G946" s="181"/>
      <c r="H946" s="181"/>
      <c r="I946" s="592"/>
    </row>
    <row r="947" spans="1:9" s="147" customFormat="1" ht="15" x14ac:dyDescent="0.2">
      <c r="A947" s="472">
        <v>928</v>
      </c>
      <c r="B947" s="516"/>
      <c r="C947" s="305"/>
      <c r="D947" s="305"/>
      <c r="E947" s="293"/>
      <c r="F947" s="293"/>
      <c r="G947" s="181"/>
      <c r="H947" s="181"/>
      <c r="I947" s="592"/>
    </row>
    <row r="948" spans="1:9" s="147" customFormat="1" ht="15" x14ac:dyDescent="0.2">
      <c r="A948" s="472">
        <v>929</v>
      </c>
      <c r="B948" s="516"/>
      <c r="C948" s="305"/>
      <c r="D948" s="305"/>
      <c r="E948" s="293"/>
      <c r="F948" s="293"/>
      <c r="G948" s="181"/>
      <c r="H948" s="181"/>
      <c r="I948" s="592"/>
    </row>
    <row r="949" spans="1:9" s="147" customFormat="1" ht="15" x14ac:dyDescent="0.2">
      <c r="A949" s="472">
        <v>930</v>
      </c>
      <c r="B949" s="516"/>
      <c r="C949" s="305"/>
      <c r="D949" s="305"/>
      <c r="E949" s="293"/>
      <c r="F949" s="293"/>
      <c r="G949" s="181"/>
      <c r="H949" s="181"/>
      <c r="I949" s="592"/>
    </row>
    <row r="950" spans="1:9" s="147" customFormat="1" ht="15" x14ac:dyDescent="0.2">
      <c r="A950" s="472">
        <v>931</v>
      </c>
      <c r="B950" s="516"/>
      <c r="C950" s="305"/>
      <c r="D950" s="305"/>
      <c r="E950" s="293"/>
      <c r="F950" s="293"/>
      <c r="G950" s="181"/>
      <c r="H950" s="181"/>
      <c r="I950" s="592"/>
    </row>
    <row r="951" spans="1:9" s="147" customFormat="1" ht="15" x14ac:dyDescent="0.2">
      <c r="A951" s="472">
        <v>932</v>
      </c>
      <c r="B951" s="516"/>
      <c r="C951" s="305"/>
      <c r="D951" s="305"/>
      <c r="E951" s="293"/>
      <c r="F951" s="293"/>
      <c r="G951" s="181"/>
      <c r="H951" s="181"/>
      <c r="I951" s="592"/>
    </row>
    <row r="952" spans="1:9" s="147" customFormat="1" ht="15" x14ac:dyDescent="0.2">
      <c r="A952" s="472">
        <v>933</v>
      </c>
      <c r="B952" s="516"/>
      <c r="C952" s="305"/>
      <c r="D952" s="305"/>
      <c r="E952" s="293"/>
      <c r="F952" s="293"/>
      <c r="G952" s="181"/>
      <c r="H952" s="181"/>
      <c r="I952" s="592"/>
    </row>
    <row r="953" spans="1:9" s="147" customFormat="1" ht="15" x14ac:dyDescent="0.2">
      <c r="A953" s="472">
        <v>934</v>
      </c>
      <c r="B953" s="516"/>
      <c r="C953" s="305"/>
      <c r="D953" s="305"/>
      <c r="E953" s="293"/>
      <c r="F953" s="293"/>
      <c r="G953" s="181"/>
      <c r="H953" s="181"/>
      <c r="I953" s="592"/>
    </row>
    <row r="954" spans="1:9" s="147" customFormat="1" ht="15" x14ac:dyDescent="0.2">
      <c r="A954" s="472">
        <v>935</v>
      </c>
      <c r="B954" s="516"/>
      <c r="C954" s="305"/>
      <c r="D954" s="305"/>
      <c r="E954" s="293"/>
      <c r="F954" s="293"/>
      <c r="G954" s="181"/>
      <c r="H954" s="181"/>
      <c r="I954" s="592"/>
    </row>
    <row r="955" spans="1:9" s="147" customFormat="1" ht="15" x14ac:dyDescent="0.2">
      <c r="A955" s="472">
        <v>936</v>
      </c>
      <c r="B955" s="516"/>
      <c r="C955" s="305"/>
      <c r="D955" s="305"/>
      <c r="E955" s="293"/>
      <c r="F955" s="293"/>
      <c r="G955" s="181"/>
      <c r="H955" s="181"/>
      <c r="I955" s="592"/>
    </row>
    <row r="956" spans="1:9" s="147" customFormat="1" ht="15" x14ac:dyDescent="0.2">
      <c r="A956" s="472">
        <v>937</v>
      </c>
      <c r="B956" s="516"/>
      <c r="C956" s="305"/>
      <c r="D956" s="305"/>
      <c r="E956" s="293"/>
      <c r="F956" s="293"/>
      <c r="G956" s="181"/>
      <c r="H956" s="181"/>
      <c r="I956" s="592"/>
    </row>
    <row r="957" spans="1:9" s="147" customFormat="1" ht="15" x14ac:dyDescent="0.2">
      <c r="A957" s="472">
        <v>938</v>
      </c>
      <c r="B957" s="516"/>
      <c r="C957" s="305"/>
      <c r="D957" s="305"/>
      <c r="E957" s="293"/>
      <c r="F957" s="293"/>
      <c r="G957" s="181"/>
      <c r="H957" s="181"/>
      <c r="I957" s="592"/>
    </row>
    <row r="958" spans="1:9" s="147" customFormat="1" ht="15" x14ac:dyDescent="0.2">
      <c r="A958" s="472">
        <v>939</v>
      </c>
      <c r="B958" s="516"/>
      <c r="C958" s="305"/>
      <c r="D958" s="305"/>
      <c r="E958" s="293"/>
      <c r="F958" s="293"/>
      <c r="G958" s="181"/>
      <c r="H958" s="181"/>
      <c r="I958" s="592"/>
    </row>
    <row r="959" spans="1:9" s="147" customFormat="1" ht="15" x14ac:dyDescent="0.2">
      <c r="A959" s="472">
        <v>940</v>
      </c>
      <c r="B959" s="516"/>
      <c r="C959" s="305"/>
      <c r="D959" s="305"/>
      <c r="E959" s="293"/>
      <c r="F959" s="293"/>
      <c r="G959" s="181"/>
      <c r="H959" s="181"/>
      <c r="I959" s="592"/>
    </row>
    <row r="960" spans="1:9" s="147" customFormat="1" ht="15" x14ac:dyDescent="0.2">
      <c r="A960" s="472">
        <v>941</v>
      </c>
      <c r="B960" s="516"/>
      <c r="C960" s="305"/>
      <c r="D960" s="305"/>
      <c r="E960" s="293"/>
      <c r="F960" s="293"/>
      <c r="G960" s="181"/>
      <c r="H960" s="181"/>
      <c r="I960" s="592"/>
    </row>
    <row r="961" spans="1:9" s="147" customFormat="1" ht="15" x14ac:dyDescent="0.2">
      <c r="A961" s="472">
        <v>942</v>
      </c>
      <c r="B961" s="516"/>
      <c r="C961" s="305"/>
      <c r="D961" s="305"/>
      <c r="E961" s="293"/>
      <c r="F961" s="293"/>
      <c r="G961" s="181"/>
      <c r="H961" s="181"/>
      <c r="I961" s="592"/>
    </row>
    <row r="962" spans="1:9" s="147" customFormat="1" ht="15" x14ac:dyDescent="0.2">
      <c r="A962" s="472">
        <v>943</v>
      </c>
      <c r="B962" s="516"/>
      <c r="C962" s="305"/>
      <c r="D962" s="305"/>
      <c r="E962" s="293"/>
      <c r="F962" s="293"/>
      <c r="G962" s="181"/>
      <c r="H962" s="181"/>
      <c r="I962" s="592"/>
    </row>
    <row r="963" spans="1:9" s="147" customFormat="1" ht="15" x14ac:dyDescent="0.2">
      <c r="A963" s="472">
        <v>944</v>
      </c>
      <c r="B963" s="516"/>
      <c r="C963" s="305"/>
      <c r="D963" s="305"/>
      <c r="E963" s="293"/>
      <c r="F963" s="293"/>
      <c r="G963" s="181"/>
      <c r="H963" s="181"/>
      <c r="I963" s="592"/>
    </row>
    <row r="964" spans="1:9" s="147" customFormat="1" ht="15" x14ac:dyDescent="0.2">
      <c r="A964" s="472">
        <v>945</v>
      </c>
      <c r="B964" s="516"/>
      <c r="C964" s="305"/>
      <c r="D964" s="305"/>
      <c r="E964" s="293"/>
      <c r="F964" s="293"/>
      <c r="G964" s="181"/>
      <c r="H964" s="181"/>
      <c r="I964" s="592"/>
    </row>
    <row r="965" spans="1:9" s="147" customFormat="1" ht="15" x14ac:dyDescent="0.2">
      <c r="A965" s="472">
        <v>946</v>
      </c>
      <c r="B965" s="516"/>
      <c r="C965" s="305"/>
      <c r="D965" s="305"/>
      <c r="E965" s="293"/>
      <c r="F965" s="293"/>
      <c r="G965" s="181"/>
      <c r="H965" s="181"/>
      <c r="I965" s="592"/>
    </row>
    <row r="966" spans="1:9" s="147" customFormat="1" ht="15" x14ac:dyDescent="0.2">
      <c r="A966" s="472">
        <v>947</v>
      </c>
      <c r="B966" s="516"/>
      <c r="C966" s="305"/>
      <c r="D966" s="305"/>
      <c r="E966" s="293"/>
      <c r="F966" s="293"/>
      <c r="G966" s="181"/>
      <c r="H966" s="181"/>
      <c r="I966" s="592"/>
    </row>
    <row r="967" spans="1:9" s="147" customFormat="1" ht="15" x14ac:dyDescent="0.2">
      <c r="A967" s="472">
        <v>948</v>
      </c>
      <c r="B967" s="516"/>
      <c r="C967" s="305"/>
      <c r="D967" s="305"/>
      <c r="E967" s="293"/>
      <c r="F967" s="293"/>
      <c r="G967" s="181"/>
      <c r="H967" s="181"/>
      <c r="I967" s="592"/>
    </row>
    <row r="968" spans="1:9" s="147" customFormat="1" ht="15" x14ac:dyDescent="0.2">
      <c r="A968" s="472">
        <v>949</v>
      </c>
      <c r="B968" s="516"/>
      <c r="C968" s="305"/>
      <c r="D968" s="305"/>
      <c r="E968" s="293"/>
      <c r="F968" s="293"/>
      <c r="G968" s="181"/>
      <c r="H968" s="181"/>
      <c r="I968" s="592"/>
    </row>
    <row r="969" spans="1:9" s="147" customFormat="1" ht="15" x14ac:dyDescent="0.2">
      <c r="A969" s="472">
        <v>950</v>
      </c>
      <c r="B969" s="516"/>
      <c r="C969" s="305"/>
      <c r="D969" s="305"/>
      <c r="E969" s="293"/>
      <c r="F969" s="293"/>
      <c r="G969" s="181"/>
      <c r="H969" s="181"/>
      <c r="I969" s="592"/>
    </row>
    <row r="970" spans="1:9" s="147" customFormat="1" ht="15" x14ac:dyDescent="0.2">
      <c r="A970" s="472">
        <v>951</v>
      </c>
      <c r="B970" s="516"/>
      <c r="C970" s="305"/>
      <c r="D970" s="305"/>
      <c r="E970" s="293"/>
      <c r="F970" s="293"/>
      <c r="G970" s="181"/>
      <c r="H970" s="181"/>
      <c r="I970" s="592"/>
    </row>
    <row r="971" spans="1:9" s="147" customFormat="1" ht="15" x14ac:dyDescent="0.2">
      <c r="A971" s="472">
        <v>952</v>
      </c>
      <c r="B971" s="516"/>
      <c r="C971" s="305"/>
      <c r="D971" s="305"/>
      <c r="E971" s="293"/>
      <c r="F971" s="293"/>
      <c r="G971" s="181"/>
      <c r="H971" s="181"/>
      <c r="I971" s="592"/>
    </row>
    <row r="972" spans="1:9" s="147" customFormat="1" ht="15" x14ac:dyDescent="0.2">
      <c r="A972" s="472">
        <v>953</v>
      </c>
      <c r="B972" s="516"/>
      <c r="C972" s="305"/>
      <c r="D972" s="305"/>
      <c r="E972" s="293"/>
      <c r="F972" s="293"/>
      <c r="G972" s="181"/>
      <c r="H972" s="181"/>
      <c r="I972" s="592"/>
    </row>
    <row r="973" spans="1:9" s="147" customFormat="1" ht="15" x14ac:dyDescent="0.2">
      <c r="A973" s="472">
        <v>954</v>
      </c>
      <c r="B973" s="516"/>
      <c r="C973" s="305"/>
      <c r="D973" s="305"/>
      <c r="E973" s="293"/>
      <c r="F973" s="293"/>
      <c r="G973" s="181"/>
      <c r="H973" s="181"/>
      <c r="I973" s="592"/>
    </row>
    <row r="974" spans="1:9" s="147" customFormat="1" ht="15" x14ac:dyDescent="0.2">
      <c r="A974" s="472">
        <v>955</v>
      </c>
      <c r="B974" s="516"/>
      <c r="C974" s="305"/>
      <c r="D974" s="305"/>
      <c r="E974" s="293"/>
      <c r="F974" s="293"/>
      <c r="G974" s="181"/>
      <c r="H974" s="181"/>
      <c r="I974" s="592"/>
    </row>
    <row r="975" spans="1:9" s="147" customFormat="1" ht="15" x14ac:dyDescent="0.2">
      <c r="A975" s="472">
        <v>956</v>
      </c>
      <c r="B975" s="516"/>
      <c r="C975" s="305"/>
      <c r="D975" s="305"/>
      <c r="E975" s="293"/>
      <c r="F975" s="293"/>
      <c r="G975" s="181"/>
      <c r="H975" s="181"/>
      <c r="I975" s="592"/>
    </row>
    <row r="976" spans="1:9" s="147" customFormat="1" ht="15" x14ac:dyDescent="0.2">
      <c r="A976" s="472">
        <v>957</v>
      </c>
      <c r="B976" s="516"/>
      <c r="C976" s="305"/>
      <c r="D976" s="305"/>
      <c r="E976" s="293"/>
      <c r="F976" s="293"/>
      <c r="G976" s="181"/>
      <c r="H976" s="181"/>
      <c r="I976" s="592"/>
    </row>
    <row r="977" spans="1:9" s="147" customFormat="1" ht="15" x14ac:dyDescent="0.2">
      <c r="A977" s="472">
        <v>958</v>
      </c>
      <c r="B977" s="516"/>
      <c r="C977" s="305"/>
      <c r="D977" s="305"/>
      <c r="E977" s="293"/>
      <c r="F977" s="293"/>
      <c r="G977" s="181"/>
      <c r="H977" s="181"/>
      <c r="I977" s="592"/>
    </row>
    <row r="978" spans="1:9" s="147" customFormat="1" ht="15" x14ac:dyDescent="0.2">
      <c r="A978" s="472">
        <v>959</v>
      </c>
      <c r="B978" s="516"/>
      <c r="C978" s="305"/>
      <c r="D978" s="305"/>
      <c r="E978" s="293"/>
      <c r="F978" s="293"/>
      <c r="G978" s="181"/>
      <c r="H978" s="181"/>
      <c r="I978" s="592"/>
    </row>
    <row r="979" spans="1:9" s="147" customFormat="1" ht="15" x14ac:dyDescent="0.2">
      <c r="A979" s="472">
        <v>960</v>
      </c>
      <c r="B979" s="516"/>
      <c r="C979" s="305"/>
      <c r="D979" s="305"/>
      <c r="E979" s="293"/>
      <c r="F979" s="293"/>
      <c r="G979" s="181"/>
      <c r="H979" s="181"/>
      <c r="I979" s="592"/>
    </row>
    <row r="980" spans="1:9" s="147" customFormat="1" ht="15" x14ac:dyDescent="0.2">
      <c r="A980" s="472">
        <v>961</v>
      </c>
      <c r="B980" s="516"/>
      <c r="C980" s="305"/>
      <c r="D980" s="305"/>
      <c r="E980" s="293"/>
      <c r="F980" s="293"/>
      <c r="G980" s="181"/>
      <c r="H980" s="181"/>
      <c r="I980" s="592"/>
    </row>
    <row r="981" spans="1:9" s="147" customFormat="1" ht="15" x14ac:dyDescent="0.2">
      <c r="A981" s="472">
        <v>962</v>
      </c>
      <c r="B981" s="516"/>
      <c r="C981" s="305"/>
      <c r="D981" s="305"/>
      <c r="E981" s="293"/>
      <c r="F981" s="293"/>
      <c r="G981" s="181"/>
      <c r="H981" s="181"/>
      <c r="I981" s="592"/>
    </row>
    <row r="982" spans="1:9" s="147" customFormat="1" ht="15" x14ac:dyDescent="0.2">
      <c r="A982" s="472">
        <v>963</v>
      </c>
      <c r="B982" s="516"/>
      <c r="C982" s="305"/>
      <c r="D982" s="305"/>
      <c r="E982" s="293"/>
      <c r="F982" s="293"/>
      <c r="G982" s="181"/>
      <c r="H982" s="181"/>
      <c r="I982" s="592"/>
    </row>
    <row r="983" spans="1:9" s="147" customFormat="1" ht="15" x14ac:dyDescent="0.2">
      <c r="A983" s="472">
        <v>964</v>
      </c>
      <c r="B983" s="516"/>
      <c r="C983" s="305"/>
      <c r="D983" s="305"/>
      <c r="E983" s="293"/>
      <c r="F983" s="293"/>
      <c r="G983" s="181"/>
      <c r="H983" s="181"/>
      <c r="I983" s="592"/>
    </row>
    <row r="984" spans="1:9" s="147" customFormat="1" ht="15" x14ac:dyDescent="0.2">
      <c r="A984" s="472">
        <v>965</v>
      </c>
      <c r="B984" s="516"/>
      <c r="C984" s="305"/>
      <c r="D984" s="305"/>
      <c r="E984" s="293"/>
      <c r="F984" s="293"/>
      <c r="G984" s="181"/>
      <c r="H984" s="181"/>
      <c r="I984" s="592"/>
    </row>
    <row r="985" spans="1:9" s="147" customFormat="1" ht="15" x14ac:dyDescent="0.2">
      <c r="A985" s="472">
        <v>966</v>
      </c>
      <c r="B985" s="516"/>
      <c r="C985" s="305"/>
      <c r="D985" s="305"/>
      <c r="E985" s="293"/>
      <c r="F985" s="293"/>
      <c r="G985" s="181"/>
      <c r="H985" s="181"/>
      <c r="I985" s="592"/>
    </row>
    <row r="986" spans="1:9" s="147" customFormat="1" ht="15" x14ac:dyDescent="0.2">
      <c r="A986" s="472">
        <v>967</v>
      </c>
      <c r="B986" s="516"/>
      <c r="C986" s="305"/>
      <c r="D986" s="305"/>
      <c r="E986" s="293"/>
      <c r="F986" s="293"/>
      <c r="G986" s="181"/>
      <c r="H986" s="181"/>
      <c r="I986" s="592"/>
    </row>
    <row r="987" spans="1:9" s="147" customFormat="1" ht="15" x14ac:dyDescent="0.2">
      <c r="A987" s="472">
        <v>968</v>
      </c>
      <c r="B987" s="516"/>
      <c r="C987" s="305"/>
      <c r="D987" s="305"/>
      <c r="E987" s="293"/>
      <c r="F987" s="293"/>
      <c r="G987" s="181"/>
      <c r="H987" s="181"/>
      <c r="I987" s="592"/>
    </row>
    <row r="988" spans="1:9" s="147" customFormat="1" ht="15" x14ac:dyDescent="0.2">
      <c r="A988" s="472">
        <v>969</v>
      </c>
      <c r="B988" s="516"/>
      <c r="C988" s="305"/>
      <c r="D988" s="305"/>
      <c r="E988" s="293"/>
      <c r="F988" s="293"/>
      <c r="G988" s="181"/>
      <c r="H988" s="181"/>
      <c r="I988" s="592"/>
    </row>
    <row r="989" spans="1:9" s="147" customFormat="1" ht="15" x14ac:dyDescent="0.2">
      <c r="A989" s="472">
        <v>970</v>
      </c>
      <c r="B989" s="516"/>
      <c r="C989" s="305"/>
      <c r="D989" s="305"/>
      <c r="E989" s="293"/>
      <c r="F989" s="293"/>
      <c r="G989" s="181"/>
      <c r="H989" s="181"/>
      <c r="I989" s="592"/>
    </row>
    <row r="990" spans="1:9" s="147" customFormat="1" ht="15" x14ac:dyDescent="0.2">
      <c r="A990" s="472">
        <v>971</v>
      </c>
      <c r="B990" s="516"/>
      <c r="C990" s="305"/>
      <c r="D990" s="305"/>
      <c r="E990" s="293"/>
      <c r="F990" s="293"/>
      <c r="G990" s="181"/>
      <c r="H990" s="181"/>
      <c r="I990" s="592"/>
    </row>
    <row r="991" spans="1:9" s="147" customFormat="1" ht="15" x14ac:dyDescent="0.2">
      <c r="A991" s="472">
        <v>972</v>
      </c>
      <c r="B991" s="516"/>
      <c r="C991" s="305"/>
      <c r="D991" s="305"/>
      <c r="E991" s="293"/>
      <c r="F991" s="293"/>
      <c r="G991" s="181"/>
      <c r="H991" s="181"/>
      <c r="I991" s="592"/>
    </row>
    <row r="992" spans="1:9" s="147" customFormat="1" ht="15" x14ac:dyDescent="0.2">
      <c r="A992" s="472">
        <v>973</v>
      </c>
      <c r="B992" s="516"/>
      <c r="C992" s="305"/>
      <c r="D992" s="305"/>
      <c r="E992" s="293"/>
      <c r="F992" s="293"/>
      <c r="G992" s="181"/>
      <c r="H992" s="181"/>
      <c r="I992" s="592"/>
    </row>
    <row r="993" spans="1:9" s="147" customFormat="1" ht="15" x14ac:dyDescent="0.2">
      <c r="A993" s="472">
        <v>974</v>
      </c>
      <c r="B993" s="516"/>
      <c r="C993" s="305"/>
      <c r="D993" s="305"/>
      <c r="E993" s="293"/>
      <c r="F993" s="293"/>
      <c r="G993" s="181"/>
      <c r="H993" s="181"/>
      <c r="I993" s="592"/>
    </row>
    <row r="994" spans="1:9" s="147" customFormat="1" ht="15" x14ac:dyDescent="0.2">
      <c r="A994" s="472">
        <v>975</v>
      </c>
      <c r="B994" s="516"/>
      <c r="C994" s="305"/>
      <c r="D994" s="305"/>
      <c r="E994" s="293"/>
      <c r="F994" s="293"/>
      <c r="G994" s="181"/>
      <c r="H994" s="181"/>
      <c r="I994" s="592"/>
    </row>
    <row r="995" spans="1:9" s="147" customFormat="1" ht="15" x14ac:dyDescent="0.2">
      <c r="A995" s="472">
        <v>976</v>
      </c>
      <c r="B995" s="516"/>
      <c r="C995" s="305"/>
      <c r="D995" s="305"/>
      <c r="E995" s="293"/>
      <c r="F995" s="293"/>
      <c r="G995" s="181"/>
      <c r="H995" s="181"/>
      <c r="I995" s="592"/>
    </row>
    <row r="996" spans="1:9" s="147" customFormat="1" ht="15" x14ac:dyDescent="0.2">
      <c r="A996" s="472">
        <v>977</v>
      </c>
      <c r="B996" s="516"/>
      <c r="C996" s="305"/>
      <c r="D996" s="305"/>
      <c r="E996" s="293"/>
      <c r="F996" s="293"/>
      <c r="G996" s="181"/>
      <c r="H996" s="181"/>
      <c r="I996" s="592"/>
    </row>
    <row r="997" spans="1:9" s="147" customFormat="1" ht="15" x14ac:dyDescent="0.2">
      <c r="A997" s="472">
        <v>978</v>
      </c>
      <c r="B997" s="516"/>
      <c r="C997" s="305"/>
      <c r="D997" s="305"/>
      <c r="E997" s="293"/>
      <c r="F997" s="293"/>
      <c r="G997" s="181"/>
      <c r="H997" s="181"/>
      <c r="I997" s="592"/>
    </row>
    <row r="998" spans="1:9" s="147" customFormat="1" ht="15" x14ac:dyDescent="0.2">
      <c r="A998" s="472">
        <v>979</v>
      </c>
      <c r="B998" s="516"/>
      <c r="C998" s="305"/>
      <c r="D998" s="305"/>
      <c r="E998" s="293"/>
      <c r="F998" s="293"/>
      <c r="G998" s="181"/>
      <c r="H998" s="181"/>
      <c r="I998" s="592"/>
    </row>
    <row r="999" spans="1:9" s="147" customFormat="1" ht="15" x14ac:dyDescent="0.2">
      <c r="A999" s="472">
        <v>980</v>
      </c>
      <c r="B999" s="516"/>
      <c r="C999" s="305"/>
      <c r="D999" s="305"/>
      <c r="E999" s="293"/>
      <c r="F999" s="293"/>
      <c r="G999" s="181"/>
      <c r="H999" s="181"/>
      <c r="I999" s="592"/>
    </row>
    <row r="1000" spans="1:9" s="147" customFormat="1" ht="15" x14ac:dyDescent="0.2">
      <c r="A1000" s="472">
        <v>981</v>
      </c>
      <c r="B1000" s="516"/>
      <c r="C1000" s="305"/>
      <c r="D1000" s="305"/>
      <c r="E1000" s="293"/>
      <c r="F1000" s="293"/>
      <c r="G1000" s="181"/>
      <c r="H1000" s="181"/>
      <c r="I1000" s="592"/>
    </row>
    <row r="1001" spans="1:9" s="147" customFormat="1" ht="15" x14ac:dyDescent="0.2">
      <c r="A1001" s="472">
        <v>982</v>
      </c>
      <c r="B1001" s="516"/>
      <c r="C1001" s="305"/>
      <c r="D1001" s="305"/>
      <c r="E1001" s="293"/>
      <c r="F1001" s="293"/>
      <c r="G1001" s="181"/>
      <c r="H1001" s="181"/>
      <c r="I1001" s="592"/>
    </row>
    <row r="1002" spans="1:9" s="147" customFormat="1" ht="15" x14ac:dyDescent="0.2">
      <c r="A1002" s="472">
        <v>983</v>
      </c>
      <c r="B1002" s="516"/>
      <c r="C1002" s="305"/>
      <c r="D1002" s="305"/>
      <c r="E1002" s="293"/>
      <c r="F1002" s="293"/>
      <c r="G1002" s="181"/>
      <c r="H1002" s="181"/>
      <c r="I1002" s="592"/>
    </row>
    <row r="1003" spans="1:9" s="147" customFormat="1" ht="15" x14ac:dyDescent="0.2">
      <c r="A1003" s="472">
        <v>984</v>
      </c>
      <c r="B1003" s="516"/>
      <c r="C1003" s="305"/>
      <c r="D1003" s="305"/>
      <c r="E1003" s="293"/>
      <c r="F1003" s="293"/>
      <c r="G1003" s="181"/>
      <c r="H1003" s="181"/>
      <c r="I1003" s="592"/>
    </row>
    <row r="1004" spans="1:9" s="147" customFormat="1" ht="15" x14ac:dyDescent="0.2">
      <c r="A1004" s="472">
        <v>985</v>
      </c>
      <c r="B1004" s="516"/>
      <c r="C1004" s="305"/>
      <c r="D1004" s="305"/>
      <c r="E1004" s="293"/>
      <c r="F1004" s="293"/>
      <c r="G1004" s="181"/>
      <c r="H1004" s="181"/>
      <c r="I1004" s="592"/>
    </row>
    <row r="1005" spans="1:9" s="147" customFormat="1" ht="15" x14ac:dyDescent="0.2">
      <c r="A1005" s="472">
        <v>986</v>
      </c>
      <c r="B1005" s="516"/>
      <c r="C1005" s="305"/>
      <c r="D1005" s="305"/>
      <c r="E1005" s="293"/>
      <c r="F1005" s="293"/>
      <c r="G1005" s="181"/>
      <c r="H1005" s="181"/>
      <c r="I1005" s="592"/>
    </row>
    <row r="1006" spans="1:9" s="147" customFormat="1" ht="15" x14ac:dyDescent="0.2">
      <c r="A1006" s="472">
        <v>987</v>
      </c>
      <c r="B1006" s="516"/>
      <c r="C1006" s="305"/>
      <c r="D1006" s="305"/>
      <c r="E1006" s="293"/>
      <c r="F1006" s="293"/>
      <c r="G1006" s="181"/>
      <c r="H1006" s="181"/>
      <c r="I1006" s="592"/>
    </row>
    <row r="1007" spans="1:9" s="147" customFormat="1" ht="15" x14ac:dyDescent="0.2">
      <c r="A1007" s="472">
        <v>988</v>
      </c>
      <c r="B1007" s="516"/>
      <c r="C1007" s="305"/>
      <c r="D1007" s="305"/>
      <c r="E1007" s="293"/>
      <c r="F1007" s="293"/>
      <c r="G1007" s="181"/>
      <c r="H1007" s="181"/>
      <c r="I1007" s="592"/>
    </row>
    <row r="1008" spans="1:9" s="147" customFormat="1" ht="15" x14ac:dyDescent="0.2">
      <c r="A1008" s="472">
        <v>989</v>
      </c>
      <c r="B1008" s="516"/>
      <c r="C1008" s="305"/>
      <c r="D1008" s="305"/>
      <c r="E1008" s="293"/>
      <c r="F1008" s="293"/>
      <c r="G1008" s="181"/>
      <c r="H1008" s="181"/>
      <c r="I1008" s="592"/>
    </row>
    <row r="1009" spans="1:9" s="147" customFormat="1" ht="15" x14ac:dyDescent="0.2">
      <c r="A1009" s="472">
        <v>990</v>
      </c>
      <c r="B1009" s="516"/>
      <c r="C1009" s="305"/>
      <c r="D1009" s="305"/>
      <c r="E1009" s="293"/>
      <c r="F1009" s="293"/>
      <c r="G1009" s="181"/>
      <c r="H1009" s="181"/>
      <c r="I1009" s="592"/>
    </row>
    <row r="1010" spans="1:9" s="147" customFormat="1" ht="15" x14ac:dyDescent="0.2">
      <c r="A1010" s="472">
        <v>991</v>
      </c>
      <c r="B1010" s="516"/>
      <c r="C1010" s="305"/>
      <c r="D1010" s="305"/>
      <c r="E1010" s="293"/>
      <c r="F1010" s="293"/>
      <c r="G1010" s="181"/>
      <c r="H1010" s="181"/>
      <c r="I1010" s="592"/>
    </row>
    <row r="1011" spans="1:9" s="147" customFormat="1" ht="15" x14ac:dyDescent="0.2">
      <c r="A1011" s="472">
        <v>992</v>
      </c>
      <c r="B1011" s="516"/>
      <c r="C1011" s="305"/>
      <c r="D1011" s="305"/>
      <c r="E1011" s="293"/>
      <c r="F1011" s="293"/>
      <c r="G1011" s="181"/>
      <c r="H1011" s="181"/>
      <c r="I1011" s="592"/>
    </row>
    <row r="1012" spans="1:9" s="147" customFormat="1" ht="15" x14ac:dyDescent="0.2">
      <c r="A1012" s="472">
        <v>993</v>
      </c>
      <c r="B1012" s="516"/>
      <c r="C1012" s="305"/>
      <c r="D1012" s="305"/>
      <c r="E1012" s="293"/>
      <c r="F1012" s="293"/>
      <c r="G1012" s="181"/>
      <c r="H1012" s="181"/>
      <c r="I1012" s="592"/>
    </row>
    <row r="1013" spans="1:9" s="147" customFormat="1" ht="15" x14ac:dyDescent="0.2">
      <c r="A1013" s="472">
        <v>994</v>
      </c>
      <c r="B1013" s="516"/>
      <c r="C1013" s="305"/>
      <c r="D1013" s="305"/>
      <c r="E1013" s="293"/>
      <c r="F1013" s="293"/>
      <c r="G1013" s="181"/>
      <c r="H1013" s="181"/>
      <c r="I1013" s="592"/>
    </row>
    <row r="1014" spans="1:9" s="147" customFormat="1" ht="15" x14ac:dyDescent="0.2">
      <c r="A1014" s="472">
        <v>995</v>
      </c>
      <c r="B1014" s="516"/>
      <c r="C1014" s="305"/>
      <c r="D1014" s="305"/>
      <c r="E1014" s="293"/>
      <c r="F1014" s="293"/>
      <c r="G1014" s="181"/>
      <c r="H1014" s="181"/>
      <c r="I1014" s="592"/>
    </row>
    <row r="1015" spans="1:9" s="147" customFormat="1" ht="15" x14ac:dyDescent="0.2">
      <c r="A1015" s="472">
        <v>996</v>
      </c>
      <c r="B1015" s="516"/>
      <c r="C1015" s="305"/>
      <c r="D1015" s="305"/>
      <c r="E1015" s="293"/>
      <c r="F1015" s="293"/>
      <c r="G1015" s="181"/>
      <c r="H1015" s="181"/>
      <c r="I1015" s="592"/>
    </row>
    <row r="1016" spans="1:9" s="147" customFormat="1" ht="15" x14ac:dyDescent="0.2">
      <c r="A1016" s="472">
        <v>997</v>
      </c>
      <c r="B1016" s="516"/>
      <c r="C1016" s="305"/>
      <c r="D1016" s="305"/>
      <c r="E1016" s="293"/>
      <c r="F1016" s="293"/>
      <c r="G1016" s="181"/>
      <c r="H1016" s="181"/>
      <c r="I1016" s="592"/>
    </row>
    <row r="1017" spans="1:9" s="147" customFormat="1" ht="15" x14ac:dyDescent="0.2">
      <c r="A1017" s="472">
        <v>998</v>
      </c>
      <c r="B1017" s="516"/>
      <c r="C1017" s="305"/>
      <c r="D1017" s="305"/>
      <c r="E1017" s="293"/>
      <c r="F1017" s="293"/>
      <c r="G1017" s="181"/>
      <c r="H1017" s="181"/>
      <c r="I1017" s="592"/>
    </row>
    <row r="1018" spans="1:9" s="147" customFormat="1" ht="15" x14ac:dyDescent="0.2">
      <c r="A1018" s="472">
        <v>999</v>
      </c>
      <c r="B1018" s="516"/>
      <c r="C1018" s="305"/>
      <c r="D1018" s="305"/>
      <c r="E1018" s="293"/>
      <c r="F1018" s="293"/>
      <c r="G1018" s="181"/>
      <c r="H1018" s="181"/>
      <c r="I1018" s="592"/>
    </row>
    <row r="1019" spans="1:9" s="147" customFormat="1" ht="15" x14ac:dyDescent="0.2">
      <c r="A1019" s="472">
        <v>1000</v>
      </c>
      <c r="B1019" s="516"/>
      <c r="C1019" s="305"/>
      <c r="D1019" s="305"/>
      <c r="E1019" s="293"/>
      <c r="F1019" s="293"/>
      <c r="G1019" s="181"/>
      <c r="H1019" s="181"/>
      <c r="I1019" s="592"/>
    </row>
  </sheetData>
  <sheetProtection password="8067" sheet="1" objects="1" scenarios="1" autoFilter="0"/>
  <mergeCells count="12">
    <mergeCell ref="G16:G19"/>
    <mergeCell ref="H16:H19"/>
    <mergeCell ref="G6:H6"/>
    <mergeCell ref="G7:H7"/>
    <mergeCell ref="G8:H8"/>
    <mergeCell ref="G9:H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25" priority="2" stopIfTrue="1" operator="notEqual">
      <formula>0</formula>
    </cfRule>
  </conditionalFormatting>
  <conditionalFormatting sqref="G6:H9">
    <cfRule type="cellIs" dxfId="24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3" tint="0.59999389629810485"/>
    <pageSetUpPr fitToPage="1"/>
  </sheetPr>
  <dimension ref="A1:Q1137"/>
  <sheetViews>
    <sheetView showGridLines="0" topLeftCell="A120" workbookViewId="0">
      <selection activeCell="B138" sqref="B138"/>
    </sheetView>
  </sheetViews>
  <sheetFormatPr baseColWidth="10" defaultColWidth="5.140625" defaultRowHeight="12" x14ac:dyDescent="0.2"/>
  <cols>
    <col min="1" max="1" width="5.7109375" style="131" customWidth="1"/>
    <col min="2" max="2" width="25.7109375" style="131" customWidth="1"/>
    <col min="3" max="3" width="15.7109375" style="155" customWidth="1"/>
    <col min="4" max="5" width="10.7109375" style="131" customWidth="1"/>
    <col min="6" max="6" width="15.7109375" style="155" customWidth="1"/>
    <col min="7" max="8" width="10.7109375" style="131" customWidth="1"/>
    <col min="9" max="10" width="12.7109375" style="131" customWidth="1"/>
    <col min="11" max="11" width="15.7109375" style="131" customWidth="1"/>
    <col min="12" max="13" width="12.7109375" style="170" customWidth="1"/>
    <col min="14" max="14" width="15.7109375" style="131" customWidth="1"/>
    <col min="15" max="17" width="11.42578125" style="54" customWidth="1"/>
    <col min="18" max="236" width="11.42578125" style="131" customWidth="1"/>
    <col min="237" max="16384" width="5.140625" style="131"/>
  </cols>
  <sheetData>
    <row r="1" spans="1:14" ht="12" hidden="1" customHeight="1" x14ac:dyDescent="0.2">
      <c r="A1" s="281" t="s">
        <v>97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12" hidden="1" customHeight="1" x14ac:dyDescent="0.2">
      <c r="A2" s="281" t="s">
        <v>98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2" hidden="1" customHeight="1" x14ac:dyDescent="0.2">
      <c r="A3" s="339">
        <f>ROW(A138)</f>
        <v>138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487"/>
    </row>
    <row r="4" spans="1:14" ht="12" hidden="1" customHeight="1" x14ac:dyDescent="0.2">
      <c r="A4" s="483" t="s">
        <v>190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478"/>
    </row>
    <row r="5" spans="1:14" ht="12" hidden="1" customHeight="1" x14ac:dyDescent="0.2">
      <c r="A5" s="484" t="str">
        <f>"$A$120:$N$"&amp;IF(LOOKUP(2,1/(N1:N1137&lt;&gt;0),ROW(N:N))=ROW(A130),A3-1,LOOKUP(2,1/(N1:N1137&lt;&gt;0),ROW(N:N)))</f>
        <v>$A$120:$N$137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478"/>
    </row>
    <row r="6" spans="1:14" ht="12" hidden="1" customHeight="1" x14ac:dyDescent="0.2">
      <c r="A6" s="865"/>
      <c r="B6" s="282"/>
      <c r="C6" s="282"/>
      <c r="D6" s="282"/>
      <c r="E6" s="282"/>
      <c r="F6" s="282"/>
      <c r="G6" s="282"/>
      <c r="H6" s="282"/>
      <c r="I6" s="526" t="str">
        <f t="shared" ref="I6:I17" si="0">IF(OR($M$121="____",$M$121="",$M$121=0),"",DATE($M$121,ROW()-5,1))</f>
        <v/>
      </c>
      <c r="J6" s="304" t="s">
        <v>100</v>
      </c>
      <c r="K6" s="282"/>
      <c r="L6" s="282"/>
      <c r="M6" s="282"/>
      <c r="N6" s="282"/>
    </row>
    <row r="7" spans="1:14" ht="12" hidden="1" customHeight="1" x14ac:dyDescent="0.2">
      <c r="A7" s="866"/>
      <c r="B7" s="282"/>
      <c r="C7" s="282"/>
      <c r="D7" s="282"/>
      <c r="E7" s="282"/>
      <c r="F7" s="282"/>
      <c r="G7" s="282"/>
      <c r="H7" s="282"/>
      <c r="I7" s="526" t="str">
        <f t="shared" si="0"/>
        <v/>
      </c>
      <c r="J7" s="300">
        <v>41640</v>
      </c>
      <c r="K7" s="301" t="s">
        <v>101</v>
      </c>
      <c r="L7" s="282"/>
      <c r="M7" s="282"/>
      <c r="N7" s="282"/>
    </row>
    <row r="8" spans="1:14" ht="12" hidden="1" customHeight="1" x14ac:dyDescent="0.2">
      <c r="A8" s="866"/>
      <c r="B8" s="282"/>
      <c r="C8" s="282"/>
      <c r="D8" s="282"/>
      <c r="E8" s="282"/>
      <c r="F8" s="282"/>
      <c r="G8" s="282"/>
      <c r="H8" s="282"/>
      <c r="I8" s="526" t="str">
        <f t="shared" si="0"/>
        <v/>
      </c>
      <c r="J8" s="302">
        <v>41747</v>
      </c>
      <c r="K8" s="303" t="s">
        <v>102</v>
      </c>
      <c r="L8" s="282"/>
      <c r="M8" s="282"/>
      <c r="N8" s="282"/>
    </row>
    <row r="9" spans="1:14" ht="12" hidden="1" customHeight="1" x14ac:dyDescent="0.2">
      <c r="A9" s="866"/>
      <c r="B9" s="282"/>
      <c r="C9" s="282"/>
      <c r="D9" s="282"/>
      <c r="E9" s="282"/>
      <c r="F9" s="282"/>
      <c r="G9" s="282"/>
      <c r="H9" s="282"/>
      <c r="I9" s="526" t="str">
        <f t="shared" si="0"/>
        <v/>
      </c>
      <c r="J9" s="302">
        <v>41750</v>
      </c>
      <c r="K9" s="303" t="s">
        <v>103</v>
      </c>
      <c r="L9" s="282"/>
      <c r="M9" s="282"/>
      <c r="N9" s="282"/>
    </row>
    <row r="10" spans="1:14" ht="12" hidden="1" customHeight="1" x14ac:dyDescent="0.2">
      <c r="A10" s="866"/>
      <c r="B10" s="282"/>
      <c r="C10" s="282"/>
      <c r="D10" s="282"/>
      <c r="E10" s="282"/>
      <c r="F10" s="282"/>
      <c r="G10" s="282"/>
      <c r="H10" s="282"/>
      <c r="I10" s="526" t="str">
        <f t="shared" si="0"/>
        <v/>
      </c>
      <c r="J10" s="302">
        <v>41760</v>
      </c>
      <c r="K10" s="303" t="s">
        <v>104</v>
      </c>
      <c r="L10" s="282"/>
      <c r="M10" s="282"/>
      <c r="N10" s="282"/>
    </row>
    <row r="11" spans="1:14" ht="12" hidden="1" customHeight="1" x14ac:dyDescent="0.2">
      <c r="A11" s="866"/>
      <c r="B11" s="282"/>
      <c r="C11" s="282"/>
      <c r="D11" s="282"/>
      <c r="E11" s="282"/>
      <c r="F11" s="282"/>
      <c r="G11" s="282"/>
      <c r="H11" s="282"/>
      <c r="I11" s="526" t="str">
        <f t="shared" si="0"/>
        <v/>
      </c>
      <c r="J11" s="302">
        <v>41788</v>
      </c>
      <c r="K11" s="303" t="s">
        <v>105</v>
      </c>
      <c r="L11" s="282"/>
      <c r="M11" s="282"/>
      <c r="N11" s="282"/>
    </row>
    <row r="12" spans="1:14" ht="12" hidden="1" customHeight="1" x14ac:dyDescent="0.2">
      <c r="A12" s="866"/>
      <c r="B12" s="282"/>
      <c r="C12" s="282"/>
      <c r="D12" s="282"/>
      <c r="E12" s="282"/>
      <c r="F12" s="282"/>
      <c r="G12" s="282"/>
      <c r="H12" s="282"/>
      <c r="I12" s="526" t="str">
        <f t="shared" si="0"/>
        <v/>
      </c>
      <c r="J12" s="302">
        <v>41799</v>
      </c>
      <c r="K12" s="303" t="s">
        <v>106</v>
      </c>
      <c r="L12" s="282"/>
      <c r="M12" s="282"/>
      <c r="N12" s="282"/>
    </row>
    <row r="13" spans="1:14" ht="12" hidden="1" customHeight="1" x14ac:dyDescent="0.2">
      <c r="A13" s="866"/>
      <c r="B13" s="282"/>
      <c r="C13" s="282"/>
      <c r="D13" s="282"/>
      <c r="E13" s="282"/>
      <c r="F13" s="282"/>
      <c r="G13" s="282"/>
      <c r="H13" s="282"/>
      <c r="I13" s="526" t="str">
        <f t="shared" si="0"/>
        <v/>
      </c>
      <c r="J13" s="300">
        <v>41915</v>
      </c>
      <c r="K13" s="301" t="s">
        <v>107</v>
      </c>
      <c r="L13" s="282"/>
      <c r="M13" s="282"/>
      <c r="N13" s="282"/>
    </row>
    <row r="14" spans="1:14" ht="12" hidden="1" customHeight="1" x14ac:dyDescent="0.2">
      <c r="A14" s="866"/>
      <c r="B14" s="282"/>
      <c r="C14" s="282"/>
      <c r="D14" s="282"/>
      <c r="E14" s="282"/>
      <c r="F14" s="282"/>
      <c r="G14" s="282"/>
      <c r="H14" s="282"/>
      <c r="I14" s="526" t="str">
        <f t="shared" si="0"/>
        <v/>
      </c>
      <c r="J14" s="300">
        <v>41943</v>
      </c>
      <c r="K14" s="301" t="s">
        <v>108</v>
      </c>
      <c r="L14" s="282"/>
      <c r="M14" s="282"/>
      <c r="N14" s="282"/>
    </row>
    <row r="15" spans="1:14" ht="12" hidden="1" customHeight="1" x14ac:dyDescent="0.2">
      <c r="A15" s="866"/>
      <c r="B15" s="282"/>
      <c r="C15" s="282"/>
      <c r="D15" s="282"/>
      <c r="E15" s="282"/>
      <c r="F15" s="282"/>
      <c r="G15" s="282"/>
      <c r="H15" s="282"/>
      <c r="I15" s="526" t="str">
        <f t="shared" si="0"/>
        <v/>
      </c>
      <c r="J15" s="300">
        <v>41998</v>
      </c>
      <c r="K15" s="301" t="s">
        <v>109</v>
      </c>
      <c r="L15" s="282"/>
      <c r="M15" s="282"/>
      <c r="N15" s="282"/>
    </row>
    <row r="16" spans="1:14" ht="12" hidden="1" customHeight="1" x14ac:dyDescent="0.2">
      <c r="A16" s="866"/>
      <c r="B16" s="282"/>
      <c r="C16" s="282"/>
      <c r="D16" s="282"/>
      <c r="E16" s="282"/>
      <c r="F16" s="282"/>
      <c r="G16" s="282"/>
      <c r="H16" s="282"/>
      <c r="I16" s="526" t="str">
        <f t="shared" si="0"/>
        <v/>
      </c>
      <c r="J16" s="300">
        <v>41999</v>
      </c>
      <c r="K16" s="301" t="s">
        <v>110</v>
      </c>
      <c r="L16" s="282"/>
      <c r="M16" s="282"/>
      <c r="N16" s="282"/>
    </row>
    <row r="17" spans="1:14" ht="12" hidden="1" customHeight="1" x14ac:dyDescent="0.2">
      <c r="A17" s="866"/>
      <c r="B17" s="282"/>
      <c r="C17" s="282"/>
      <c r="D17" s="282"/>
      <c r="E17" s="282"/>
      <c r="F17" s="282"/>
      <c r="G17" s="282"/>
      <c r="H17" s="282"/>
      <c r="I17" s="526" t="str">
        <f t="shared" si="0"/>
        <v/>
      </c>
      <c r="J17" s="300">
        <v>42005</v>
      </c>
      <c r="K17" s="301" t="s">
        <v>101</v>
      </c>
      <c r="L17" s="282"/>
      <c r="M17" s="282"/>
      <c r="N17" s="282"/>
    </row>
    <row r="18" spans="1:14" ht="12" hidden="1" customHeight="1" x14ac:dyDescent="0.2">
      <c r="A18" s="866"/>
      <c r="B18" s="282"/>
      <c r="C18" s="282"/>
      <c r="D18" s="282"/>
      <c r="E18" s="282"/>
      <c r="F18" s="282"/>
      <c r="G18" s="282"/>
      <c r="H18" s="282"/>
      <c r="I18" s="282"/>
      <c r="J18" s="300">
        <v>42097</v>
      </c>
      <c r="K18" s="301" t="s">
        <v>102</v>
      </c>
      <c r="L18" s="282"/>
      <c r="M18" s="282"/>
      <c r="N18" s="282"/>
    </row>
    <row r="19" spans="1:14" ht="12" hidden="1" customHeight="1" x14ac:dyDescent="0.2">
      <c r="A19" s="866"/>
      <c r="B19" s="282"/>
      <c r="C19" s="282"/>
      <c r="D19" s="282"/>
      <c r="E19" s="282"/>
      <c r="F19" s="282"/>
      <c r="G19" s="282"/>
      <c r="H19" s="282"/>
      <c r="I19" s="282"/>
      <c r="J19" s="300">
        <v>42100</v>
      </c>
      <c r="K19" s="301" t="s">
        <v>103</v>
      </c>
      <c r="L19" s="282"/>
      <c r="M19" s="282"/>
      <c r="N19" s="282"/>
    </row>
    <row r="20" spans="1:14" ht="12" hidden="1" customHeight="1" x14ac:dyDescent="0.2">
      <c r="A20" s="866"/>
      <c r="B20" s="282"/>
      <c r="C20" s="282"/>
      <c r="D20" s="282"/>
      <c r="E20" s="282"/>
      <c r="F20" s="282"/>
      <c r="G20" s="282"/>
      <c r="H20" s="282"/>
      <c r="I20" s="282"/>
      <c r="J20" s="300">
        <v>42125</v>
      </c>
      <c r="K20" s="301" t="s">
        <v>104</v>
      </c>
      <c r="L20" s="282"/>
      <c r="M20" s="282"/>
      <c r="N20" s="282"/>
    </row>
    <row r="21" spans="1:14" ht="12" hidden="1" customHeight="1" x14ac:dyDescent="0.2">
      <c r="A21" s="866"/>
      <c r="B21" s="282"/>
      <c r="C21" s="282"/>
      <c r="D21" s="282"/>
      <c r="E21" s="282"/>
      <c r="F21" s="282"/>
      <c r="G21" s="282"/>
      <c r="H21" s="282"/>
      <c r="I21" s="282"/>
      <c r="J21" s="300">
        <v>42138</v>
      </c>
      <c r="K21" s="301" t="s">
        <v>105</v>
      </c>
      <c r="L21" s="282"/>
      <c r="M21" s="282"/>
      <c r="N21" s="282"/>
    </row>
    <row r="22" spans="1:14" ht="12" hidden="1" customHeight="1" x14ac:dyDescent="0.2">
      <c r="A22" s="866"/>
      <c r="B22" s="282"/>
      <c r="C22" s="282"/>
      <c r="D22" s="282"/>
      <c r="E22" s="282"/>
      <c r="F22" s="282"/>
      <c r="G22" s="282"/>
      <c r="H22" s="282"/>
      <c r="I22" s="282"/>
      <c r="J22" s="300">
        <v>42149</v>
      </c>
      <c r="K22" s="301" t="s">
        <v>106</v>
      </c>
      <c r="L22" s="282"/>
      <c r="M22" s="282"/>
      <c r="N22" s="282"/>
    </row>
    <row r="23" spans="1:14" ht="12" hidden="1" customHeight="1" x14ac:dyDescent="0.2">
      <c r="A23" s="866"/>
      <c r="B23" s="282"/>
      <c r="C23" s="282"/>
      <c r="D23" s="282"/>
      <c r="E23" s="282"/>
      <c r="F23" s="282"/>
      <c r="G23" s="282"/>
      <c r="H23" s="282"/>
      <c r="I23" s="282"/>
      <c r="J23" s="300">
        <v>42280</v>
      </c>
      <c r="K23" s="301" t="s">
        <v>107</v>
      </c>
      <c r="L23" s="282"/>
      <c r="M23" s="282"/>
      <c r="N23" s="282"/>
    </row>
    <row r="24" spans="1:14" ht="12" hidden="1" customHeight="1" x14ac:dyDescent="0.2">
      <c r="A24" s="866"/>
      <c r="B24" s="282"/>
      <c r="C24" s="282"/>
      <c r="D24" s="282"/>
      <c r="E24" s="282"/>
      <c r="F24" s="282"/>
      <c r="G24" s="282"/>
      <c r="H24" s="282"/>
      <c r="I24" s="282"/>
      <c r="J24" s="300">
        <v>42308</v>
      </c>
      <c r="K24" s="301" t="s">
        <v>108</v>
      </c>
      <c r="L24" s="282"/>
      <c r="M24" s="282"/>
      <c r="N24" s="282"/>
    </row>
    <row r="25" spans="1:14" ht="12" hidden="1" customHeight="1" x14ac:dyDescent="0.2">
      <c r="A25" s="866"/>
      <c r="B25" s="282"/>
      <c r="C25" s="282"/>
      <c r="D25" s="282"/>
      <c r="E25" s="282"/>
      <c r="F25" s="282"/>
      <c r="G25" s="282"/>
      <c r="H25" s="282"/>
      <c r="I25" s="282"/>
      <c r="J25" s="300">
        <v>42363</v>
      </c>
      <c r="K25" s="301" t="s">
        <v>109</v>
      </c>
      <c r="L25" s="282"/>
      <c r="M25" s="282"/>
      <c r="N25" s="282"/>
    </row>
    <row r="26" spans="1:14" ht="12" hidden="1" customHeight="1" x14ac:dyDescent="0.2">
      <c r="A26" s="866"/>
      <c r="B26" s="282"/>
      <c r="C26" s="282"/>
      <c r="D26" s="282"/>
      <c r="E26" s="282"/>
      <c r="F26" s="282"/>
      <c r="G26" s="282"/>
      <c r="H26" s="282"/>
      <c r="I26" s="282"/>
      <c r="J26" s="300">
        <v>42364</v>
      </c>
      <c r="K26" s="301" t="s">
        <v>110</v>
      </c>
      <c r="L26" s="282"/>
      <c r="M26" s="282"/>
      <c r="N26" s="282"/>
    </row>
    <row r="27" spans="1:14" ht="12" hidden="1" customHeight="1" x14ac:dyDescent="0.2">
      <c r="A27" s="866"/>
      <c r="B27" s="282"/>
      <c r="C27" s="282"/>
      <c r="D27" s="282"/>
      <c r="E27" s="282"/>
      <c r="F27" s="282"/>
      <c r="G27" s="282"/>
      <c r="H27" s="282"/>
      <c r="I27" s="282"/>
      <c r="J27" s="300">
        <v>42370</v>
      </c>
      <c r="K27" s="301" t="s">
        <v>101</v>
      </c>
      <c r="L27" s="282"/>
      <c r="M27" s="282"/>
      <c r="N27" s="282"/>
    </row>
    <row r="28" spans="1:14" ht="12" hidden="1" customHeight="1" x14ac:dyDescent="0.2">
      <c r="A28" s="866"/>
      <c r="B28" s="282"/>
      <c r="C28" s="282"/>
      <c r="D28" s="282"/>
      <c r="E28" s="282"/>
      <c r="F28" s="282"/>
      <c r="G28" s="282"/>
      <c r="H28" s="282"/>
      <c r="I28" s="282"/>
      <c r="J28" s="302">
        <v>42454</v>
      </c>
      <c r="K28" s="303" t="s">
        <v>102</v>
      </c>
      <c r="L28" s="282"/>
      <c r="M28" s="282"/>
      <c r="N28" s="282"/>
    </row>
    <row r="29" spans="1:14" ht="12" hidden="1" customHeight="1" x14ac:dyDescent="0.2">
      <c r="A29" s="866"/>
      <c r="B29" s="282"/>
      <c r="C29" s="282"/>
      <c r="D29" s="282"/>
      <c r="E29" s="282"/>
      <c r="F29" s="282"/>
      <c r="G29" s="282"/>
      <c r="H29" s="282"/>
      <c r="I29" s="282"/>
      <c r="J29" s="302">
        <v>42457</v>
      </c>
      <c r="K29" s="303" t="s">
        <v>103</v>
      </c>
      <c r="L29" s="282"/>
      <c r="M29" s="282"/>
      <c r="N29" s="282"/>
    </row>
    <row r="30" spans="1:14" ht="12" hidden="1" customHeight="1" x14ac:dyDescent="0.2">
      <c r="A30" s="866"/>
      <c r="B30" s="282"/>
      <c r="C30" s="282"/>
      <c r="D30" s="282"/>
      <c r="E30" s="282"/>
      <c r="F30" s="282"/>
      <c r="G30" s="282"/>
      <c r="H30" s="282"/>
      <c r="I30" s="282"/>
      <c r="J30" s="302">
        <v>42491</v>
      </c>
      <c r="K30" s="303" t="s">
        <v>104</v>
      </c>
      <c r="L30" s="282"/>
      <c r="M30" s="282"/>
      <c r="N30" s="282"/>
    </row>
    <row r="31" spans="1:14" ht="12" hidden="1" customHeight="1" x14ac:dyDescent="0.2">
      <c r="A31" s="866"/>
      <c r="B31" s="282"/>
      <c r="C31" s="282"/>
      <c r="D31" s="282"/>
      <c r="E31" s="282"/>
      <c r="F31" s="282"/>
      <c r="G31" s="282"/>
      <c r="H31" s="282"/>
      <c r="I31" s="282"/>
      <c r="J31" s="302">
        <v>42495</v>
      </c>
      <c r="K31" s="303" t="s">
        <v>105</v>
      </c>
      <c r="L31" s="282"/>
      <c r="M31" s="282"/>
      <c r="N31" s="282"/>
    </row>
    <row r="32" spans="1:14" ht="12" hidden="1" customHeight="1" x14ac:dyDescent="0.2">
      <c r="A32" s="866"/>
      <c r="B32" s="282"/>
      <c r="C32" s="282"/>
      <c r="D32" s="282"/>
      <c r="E32" s="282"/>
      <c r="F32" s="282"/>
      <c r="G32" s="282"/>
      <c r="H32" s="282"/>
      <c r="I32" s="282"/>
      <c r="J32" s="302">
        <v>42506</v>
      </c>
      <c r="K32" s="303" t="s">
        <v>106</v>
      </c>
      <c r="L32" s="282"/>
      <c r="M32" s="282"/>
      <c r="N32" s="282"/>
    </row>
    <row r="33" spans="1:14" ht="12" hidden="1" customHeight="1" x14ac:dyDescent="0.2">
      <c r="A33" s="866"/>
      <c r="B33" s="282"/>
      <c r="C33" s="282"/>
      <c r="D33" s="282"/>
      <c r="E33" s="282"/>
      <c r="F33" s="282"/>
      <c r="G33" s="282"/>
      <c r="H33" s="282"/>
      <c r="I33" s="282"/>
      <c r="J33" s="300">
        <v>42646</v>
      </c>
      <c r="K33" s="301" t="s">
        <v>107</v>
      </c>
      <c r="L33" s="282"/>
      <c r="M33" s="282"/>
      <c r="N33" s="282"/>
    </row>
    <row r="34" spans="1:14" ht="12" hidden="1" customHeight="1" x14ac:dyDescent="0.2">
      <c r="A34" s="866"/>
      <c r="B34" s="282"/>
      <c r="C34" s="282"/>
      <c r="D34" s="282"/>
      <c r="E34" s="282"/>
      <c r="F34" s="282"/>
      <c r="G34" s="282"/>
      <c r="H34" s="282"/>
      <c r="I34" s="282"/>
      <c r="J34" s="300">
        <v>42674</v>
      </c>
      <c r="K34" s="301" t="s">
        <v>108</v>
      </c>
      <c r="L34" s="282"/>
      <c r="M34" s="282"/>
      <c r="N34" s="282"/>
    </row>
    <row r="35" spans="1:14" ht="12" hidden="1" customHeight="1" x14ac:dyDescent="0.2">
      <c r="A35" s="866"/>
      <c r="B35" s="282"/>
      <c r="C35" s="282"/>
      <c r="D35" s="282"/>
      <c r="E35" s="282"/>
      <c r="F35" s="282"/>
      <c r="G35" s="282"/>
      <c r="H35" s="282"/>
      <c r="I35" s="282"/>
      <c r="J35" s="300">
        <v>42729</v>
      </c>
      <c r="K35" s="301" t="s">
        <v>109</v>
      </c>
      <c r="L35" s="282"/>
      <c r="M35" s="282"/>
      <c r="N35" s="282"/>
    </row>
    <row r="36" spans="1:14" ht="12" hidden="1" customHeight="1" x14ac:dyDescent="0.2">
      <c r="A36" s="866"/>
      <c r="B36" s="282"/>
      <c r="C36" s="282"/>
      <c r="D36" s="282"/>
      <c r="E36" s="282"/>
      <c r="F36" s="282"/>
      <c r="G36" s="282"/>
      <c r="H36" s="282"/>
      <c r="I36" s="282"/>
      <c r="J36" s="300">
        <v>42730</v>
      </c>
      <c r="K36" s="301" t="s">
        <v>110</v>
      </c>
      <c r="L36" s="282"/>
      <c r="M36" s="282"/>
      <c r="N36" s="282"/>
    </row>
    <row r="37" spans="1:14" ht="12" hidden="1" customHeight="1" x14ac:dyDescent="0.2">
      <c r="A37" s="866"/>
      <c r="B37" s="282"/>
      <c r="C37" s="282"/>
      <c r="D37" s="282"/>
      <c r="E37" s="282"/>
      <c r="F37" s="282"/>
      <c r="G37" s="282"/>
      <c r="H37" s="282"/>
      <c r="I37" s="282"/>
      <c r="J37" s="300">
        <v>42736</v>
      </c>
      <c r="K37" s="301" t="s">
        <v>101</v>
      </c>
      <c r="L37" s="282"/>
      <c r="M37" s="282"/>
      <c r="N37" s="282"/>
    </row>
    <row r="38" spans="1:14" ht="12" hidden="1" customHeight="1" x14ac:dyDescent="0.2">
      <c r="A38" s="866"/>
      <c r="B38" s="282"/>
      <c r="C38" s="282"/>
      <c r="D38" s="282"/>
      <c r="E38" s="282"/>
      <c r="F38" s="282"/>
      <c r="G38" s="282"/>
      <c r="H38" s="282"/>
      <c r="I38" s="282"/>
      <c r="J38" s="300">
        <v>42839</v>
      </c>
      <c r="K38" s="301" t="s">
        <v>102</v>
      </c>
      <c r="L38" s="282"/>
      <c r="M38" s="282"/>
      <c r="N38" s="282"/>
    </row>
    <row r="39" spans="1:14" ht="12" hidden="1" customHeight="1" x14ac:dyDescent="0.2">
      <c r="A39" s="866"/>
      <c r="B39" s="282"/>
      <c r="C39" s="282"/>
      <c r="D39" s="282"/>
      <c r="E39" s="282"/>
      <c r="F39" s="282"/>
      <c r="G39" s="282"/>
      <c r="H39" s="282"/>
      <c r="I39" s="282"/>
      <c r="J39" s="300">
        <v>42842</v>
      </c>
      <c r="K39" s="301" t="s">
        <v>103</v>
      </c>
      <c r="L39" s="282"/>
      <c r="M39" s="282"/>
      <c r="N39" s="282"/>
    </row>
    <row r="40" spans="1:14" ht="12" hidden="1" customHeight="1" x14ac:dyDescent="0.2">
      <c r="A40" s="866"/>
      <c r="B40" s="282"/>
      <c r="C40" s="282"/>
      <c r="D40" s="282"/>
      <c r="E40" s="282"/>
      <c r="F40" s="282"/>
      <c r="G40" s="282"/>
      <c r="H40" s="282"/>
      <c r="I40" s="282"/>
      <c r="J40" s="300">
        <v>42856</v>
      </c>
      <c r="K40" s="301" t="s">
        <v>104</v>
      </c>
      <c r="L40" s="282"/>
      <c r="M40" s="282"/>
      <c r="N40" s="282"/>
    </row>
    <row r="41" spans="1:14" ht="12" hidden="1" customHeight="1" x14ac:dyDescent="0.2">
      <c r="A41" s="866"/>
      <c r="B41" s="282"/>
      <c r="C41" s="282"/>
      <c r="D41" s="282"/>
      <c r="E41" s="282"/>
      <c r="F41" s="282"/>
      <c r="G41" s="282"/>
      <c r="H41" s="282"/>
      <c r="I41" s="282"/>
      <c r="J41" s="300">
        <v>42880</v>
      </c>
      <c r="K41" s="301" t="s">
        <v>105</v>
      </c>
      <c r="L41" s="282"/>
      <c r="M41" s="282"/>
      <c r="N41" s="282"/>
    </row>
    <row r="42" spans="1:14" ht="12" hidden="1" customHeight="1" x14ac:dyDescent="0.2">
      <c r="A42" s="866"/>
      <c r="B42" s="282"/>
      <c r="C42" s="282"/>
      <c r="D42" s="282"/>
      <c r="E42" s="282"/>
      <c r="F42" s="282"/>
      <c r="G42" s="282"/>
      <c r="H42" s="282"/>
      <c r="I42" s="282"/>
      <c r="J42" s="300">
        <v>42891</v>
      </c>
      <c r="K42" s="301" t="s">
        <v>106</v>
      </c>
      <c r="L42" s="282"/>
      <c r="M42" s="282"/>
      <c r="N42" s="282"/>
    </row>
    <row r="43" spans="1:14" ht="12" hidden="1" customHeight="1" x14ac:dyDescent="0.2">
      <c r="A43" s="866"/>
      <c r="B43" s="282"/>
      <c r="C43" s="282"/>
      <c r="D43" s="282"/>
      <c r="E43" s="282"/>
      <c r="F43" s="282"/>
      <c r="G43" s="282"/>
      <c r="H43" s="282"/>
      <c r="I43" s="282"/>
      <c r="J43" s="300">
        <v>43011</v>
      </c>
      <c r="K43" s="301" t="s">
        <v>107</v>
      </c>
      <c r="L43" s="282"/>
      <c r="M43" s="282"/>
      <c r="N43" s="282"/>
    </row>
    <row r="44" spans="1:14" ht="12" hidden="1" customHeight="1" x14ac:dyDescent="0.2">
      <c r="A44" s="866"/>
      <c r="B44" s="282"/>
      <c r="C44" s="282"/>
      <c r="D44" s="282"/>
      <c r="E44" s="282"/>
      <c r="F44" s="282"/>
      <c r="G44" s="282"/>
      <c r="H44" s="282"/>
      <c r="I44" s="282"/>
      <c r="J44" s="300">
        <v>43039</v>
      </c>
      <c r="K44" s="301" t="s">
        <v>108</v>
      </c>
      <c r="L44" s="282"/>
      <c r="M44" s="282"/>
      <c r="N44" s="282"/>
    </row>
    <row r="45" spans="1:14" ht="12" hidden="1" customHeight="1" x14ac:dyDescent="0.2">
      <c r="A45" s="866"/>
      <c r="B45" s="282"/>
      <c r="C45" s="282"/>
      <c r="D45" s="282"/>
      <c r="E45" s="282"/>
      <c r="F45" s="282"/>
      <c r="G45" s="282"/>
      <c r="H45" s="282"/>
      <c r="I45" s="282"/>
      <c r="J45" s="300">
        <v>43094</v>
      </c>
      <c r="K45" s="301" t="s">
        <v>109</v>
      </c>
      <c r="L45" s="282"/>
      <c r="M45" s="282"/>
      <c r="N45" s="282"/>
    </row>
    <row r="46" spans="1:14" ht="12" hidden="1" customHeight="1" x14ac:dyDescent="0.2">
      <c r="A46" s="866"/>
      <c r="B46" s="282"/>
      <c r="C46" s="282"/>
      <c r="D46" s="282"/>
      <c r="E46" s="282"/>
      <c r="F46" s="282"/>
      <c r="G46" s="282"/>
      <c r="H46" s="282"/>
      <c r="I46" s="282"/>
      <c r="J46" s="300">
        <v>43095</v>
      </c>
      <c r="K46" s="301" t="s">
        <v>110</v>
      </c>
      <c r="L46" s="282"/>
      <c r="M46" s="282"/>
      <c r="N46" s="282"/>
    </row>
    <row r="47" spans="1:14" ht="12" hidden="1" customHeight="1" x14ac:dyDescent="0.2">
      <c r="A47" s="866"/>
      <c r="B47" s="282"/>
      <c r="C47" s="282"/>
      <c r="D47" s="282"/>
      <c r="E47" s="282"/>
      <c r="F47" s="282"/>
      <c r="G47" s="282"/>
      <c r="H47" s="282"/>
      <c r="I47" s="282"/>
      <c r="J47" s="300">
        <v>43101</v>
      </c>
      <c r="K47" s="301" t="s">
        <v>101</v>
      </c>
      <c r="L47" s="282"/>
      <c r="M47" s="282"/>
      <c r="N47" s="282"/>
    </row>
    <row r="48" spans="1:14" ht="12" hidden="1" customHeight="1" x14ac:dyDescent="0.2">
      <c r="A48" s="866"/>
      <c r="B48" s="282"/>
      <c r="C48" s="282"/>
      <c r="D48" s="282"/>
      <c r="E48" s="282"/>
      <c r="F48" s="282"/>
      <c r="G48" s="282"/>
      <c r="H48" s="282"/>
      <c r="I48" s="282"/>
      <c r="J48" s="302">
        <v>43189</v>
      </c>
      <c r="K48" s="303" t="s">
        <v>102</v>
      </c>
      <c r="L48" s="282"/>
      <c r="M48" s="282"/>
      <c r="N48" s="282"/>
    </row>
    <row r="49" spans="1:14" ht="12" hidden="1" customHeight="1" x14ac:dyDescent="0.2">
      <c r="A49" s="866"/>
      <c r="B49" s="282"/>
      <c r="C49" s="282"/>
      <c r="D49" s="282"/>
      <c r="E49" s="282"/>
      <c r="F49" s="282"/>
      <c r="G49" s="282"/>
      <c r="H49" s="282"/>
      <c r="I49" s="282"/>
      <c r="J49" s="302">
        <v>43192</v>
      </c>
      <c r="K49" s="303" t="s">
        <v>103</v>
      </c>
      <c r="L49" s="282"/>
      <c r="M49" s="282"/>
      <c r="N49" s="282"/>
    </row>
    <row r="50" spans="1:14" ht="12" hidden="1" customHeight="1" x14ac:dyDescent="0.2">
      <c r="A50" s="866"/>
      <c r="B50" s="282"/>
      <c r="C50" s="282"/>
      <c r="D50" s="282"/>
      <c r="E50" s="282"/>
      <c r="F50" s="282"/>
      <c r="G50" s="282"/>
      <c r="H50" s="282"/>
      <c r="I50" s="282"/>
      <c r="J50" s="302">
        <v>43221</v>
      </c>
      <c r="K50" s="303" t="s">
        <v>104</v>
      </c>
      <c r="L50" s="282"/>
      <c r="M50" s="282"/>
      <c r="N50" s="282"/>
    </row>
    <row r="51" spans="1:14" ht="12" hidden="1" customHeight="1" x14ac:dyDescent="0.2">
      <c r="A51" s="866"/>
      <c r="B51" s="282"/>
      <c r="C51" s="282"/>
      <c r="D51" s="282"/>
      <c r="E51" s="282"/>
      <c r="F51" s="282"/>
      <c r="G51" s="282"/>
      <c r="H51" s="282"/>
      <c r="I51" s="282"/>
      <c r="J51" s="302">
        <v>43230</v>
      </c>
      <c r="K51" s="303" t="s">
        <v>105</v>
      </c>
      <c r="L51" s="282"/>
      <c r="M51" s="282"/>
      <c r="N51" s="282"/>
    </row>
    <row r="52" spans="1:14" ht="12" hidden="1" customHeight="1" x14ac:dyDescent="0.2">
      <c r="A52" s="866"/>
      <c r="B52" s="282"/>
      <c r="C52" s="282"/>
      <c r="D52" s="282"/>
      <c r="E52" s="282"/>
      <c r="F52" s="282"/>
      <c r="G52" s="282"/>
      <c r="H52" s="282"/>
      <c r="I52" s="282"/>
      <c r="J52" s="302">
        <v>43241</v>
      </c>
      <c r="K52" s="303" t="s">
        <v>106</v>
      </c>
      <c r="L52" s="282"/>
      <c r="M52" s="282"/>
      <c r="N52" s="282"/>
    </row>
    <row r="53" spans="1:14" ht="12" hidden="1" customHeight="1" x14ac:dyDescent="0.2">
      <c r="A53" s="866"/>
      <c r="B53" s="282"/>
      <c r="C53" s="282"/>
      <c r="D53" s="282"/>
      <c r="E53" s="282"/>
      <c r="F53" s="282"/>
      <c r="G53" s="282"/>
      <c r="H53" s="282"/>
      <c r="I53" s="282"/>
      <c r="J53" s="300">
        <v>43376</v>
      </c>
      <c r="K53" s="301" t="s">
        <v>107</v>
      </c>
      <c r="L53" s="282"/>
      <c r="M53" s="282"/>
      <c r="N53" s="282"/>
    </row>
    <row r="54" spans="1:14" ht="12" hidden="1" customHeight="1" x14ac:dyDescent="0.2">
      <c r="A54" s="866"/>
      <c r="B54" s="282"/>
      <c r="C54" s="282"/>
      <c r="D54" s="282"/>
      <c r="E54" s="282"/>
      <c r="F54" s="282"/>
      <c r="G54" s="282"/>
      <c r="H54" s="282"/>
      <c r="I54" s="282"/>
      <c r="J54" s="300">
        <v>43404</v>
      </c>
      <c r="K54" s="301" t="s">
        <v>108</v>
      </c>
      <c r="L54" s="282"/>
      <c r="M54" s="282"/>
      <c r="N54" s="282"/>
    </row>
    <row r="55" spans="1:14" ht="12" hidden="1" customHeight="1" x14ac:dyDescent="0.2">
      <c r="A55" s="866"/>
      <c r="B55" s="282"/>
      <c r="C55" s="282"/>
      <c r="D55" s="282"/>
      <c r="E55" s="282"/>
      <c r="F55" s="282"/>
      <c r="G55" s="282"/>
      <c r="H55" s="282"/>
      <c r="I55" s="282"/>
      <c r="J55" s="300">
        <v>43459</v>
      </c>
      <c r="K55" s="301" t="s">
        <v>109</v>
      </c>
      <c r="L55" s="282"/>
      <c r="M55" s="282"/>
      <c r="N55" s="282"/>
    </row>
    <row r="56" spans="1:14" ht="12" hidden="1" customHeight="1" x14ac:dyDescent="0.2">
      <c r="A56" s="866"/>
      <c r="B56" s="282"/>
      <c r="C56" s="282"/>
      <c r="D56" s="282"/>
      <c r="E56" s="282"/>
      <c r="F56" s="282"/>
      <c r="G56" s="282"/>
      <c r="H56" s="282"/>
      <c r="I56" s="282"/>
      <c r="J56" s="300">
        <v>43460</v>
      </c>
      <c r="K56" s="301" t="s">
        <v>110</v>
      </c>
      <c r="L56" s="282"/>
      <c r="M56" s="282"/>
      <c r="N56" s="282"/>
    </row>
    <row r="57" spans="1:14" ht="12" hidden="1" customHeight="1" x14ac:dyDescent="0.2">
      <c r="A57" s="866"/>
      <c r="B57" s="282"/>
      <c r="C57" s="282"/>
      <c r="D57" s="282"/>
      <c r="E57" s="282"/>
      <c r="F57" s="282"/>
      <c r="G57" s="282"/>
      <c r="H57" s="282"/>
      <c r="I57" s="282"/>
      <c r="J57" s="300">
        <v>43466</v>
      </c>
      <c r="K57" s="301" t="s">
        <v>101</v>
      </c>
      <c r="L57" s="282"/>
      <c r="M57" s="282"/>
      <c r="N57" s="282"/>
    </row>
    <row r="58" spans="1:14" ht="12" hidden="1" customHeight="1" x14ac:dyDescent="0.2">
      <c r="A58" s="866"/>
      <c r="B58" s="282"/>
      <c r="C58" s="282"/>
      <c r="D58" s="282"/>
      <c r="E58" s="282"/>
      <c r="F58" s="282"/>
      <c r="G58" s="282"/>
      <c r="H58" s="282"/>
      <c r="I58" s="282"/>
      <c r="J58" s="300">
        <v>43574</v>
      </c>
      <c r="K58" s="301" t="s">
        <v>102</v>
      </c>
      <c r="L58" s="282"/>
      <c r="M58" s="282"/>
      <c r="N58" s="282"/>
    </row>
    <row r="59" spans="1:14" ht="12" hidden="1" customHeight="1" x14ac:dyDescent="0.2">
      <c r="A59" s="866"/>
      <c r="B59" s="282"/>
      <c r="C59" s="282"/>
      <c r="D59" s="282"/>
      <c r="E59" s="282"/>
      <c r="F59" s="282"/>
      <c r="G59" s="282"/>
      <c r="H59" s="282"/>
      <c r="I59" s="282"/>
      <c r="J59" s="300">
        <v>43577</v>
      </c>
      <c r="K59" s="301" t="s">
        <v>103</v>
      </c>
      <c r="L59" s="282"/>
      <c r="M59" s="282"/>
      <c r="N59" s="282"/>
    </row>
    <row r="60" spans="1:14" ht="12" hidden="1" customHeight="1" x14ac:dyDescent="0.2">
      <c r="A60" s="866"/>
      <c r="B60" s="282"/>
      <c r="C60" s="282"/>
      <c r="D60" s="282"/>
      <c r="E60" s="282"/>
      <c r="F60" s="282"/>
      <c r="G60" s="282"/>
      <c r="H60" s="282"/>
      <c r="I60" s="282"/>
      <c r="J60" s="300">
        <v>43586</v>
      </c>
      <c r="K60" s="301" t="s">
        <v>104</v>
      </c>
      <c r="L60" s="282"/>
      <c r="M60" s="282"/>
      <c r="N60" s="282"/>
    </row>
    <row r="61" spans="1:14" ht="12" hidden="1" customHeight="1" x14ac:dyDescent="0.2">
      <c r="A61" s="866"/>
      <c r="B61" s="282"/>
      <c r="C61" s="282"/>
      <c r="D61" s="282"/>
      <c r="E61" s="282"/>
      <c r="F61" s="282"/>
      <c r="G61" s="282"/>
      <c r="H61" s="282"/>
      <c r="I61" s="282"/>
      <c r="J61" s="300">
        <v>43615</v>
      </c>
      <c r="K61" s="301" t="s">
        <v>105</v>
      </c>
      <c r="L61" s="282"/>
      <c r="M61" s="282"/>
      <c r="N61" s="282"/>
    </row>
    <row r="62" spans="1:14" ht="12" hidden="1" customHeight="1" x14ac:dyDescent="0.2">
      <c r="A62" s="866"/>
      <c r="B62" s="282"/>
      <c r="C62" s="282"/>
      <c r="D62" s="282"/>
      <c r="E62" s="282"/>
      <c r="F62" s="282"/>
      <c r="G62" s="282"/>
      <c r="H62" s="282"/>
      <c r="I62" s="282"/>
      <c r="J62" s="300">
        <v>43626</v>
      </c>
      <c r="K62" s="301" t="s">
        <v>106</v>
      </c>
      <c r="L62" s="282"/>
      <c r="M62" s="282"/>
      <c r="N62" s="282"/>
    </row>
    <row r="63" spans="1:14" ht="12" hidden="1" customHeight="1" x14ac:dyDescent="0.2">
      <c r="A63" s="866"/>
      <c r="B63" s="282"/>
      <c r="C63" s="282"/>
      <c r="D63" s="282"/>
      <c r="E63" s="282"/>
      <c r="F63" s="282"/>
      <c r="G63" s="282"/>
      <c r="H63" s="282"/>
      <c r="I63" s="282"/>
      <c r="J63" s="659">
        <v>43728</v>
      </c>
      <c r="K63" s="660" t="s">
        <v>300</v>
      </c>
      <c r="L63" s="282"/>
      <c r="M63" s="282"/>
      <c r="N63" s="282"/>
    </row>
    <row r="64" spans="1:14" ht="12" hidden="1" customHeight="1" x14ac:dyDescent="0.2">
      <c r="A64" s="866"/>
      <c r="B64" s="282"/>
      <c r="C64" s="282"/>
      <c r="D64" s="282"/>
      <c r="E64" s="282"/>
      <c r="F64" s="282"/>
      <c r="G64" s="282"/>
      <c r="H64" s="282"/>
      <c r="I64" s="282"/>
      <c r="J64" s="300">
        <v>43741</v>
      </c>
      <c r="K64" s="301" t="s">
        <v>107</v>
      </c>
      <c r="L64" s="282"/>
      <c r="M64" s="282"/>
      <c r="N64" s="282"/>
    </row>
    <row r="65" spans="1:14" ht="12" hidden="1" customHeight="1" x14ac:dyDescent="0.2">
      <c r="A65" s="866"/>
      <c r="B65" s="282"/>
      <c r="C65" s="282"/>
      <c r="D65" s="282"/>
      <c r="E65" s="282"/>
      <c r="F65" s="282"/>
      <c r="G65" s="282"/>
      <c r="H65" s="282"/>
      <c r="I65" s="282"/>
      <c r="J65" s="300">
        <v>43769</v>
      </c>
      <c r="K65" s="301" t="s">
        <v>108</v>
      </c>
      <c r="L65" s="282"/>
      <c r="M65" s="282"/>
      <c r="N65" s="282"/>
    </row>
    <row r="66" spans="1:14" ht="12" hidden="1" customHeight="1" x14ac:dyDescent="0.2">
      <c r="A66" s="866"/>
      <c r="B66" s="282"/>
      <c r="C66" s="282"/>
      <c r="D66" s="282"/>
      <c r="E66" s="282"/>
      <c r="F66" s="282"/>
      <c r="G66" s="282"/>
      <c r="H66" s="282"/>
      <c r="I66" s="282"/>
      <c r="J66" s="300">
        <v>43824</v>
      </c>
      <c r="K66" s="301" t="s">
        <v>109</v>
      </c>
      <c r="L66" s="282"/>
      <c r="M66" s="282"/>
      <c r="N66" s="282"/>
    </row>
    <row r="67" spans="1:14" ht="12" hidden="1" customHeight="1" x14ac:dyDescent="0.2">
      <c r="A67" s="866"/>
      <c r="B67" s="282"/>
      <c r="C67" s="282"/>
      <c r="D67" s="282"/>
      <c r="E67" s="282"/>
      <c r="F67" s="282"/>
      <c r="G67" s="282"/>
      <c r="H67" s="282"/>
      <c r="I67" s="282"/>
      <c r="J67" s="300">
        <v>43825</v>
      </c>
      <c r="K67" s="301" t="s">
        <v>110</v>
      </c>
      <c r="L67" s="282"/>
      <c r="M67" s="282"/>
      <c r="N67" s="282"/>
    </row>
    <row r="68" spans="1:14" ht="12" hidden="1" customHeight="1" x14ac:dyDescent="0.2">
      <c r="A68" s="866"/>
      <c r="B68" s="282"/>
      <c r="C68" s="282"/>
      <c r="D68" s="282"/>
      <c r="E68" s="282"/>
      <c r="F68" s="282"/>
      <c r="G68" s="282"/>
      <c r="H68" s="282"/>
      <c r="I68" s="282"/>
      <c r="J68" s="300">
        <v>43831</v>
      </c>
      <c r="K68" s="301" t="s">
        <v>101</v>
      </c>
      <c r="L68" s="282"/>
      <c r="M68" s="282"/>
      <c r="N68" s="282"/>
    </row>
    <row r="69" spans="1:14" ht="12" hidden="1" customHeight="1" x14ac:dyDescent="0.2">
      <c r="A69" s="866"/>
      <c r="B69" s="282"/>
      <c r="C69" s="282"/>
      <c r="D69" s="282"/>
      <c r="E69" s="282"/>
      <c r="F69" s="282"/>
      <c r="G69" s="282"/>
      <c r="H69" s="282"/>
      <c r="I69" s="282"/>
      <c r="J69" s="302">
        <v>43931</v>
      </c>
      <c r="K69" s="303" t="s">
        <v>102</v>
      </c>
      <c r="L69" s="282"/>
      <c r="M69" s="282"/>
      <c r="N69" s="282"/>
    </row>
    <row r="70" spans="1:14" ht="12" hidden="1" customHeight="1" x14ac:dyDescent="0.2">
      <c r="A70" s="866"/>
      <c r="B70" s="282"/>
      <c r="C70" s="282"/>
      <c r="D70" s="282"/>
      <c r="E70" s="282"/>
      <c r="F70" s="282"/>
      <c r="G70" s="282"/>
      <c r="H70" s="282"/>
      <c r="I70" s="282"/>
      <c r="J70" s="302">
        <v>43934</v>
      </c>
      <c r="K70" s="303" t="s">
        <v>103</v>
      </c>
      <c r="L70" s="282"/>
      <c r="M70" s="282"/>
      <c r="N70" s="282"/>
    </row>
    <row r="71" spans="1:14" ht="12" hidden="1" customHeight="1" x14ac:dyDescent="0.2">
      <c r="A71" s="866"/>
      <c r="B71" s="282"/>
      <c r="C71" s="282"/>
      <c r="D71" s="282"/>
      <c r="E71" s="282"/>
      <c r="F71" s="282"/>
      <c r="G71" s="282"/>
      <c r="H71" s="282"/>
      <c r="I71" s="282"/>
      <c r="J71" s="302">
        <v>43952</v>
      </c>
      <c r="K71" s="303" t="s">
        <v>104</v>
      </c>
      <c r="L71" s="282"/>
      <c r="M71" s="282"/>
      <c r="N71" s="282"/>
    </row>
    <row r="72" spans="1:14" ht="12" hidden="1" customHeight="1" x14ac:dyDescent="0.2">
      <c r="A72" s="866"/>
      <c r="B72" s="282"/>
      <c r="C72" s="282"/>
      <c r="D72" s="282"/>
      <c r="E72" s="282"/>
      <c r="F72" s="282"/>
      <c r="G72" s="282"/>
      <c r="H72" s="282"/>
      <c r="I72" s="282"/>
      <c r="J72" s="302">
        <v>43972</v>
      </c>
      <c r="K72" s="303" t="s">
        <v>105</v>
      </c>
      <c r="L72" s="282"/>
      <c r="M72" s="282"/>
      <c r="N72" s="282"/>
    </row>
    <row r="73" spans="1:14" ht="12" hidden="1" customHeight="1" x14ac:dyDescent="0.2">
      <c r="A73" s="866"/>
      <c r="B73" s="282"/>
      <c r="C73" s="282"/>
      <c r="D73" s="282"/>
      <c r="E73" s="282"/>
      <c r="F73" s="282"/>
      <c r="G73" s="282"/>
      <c r="H73" s="282"/>
      <c r="I73" s="282"/>
      <c r="J73" s="302">
        <v>43983</v>
      </c>
      <c r="K73" s="303" t="s">
        <v>106</v>
      </c>
      <c r="L73" s="282"/>
      <c r="M73" s="282"/>
      <c r="N73" s="282"/>
    </row>
    <row r="74" spans="1:14" ht="12" hidden="1" customHeight="1" x14ac:dyDescent="0.2">
      <c r="A74" s="866"/>
      <c r="B74" s="282"/>
      <c r="C74" s="282"/>
      <c r="D74" s="282"/>
      <c r="E74" s="282"/>
      <c r="F74" s="282"/>
      <c r="G74" s="282"/>
      <c r="H74" s="282"/>
      <c r="I74" s="282"/>
      <c r="J74" s="661">
        <v>44094</v>
      </c>
      <c r="K74" s="662" t="s">
        <v>300</v>
      </c>
      <c r="L74" s="282"/>
      <c r="M74" s="282"/>
      <c r="N74" s="282"/>
    </row>
    <row r="75" spans="1:14" ht="12" hidden="1" customHeight="1" x14ac:dyDescent="0.2">
      <c r="A75" s="866"/>
      <c r="B75" s="282"/>
      <c r="C75" s="282"/>
      <c r="D75" s="282"/>
      <c r="E75" s="282"/>
      <c r="F75" s="282"/>
      <c r="G75" s="282"/>
      <c r="H75" s="282"/>
      <c r="I75" s="282"/>
      <c r="J75" s="300">
        <v>44107</v>
      </c>
      <c r="K75" s="301" t="s">
        <v>107</v>
      </c>
      <c r="L75" s="282"/>
      <c r="M75" s="282"/>
      <c r="N75" s="282"/>
    </row>
    <row r="76" spans="1:14" ht="12" hidden="1" customHeight="1" x14ac:dyDescent="0.2">
      <c r="A76" s="866"/>
      <c r="B76" s="282"/>
      <c r="C76" s="282"/>
      <c r="D76" s="282"/>
      <c r="E76" s="282"/>
      <c r="F76" s="282"/>
      <c r="G76" s="282"/>
      <c r="H76" s="282"/>
      <c r="I76" s="282"/>
      <c r="J76" s="300">
        <v>44135</v>
      </c>
      <c r="K76" s="301" t="s">
        <v>108</v>
      </c>
      <c r="L76" s="282"/>
      <c r="M76" s="282"/>
      <c r="N76" s="282"/>
    </row>
    <row r="77" spans="1:14" ht="12" hidden="1" customHeight="1" x14ac:dyDescent="0.2">
      <c r="A77" s="866"/>
      <c r="B77" s="282"/>
      <c r="C77" s="282"/>
      <c r="D77" s="282"/>
      <c r="E77" s="282"/>
      <c r="F77" s="282"/>
      <c r="G77" s="282"/>
      <c r="H77" s="282"/>
      <c r="I77" s="282"/>
      <c r="J77" s="300">
        <v>44190</v>
      </c>
      <c r="K77" s="301" t="s">
        <v>109</v>
      </c>
      <c r="L77" s="282"/>
      <c r="M77" s="282"/>
      <c r="N77" s="282"/>
    </row>
    <row r="78" spans="1:14" ht="12" hidden="1" customHeight="1" x14ac:dyDescent="0.2">
      <c r="A78" s="866"/>
      <c r="B78" s="282"/>
      <c r="C78" s="282"/>
      <c r="D78" s="282"/>
      <c r="E78" s="282"/>
      <c r="F78" s="282"/>
      <c r="G78" s="282"/>
      <c r="H78" s="282"/>
      <c r="I78" s="282"/>
      <c r="J78" s="300">
        <v>44191</v>
      </c>
      <c r="K78" s="301" t="s">
        <v>110</v>
      </c>
      <c r="L78" s="282"/>
      <c r="M78" s="282"/>
      <c r="N78" s="282"/>
    </row>
    <row r="79" spans="1:14" ht="12" hidden="1" customHeight="1" x14ac:dyDescent="0.2">
      <c r="A79" s="866"/>
      <c r="B79" s="282"/>
      <c r="C79" s="282"/>
      <c r="D79" s="282"/>
      <c r="E79" s="282"/>
      <c r="F79" s="282"/>
      <c r="G79" s="282"/>
      <c r="H79" s="282"/>
      <c r="I79" s="282"/>
      <c r="J79" s="300">
        <v>44197</v>
      </c>
      <c r="K79" s="301" t="s">
        <v>101</v>
      </c>
      <c r="L79" s="282"/>
      <c r="M79" s="282"/>
      <c r="N79" s="282"/>
    </row>
    <row r="80" spans="1:14" ht="12" hidden="1" customHeight="1" x14ac:dyDescent="0.2">
      <c r="A80" s="866"/>
      <c r="B80" s="282"/>
      <c r="C80" s="282"/>
      <c r="D80" s="282"/>
      <c r="E80" s="282"/>
      <c r="F80" s="282"/>
      <c r="G80" s="282"/>
      <c r="H80" s="282"/>
      <c r="I80" s="282"/>
      <c r="J80" s="300">
        <v>44288</v>
      </c>
      <c r="K80" s="301" t="s">
        <v>102</v>
      </c>
      <c r="L80" s="282"/>
      <c r="M80" s="282"/>
      <c r="N80" s="282"/>
    </row>
    <row r="81" spans="1:14" ht="12" hidden="1" customHeight="1" x14ac:dyDescent="0.2">
      <c r="A81" s="866"/>
      <c r="B81" s="282"/>
      <c r="C81" s="282"/>
      <c r="D81" s="282"/>
      <c r="E81" s="282"/>
      <c r="F81" s="282"/>
      <c r="G81" s="282"/>
      <c r="H81" s="282"/>
      <c r="I81" s="282"/>
      <c r="J81" s="300">
        <v>44291</v>
      </c>
      <c r="K81" s="301" t="s">
        <v>103</v>
      </c>
      <c r="L81" s="282"/>
      <c r="M81" s="282"/>
      <c r="N81" s="282"/>
    </row>
    <row r="82" spans="1:14" ht="12" hidden="1" customHeight="1" x14ac:dyDescent="0.2">
      <c r="A82" s="866"/>
      <c r="B82" s="282"/>
      <c r="C82" s="282"/>
      <c r="D82" s="282"/>
      <c r="E82" s="282"/>
      <c r="F82" s="282"/>
      <c r="G82" s="282"/>
      <c r="H82" s="282"/>
      <c r="I82" s="282"/>
      <c r="J82" s="300">
        <v>44317</v>
      </c>
      <c r="K82" s="301" t="s">
        <v>104</v>
      </c>
      <c r="L82" s="282"/>
      <c r="M82" s="282"/>
      <c r="N82" s="282"/>
    </row>
    <row r="83" spans="1:14" ht="12" hidden="1" customHeight="1" x14ac:dyDescent="0.2">
      <c r="A83" s="866"/>
      <c r="B83" s="282"/>
      <c r="C83" s="282"/>
      <c r="D83" s="282"/>
      <c r="E83" s="282"/>
      <c r="F83" s="282"/>
      <c r="G83" s="282"/>
      <c r="H83" s="282"/>
      <c r="I83" s="282"/>
      <c r="J83" s="300">
        <v>44329</v>
      </c>
      <c r="K83" s="301" t="s">
        <v>105</v>
      </c>
      <c r="L83" s="282"/>
      <c r="M83" s="282"/>
      <c r="N83" s="282"/>
    </row>
    <row r="84" spans="1:14" ht="12" hidden="1" customHeight="1" x14ac:dyDescent="0.2">
      <c r="A84" s="866"/>
      <c r="B84" s="282"/>
      <c r="C84" s="282"/>
      <c r="D84" s="282"/>
      <c r="E84" s="282"/>
      <c r="F84" s="282"/>
      <c r="G84" s="282"/>
      <c r="H84" s="282"/>
      <c r="I84" s="282"/>
      <c r="J84" s="300">
        <v>44340</v>
      </c>
      <c r="K84" s="301" t="s">
        <v>106</v>
      </c>
      <c r="L84" s="282"/>
      <c r="M84" s="282"/>
      <c r="N84" s="282"/>
    </row>
    <row r="85" spans="1:14" ht="12" hidden="1" customHeight="1" x14ac:dyDescent="0.2">
      <c r="A85" s="866"/>
      <c r="B85" s="282"/>
      <c r="C85" s="282"/>
      <c r="D85" s="282"/>
      <c r="E85" s="282"/>
      <c r="F85" s="282"/>
      <c r="G85" s="282"/>
      <c r="H85" s="282"/>
      <c r="I85" s="282"/>
      <c r="J85" s="659">
        <v>44459</v>
      </c>
      <c r="K85" s="660" t="s">
        <v>300</v>
      </c>
      <c r="L85" s="282"/>
      <c r="M85" s="282"/>
      <c r="N85" s="282"/>
    </row>
    <row r="86" spans="1:14" ht="12" hidden="1" customHeight="1" x14ac:dyDescent="0.2">
      <c r="A86" s="866"/>
      <c r="B86" s="282"/>
      <c r="C86" s="282"/>
      <c r="D86" s="282"/>
      <c r="E86" s="282"/>
      <c r="F86" s="282"/>
      <c r="G86" s="282"/>
      <c r="H86" s="282"/>
      <c r="I86" s="282"/>
      <c r="J86" s="300">
        <v>44472</v>
      </c>
      <c r="K86" s="301" t="s">
        <v>107</v>
      </c>
      <c r="L86" s="282"/>
      <c r="M86" s="282"/>
      <c r="N86" s="282"/>
    </row>
    <row r="87" spans="1:14" ht="12" hidden="1" customHeight="1" x14ac:dyDescent="0.2">
      <c r="A87" s="866"/>
      <c r="B87" s="282"/>
      <c r="C87" s="282"/>
      <c r="D87" s="282"/>
      <c r="E87" s="282"/>
      <c r="F87" s="282"/>
      <c r="G87" s="282"/>
      <c r="H87" s="282"/>
      <c r="I87" s="282"/>
      <c r="J87" s="300">
        <v>44500</v>
      </c>
      <c r="K87" s="301" t="s">
        <v>108</v>
      </c>
      <c r="L87" s="282"/>
      <c r="M87" s="282"/>
      <c r="N87" s="282"/>
    </row>
    <row r="88" spans="1:14" ht="12" hidden="1" customHeight="1" x14ac:dyDescent="0.2">
      <c r="A88" s="866"/>
      <c r="B88" s="282"/>
      <c r="C88" s="282"/>
      <c r="D88" s="282"/>
      <c r="E88" s="282"/>
      <c r="F88" s="282"/>
      <c r="G88" s="282"/>
      <c r="H88" s="282"/>
      <c r="I88" s="282"/>
      <c r="J88" s="300">
        <v>44555</v>
      </c>
      <c r="K88" s="301" t="s">
        <v>109</v>
      </c>
      <c r="L88" s="282"/>
      <c r="M88" s="282"/>
      <c r="N88" s="282"/>
    </row>
    <row r="89" spans="1:14" ht="12" hidden="1" customHeight="1" x14ac:dyDescent="0.2">
      <c r="A89" s="866"/>
      <c r="B89" s="282"/>
      <c r="C89" s="282"/>
      <c r="D89" s="282"/>
      <c r="E89" s="282"/>
      <c r="F89" s="282"/>
      <c r="G89" s="282"/>
      <c r="H89" s="282"/>
      <c r="I89" s="282"/>
      <c r="J89" s="300">
        <v>44556</v>
      </c>
      <c r="K89" s="301" t="s">
        <v>110</v>
      </c>
      <c r="L89" s="282"/>
      <c r="M89" s="282"/>
      <c r="N89" s="282"/>
    </row>
    <row r="90" spans="1:14" ht="12" hidden="1" customHeight="1" x14ac:dyDescent="0.2">
      <c r="A90" s="866"/>
      <c r="B90" s="282"/>
      <c r="C90" s="282"/>
      <c r="D90" s="282"/>
      <c r="E90" s="282"/>
      <c r="F90" s="282"/>
      <c r="G90" s="282"/>
      <c r="H90" s="282"/>
      <c r="I90" s="282"/>
      <c r="J90" s="300">
        <v>44562</v>
      </c>
      <c r="K90" s="301" t="s">
        <v>101</v>
      </c>
      <c r="L90" s="282"/>
      <c r="M90" s="282"/>
      <c r="N90" s="282"/>
    </row>
    <row r="91" spans="1:14" ht="12" hidden="1" customHeight="1" x14ac:dyDescent="0.2">
      <c r="A91" s="866"/>
      <c r="B91" s="282"/>
      <c r="C91" s="282"/>
      <c r="D91" s="282"/>
      <c r="E91" s="282"/>
      <c r="F91" s="282"/>
      <c r="G91" s="282"/>
      <c r="H91" s="282"/>
      <c r="I91" s="282"/>
      <c r="J91" s="302">
        <v>44666</v>
      </c>
      <c r="K91" s="303" t="s">
        <v>102</v>
      </c>
      <c r="L91" s="282"/>
      <c r="M91" s="282"/>
      <c r="N91" s="282"/>
    </row>
    <row r="92" spans="1:14" ht="12" hidden="1" customHeight="1" x14ac:dyDescent="0.2">
      <c r="A92" s="866"/>
      <c r="B92" s="282"/>
      <c r="C92" s="282"/>
      <c r="D92" s="282"/>
      <c r="E92" s="282"/>
      <c r="F92" s="282"/>
      <c r="G92" s="282"/>
      <c r="H92" s="282"/>
      <c r="I92" s="282"/>
      <c r="J92" s="302">
        <v>44669</v>
      </c>
      <c r="K92" s="303" t="s">
        <v>103</v>
      </c>
      <c r="L92" s="282"/>
      <c r="M92" s="282"/>
      <c r="N92" s="282"/>
    </row>
    <row r="93" spans="1:14" ht="12" hidden="1" customHeight="1" x14ac:dyDescent="0.2">
      <c r="A93" s="866"/>
      <c r="B93" s="282"/>
      <c r="C93" s="282"/>
      <c r="D93" s="282"/>
      <c r="E93" s="282"/>
      <c r="F93" s="282"/>
      <c r="G93" s="282"/>
      <c r="H93" s="282"/>
      <c r="I93" s="282"/>
      <c r="J93" s="302">
        <v>44682</v>
      </c>
      <c r="K93" s="303" t="s">
        <v>104</v>
      </c>
      <c r="L93" s="282"/>
      <c r="M93" s="282"/>
      <c r="N93" s="282"/>
    </row>
    <row r="94" spans="1:14" ht="12" hidden="1" customHeight="1" x14ac:dyDescent="0.2">
      <c r="A94" s="866"/>
      <c r="B94" s="282"/>
      <c r="C94" s="282"/>
      <c r="D94" s="282"/>
      <c r="E94" s="282"/>
      <c r="F94" s="282"/>
      <c r="G94" s="282"/>
      <c r="H94" s="282"/>
      <c r="I94" s="282"/>
      <c r="J94" s="302">
        <v>44707</v>
      </c>
      <c r="K94" s="303" t="s">
        <v>105</v>
      </c>
      <c r="L94" s="282"/>
      <c r="M94" s="282"/>
      <c r="N94" s="282"/>
    </row>
    <row r="95" spans="1:14" ht="12" hidden="1" customHeight="1" x14ac:dyDescent="0.2">
      <c r="A95" s="866"/>
      <c r="B95" s="282"/>
      <c r="C95" s="282"/>
      <c r="D95" s="282"/>
      <c r="E95" s="282"/>
      <c r="F95" s="282"/>
      <c r="G95" s="282"/>
      <c r="H95" s="282"/>
      <c r="I95" s="282"/>
      <c r="J95" s="302">
        <v>44718</v>
      </c>
      <c r="K95" s="303" t="s">
        <v>106</v>
      </c>
      <c r="L95" s="282"/>
      <c r="M95" s="282"/>
      <c r="N95" s="282"/>
    </row>
    <row r="96" spans="1:14" ht="12" hidden="1" customHeight="1" x14ac:dyDescent="0.2">
      <c r="A96" s="866"/>
      <c r="B96" s="282"/>
      <c r="C96" s="282"/>
      <c r="D96" s="282"/>
      <c r="E96" s="282"/>
      <c r="F96" s="282"/>
      <c r="G96" s="282"/>
      <c r="H96" s="282"/>
      <c r="I96" s="282"/>
      <c r="J96" s="661">
        <v>44824</v>
      </c>
      <c r="K96" s="662" t="s">
        <v>300</v>
      </c>
      <c r="L96" s="282"/>
      <c r="M96" s="282"/>
      <c r="N96" s="282"/>
    </row>
    <row r="97" spans="1:14" ht="12" hidden="1" customHeight="1" x14ac:dyDescent="0.2">
      <c r="A97" s="866"/>
      <c r="B97" s="282"/>
      <c r="C97" s="282"/>
      <c r="D97" s="282"/>
      <c r="E97" s="282"/>
      <c r="F97" s="282"/>
      <c r="G97" s="282"/>
      <c r="H97" s="282"/>
      <c r="I97" s="282"/>
      <c r="J97" s="300">
        <v>44837</v>
      </c>
      <c r="K97" s="301" t="s">
        <v>107</v>
      </c>
      <c r="L97" s="282"/>
      <c r="M97" s="282"/>
      <c r="N97" s="282"/>
    </row>
    <row r="98" spans="1:14" ht="12" hidden="1" customHeight="1" x14ac:dyDescent="0.2">
      <c r="A98" s="866"/>
      <c r="B98" s="282"/>
      <c r="C98" s="282"/>
      <c r="D98" s="282"/>
      <c r="E98" s="282"/>
      <c r="F98" s="282"/>
      <c r="G98" s="282"/>
      <c r="H98" s="282"/>
      <c r="I98" s="282"/>
      <c r="J98" s="300">
        <v>44865</v>
      </c>
      <c r="K98" s="301" t="s">
        <v>108</v>
      </c>
      <c r="L98" s="282"/>
      <c r="M98" s="282"/>
      <c r="N98" s="282"/>
    </row>
    <row r="99" spans="1:14" ht="12" hidden="1" customHeight="1" x14ac:dyDescent="0.2">
      <c r="A99" s="866"/>
      <c r="B99" s="282"/>
      <c r="C99" s="282"/>
      <c r="D99" s="282"/>
      <c r="E99" s="282"/>
      <c r="F99" s="282"/>
      <c r="G99" s="282"/>
      <c r="H99" s="282"/>
      <c r="I99" s="282"/>
      <c r="J99" s="300">
        <v>44920</v>
      </c>
      <c r="K99" s="301" t="s">
        <v>109</v>
      </c>
      <c r="L99" s="282"/>
      <c r="M99" s="282"/>
      <c r="N99" s="282"/>
    </row>
    <row r="100" spans="1:14" ht="12" hidden="1" customHeight="1" x14ac:dyDescent="0.2">
      <c r="A100" s="866"/>
      <c r="B100" s="282"/>
      <c r="C100" s="282"/>
      <c r="D100" s="282"/>
      <c r="E100" s="282"/>
      <c r="F100" s="282"/>
      <c r="G100" s="282"/>
      <c r="H100" s="282"/>
      <c r="I100" s="282"/>
      <c r="J100" s="300">
        <v>44921</v>
      </c>
      <c r="K100" s="301" t="s">
        <v>110</v>
      </c>
      <c r="L100" s="282"/>
      <c r="M100" s="282"/>
      <c r="N100" s="282"/>
    </row>
    <row r="101" spans="1:14" ht="12" hidden="1" customHeight="1" x14ac:dyDescent="0.2">
      <c r="A101" s="866"/>
      <c r="B101" s="282"/>
      <c r="C101" s="282"/>
      <c r="D101" s="282"/>
      <c r="E101" s="282"/>
      <c r="F101" s="282"/>
      <c r="G101" s="282"/>
      <c r="H101" s="282"/>
      <c r="I101" s="282"/>
      <c r="J101" s="300">
        <v>44927</v>
      </c>
      <c r="K101" s="301" t="s">
        <v>101</v>
      </c>
      <c r="L101" s="282"/>
      <c r="M101" s="282"/>
      <c r="N101" s="282"/>
    </row>
    <row r="102" spans="1:14" ht="12" hidden="1" customHeight="1" x14ac:dyDescent="0.2">
      <c r="A102" s="866"/>
      <c r="B102" s="282"/>
      <c r="C102" s="282"/>
      <c r="D102" s="282"/>
      <c r="E102" s="282"/>
      <c r="F102" s="282"/>
      <c r="G102" s="282"/>
      <c r="H102" s="282"/>
      <c r="I102" s="282"/>
      <c r="J102" s="302">
        <v>45023</v>
      </c>
      <c r="K102" s="303" t="s">
        <v>102</v>
      </c>
      <c r="L102" s="282"/>
      <c r="M102" s="282"/>
      <c r="N102" s="282"/>
    </row>
    <row r="103" spans="1:14" ht="12" hidden="1" customHeight="1" x14ac:dyDescent="0.2">
      <c r="A103" s="866"/>
      <c r="B103" s="282"/>
      <c r="C103" s="282"/>
      <c r="D103" s="282"/>
      <c r="E103" s="282"/>
      <c r="F103" s="282"/>
      <c r="G103" s="282"/>
      <c r="H103" s="282"/>
      <c r="I103" s="282"/>
      <c r="J103" s="302">
        <v>45026</v>
      </c>
      <c r="K103" s="303" t="s">
        <v>103</v>
      </c>
      <c r="L103" s="282"/>
      <c r="M103" s="282"/>
      <c r="N103" s="282"/>
    </row>
    <row r="104" spans="1:14" ht="12" hidden="1" customHeight="1" x14ac:dyDescent="0.2">
      <c r="A104" s="866"/>
      <c r="B104" s="282"/>
      <c r="C104" s="282"/>
      <c r="D104" s="282"/>
      <c r="E104" s="282"/>
      <c r="F104" s="282"/>
      <c r="G104" s="282"/>
      <c r="H104" s="282"/>
      <c r="I104" s="282"/>
      <c r="J104" s="302">
        <v>45047</v>
      </c>
      <c r="K104" s="303" t="s">
        <v>104</v>
      </c>
      <c r="L104" s="282"/>
      <c r="M104" s="282"/>
      <c r="N104" s="282"/>
    </row>
    <row r="105" spans="1:14" ht="12" hidden="1" customHeight="1" x14ac:dyDescent="0.2">
      <c r="A105" s="866"/>
      <c r="B105" s="282"/>
      <c r="C105" s="282"/>
      <c r="D105" s="282"/>
      <c r="E105" s="282"/>
      <c r="F105" s="282"/>
      <c r="G105" s="282"/>
      <c r="H105" s="282"/>
      <c r="I105" s="282"/>
      <c r="J105" s="302">
        <v>45064</v>
      </c>
      <c r="K105" s="303" t="s">
        <v>105</v>
      </c>
      <c r="L105" s="282"/>
      <c r="M105" s="282"/>
      <c r="N105" s="282"/>
    </row>
    <row r="106" spans="1:14" ht="12" hidden="1" customHeight="1" x14ac:dyDescent="0.2">
      <c r="A106" s="866"/>
      <c r="B106" s="282"/>
      <c r="C106" s="282"/>
      <c r="D106" s="282"/>
      <c r="E106" s="282"/>
      <c r="F106" s="282"/>
      <c r="G106" s="282"/>
      <c r="H106" s="282"/>
      <c r="I106" s="282"/>
      <c r="J106" s="302">
        <v>45075</v>
      </c>
      <c r="K106" s="303" t="s">
        <v>106</v>
      </c>
      <c r="L106" s="282"/>
      <c r="M106" s="282"/>
      <c r="N106" s="282"/>
    </row>
    <row r="107" spans="1:14" ht="12" hidden="1" customHeight="1" x14ac:dyDescent="0.2">
      <c r="A107" s="866"/>
      <c r="B107" s="282"/>
      <c r="C107" s="282"/>
      <c r="D107" s="282"/>
      <c r="E107" s="282"/>
      <c r="F107" s="282"/>
      <c r="G107" s="282"/>
      <c r="H107" s="282"/>
      <c r="I107" s="282"/>
      <c r="J107" s="661">
        <v>45189</v>
      </c>
      <c r="K107" s="662" t="s">
        <v>300</v>
      </c>
      <c r="L107" s="282"/>
      <c r="M107" s="282"/>
      <c r="N107" s="282"/>
    </row>
    <row r="108" spans="1:14" ht="12" hidden="1" customHeight="1" x14ac:dyDescent="0.2">
      <c r="A108" s="866"/>
      <c r="B108" s="282"/>
      <c r="C108" s="282"/>
      <c r="D108" s="282"/>
      <c r="E108" s="282"/>
      <c r="F108" s="282"/>
      <c r="G108" s="282"/>
      <c r="H108" s="282"/>
      <c r="I108" s="282"/>
      <c r="J108" s="300">
        <v>45202</v>
      </c>
      <c r="K108" s="301" t="s">
        <v>107</v>
      </c>
      <c r="L108" s="282"/>
      <c r="M108" s="282"/>
      <c r="N108" s="282"/>
    </row>
    <row r="109" spans="1:14" ht="12" hidden="1" customHeight="1" x14ac:dyDescent="0.2">
      <c r="A109" s="866"/>
      <c r="B109" s="282"/>
      <c r="C109" s="282"/>
      <c r="D109" s="282"/>
      <c r="E109" s="282"/>
      <c r="F109" s="282"/>
      <c r="G109" s="282"/>
      <c r="H109" s="282"/>
      <c r="I109" s="282"/>
      <c r="J109" s="300">
        <v>45230</v>
      </c>
      <c r="K109" s="301" t="s">
        <v>108</v>
      </c>
      <c r="L109" s="282"/>
      <c r="M109" s="282"/>
      <c r="N109" s="282"/>
    </row>
    <row r="110" spans="1:14" ht="12" hidden="1" customHeight="1" x14ac:dyDescent="0.2">
      <c r="A110" s="866"/>
      <c r="B110" s="282"/>
      <c r="C110" s="282"/>
      <c r="D110" s="282"/>
      <c r="E110" s="282"/>
      <c r="F110" s="282"/>
      <c r="G110" s="282"/>
      <c r="H110" s="282"/>
      <c r="I110" s="282"/>
      <c r="J110" s="300">
        <v>45285</v>
      </c>
      <c r="K110" s="301" t="s">
        <v>109</v>
      </c>
      <c r="L110" s="282"/>
      <c r="M110" s="282"/>
      <c r="N110" s="282"/>
    </row>
    <row r="111" spans="1:14" ht="12" hidden="1" customHeight="1" x14ac:dyDescent="0.2">
      <c r="A111" s="866"/>
      <c r="B111" s="282"/>
      <c r="C111" s="282"/>
      <c r="D111" s="282"/>
      <c r="E111" s="282"/>
      <c r="F111" s="282"/>
      <c r="G111" s="282"/>
      <c r="H111" s="282"/>
      <c r="I111" s="282"/>
      <c r="J111" s="300">
        <v>45286</v>
      </c>
      <c r="K111" s="301" t="s">
        <v>110</v>
      </c>
      <c r="L111" s="282"/>
      <c r="M111" s="282"/>
      <c r="N111" s="282"/>
    </row>
    <row r="112" spans="1:14" ht="12" hidden="1" customHeight="1" x14ac:dyDescent="0.2">
      <c r="A112" s="866"/>
      <c r="B112" s="282"/>
      <c r="C112" s="282"/>
      <c r="D112" s="282"/>
      <c r="E112" s="282"/>
      <c r="F112" s="282"/>
      <c r="G112" s="282"/>
      <c r="H112" s="282"/>
      <c r="I112" s="282"/>
      <c r="J112" s="300"/>
      <c r="K112" s="301"/>
      <c r="L112" s="282"/>
      <c r="M112" s="282"/>
      <c r="N112" s="282"/>
    </row>
    <row r="113" spans="1:14" ht="12" hidden="1" customHeight="1" x14ac:dyDescent="0.2">
      <c r="A113" s="866"/>
      <c r="B113" s="282"/>
      <c r="C113" s="282"/>
      <c r="D113" s="282"/>
      <c r="E113" s="282"/>
      <c r="F113" s="282"/>
      <c r="G113" s="282"/>
      <c r="H113" s="282"/>
      <c r="I113" s="282"/>
      <c r="J113" s="302"/>
      <c r="K113" s="303"/>
      <c r="L113" s="282"/>
      <c r="M113" s="282"/>
      <c r="N113" s="282"/>
    </row>
    <row r="114" spans="1:14" ht="12" hidden="1" customHeight="1" x14ac:dyDescent="0.2">
      <c r="A114" s="866"/>
      <c r="B114" s="282"/>
      <c r="C114" s="282"/>
      <c r="D114" s="282"/>
      <c r="E114" s="282"/>
      <c r="F114" s="282"/>
      <c r="G114" s="282"/>
      <c r="H114" s="282"/>
      <c r="I114" s="282"/>
      <c r="J114" s="302"/>
      <c r="K114" s="303"/>
      <c r="L114" s="282"/>
      <c r="M114" s="282"/>
      <c r="N114" s="282"/>
    </row>
    <row r="115" spans="1:14" ht="12" hidden="1" customHeight="1" x14ac:dyDescent="0.2">
      <c r="A115" s="866"/>
      <c r="B115" s="282"/>
      <c r="C115" s="282"/>
      <c r="D115" s="282"/>
      <c r="E115" s="282"/>
      <c r="F115" s="282"/>
      <c r="G115" s="282"/>
      <c r="H115" s="282"/>
      <c r="I115" s="282"/>
      <c r="J115" s="302"/>
      <c r="K115" s="303"/>
      <c r="L115" s="282"/>
      <c r="M115" s="282"/>
      <c r="N115" s="282"/>
    </row>
    <row r="116" spans="1:14" ht="12" hidden="1" customHeight="1" x14ac:dyDescent="0.2">
      <c r="A116" s="866"/>
      <c r="B116" s="282"/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</row>
    <row r="117" spans="1:14" ht="12" hidden="1" customHeight="1" x14ac:dyDescent="0.2">
      <c r="A117" s="866"/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</row>
    <row r="118" spans="1:14" ht="12" hidden="1" customHeight="1" x14ac:dyDescent="0.2">
      <c r="A118" s="866"/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</row>
    <row r="119" spans="1:14" ht="12" hidden="1" customHeight="1" x14ac:dyDescent="0.2">
      <c r="A119" s="866"/>
      <c r="B119" s="282"/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</row>
    <row r="120" spans="1:14" ht="15" customHeight="1" x14ac:dyDescent="0.2">
      <c r="A120" s="337" t="str">
        <f>'Seite 2 ZN'!$A$19</f>
        <v>2.</v>
      </c>
      <c r="B120" s="336" t="str">
        <f>'Seite 2 ZN'!$B$19</f>
        <v>Sachausgaben</v>
      </c>
      <c r="C120" s="154"/>
      <c r="E120" s="156"/>
      <c r="H120" s="157"/>
      <c r="L120" s="31" t="s">
        <v>191</v>
      </c>
      <c r="M120" s="774">
        <f>'Seite 1'!$O$18</f>
        <v>0</v>
      </c>
      <c r="N120" s="776"/>
    </row>
    <row r="121" spans="1:14" ht="15" customHeight="1" x14ac:dyDescent="0.2">
      <c r="A121" s="518" t="str">
        <f>'Seite 2 ZN'!$A$21</f>
        <v>2.2</v>
      </c>
      <c r="B121" s="519" t="str">
        <f>'Seite 2 ZN'!$B$21</f>
        <v>Abschreibungen, Miete/Leasing für Betriebsausstattung</v>
      </c>
      <c r="E121" s="156"/>
      <c r="L121" s="31" t="s">
        <v>193</v>
      </c>
      <c r="M121" s="774" t="str">
        <f>'Seite 1'!$AD$14</f>
        <v/>
      </c>
      <c r="N121" s="776"/>
    </row>
    <row r="122" spans="1:14" ht="15" customHeight="1" x14ac:dyDescent="0.2">
      <c r="A122" s="334" t="str">
        <f>'Seite 2 ZN'!$A$22</f>
        <v>2.2.1</v>
      </c>
      <c r="B122" s="335" t="str">
        <f>'Seite 2 ZN'!$B$22</f>
        <v>Abschreibungen</v>
      </c>
      <c r="E122" s="156"/>
      <c r="L122" s="31" t="s">
        <v>194</v>
      </c>
      <c r="M122" s="777" t="str">
        <f>'Seite 1'!$AE$14</f>
        <v/>
      </c>
      <c r="N122" s="779"/>
    </row>
    <row r="123" spans="1:14" ht="15" customHeight="1" x14ac:dyDescent="0.2">
      <c r="A123" s="155"/>
      <c r="B123" s="155"/>
      <c r="E123" s="156"/>
      <c r="L123" s="135" t="s">
        <v>192</v>
      </c>
      <c r="M123" s="780">
        <f ca="1">'Seite 1'!$O$17</f>
        <v>44578</v>
      </c>
      <c r="N123" s="782"/>
    </row>
    <row r="124" spans="1:14" ht="15" customHeight="1" x14ac:dyDescent="0.2">
      <c r="A124" s="159"/>
      <c r="B124" s="95"/>
      <c r="C124" s="101"/>
      <c r="D124" s="160"/>
      <c r="E124" s="161"/>
      <c r="F124" s="162"/>
      <c r="G124" s="163"/>
      <c r="H124" s="135"/>
      <c r="I124" s="135"/>
      <c r="J124" s="135"/>
      <c r="K124" s="174"/>
      <c r="L124" s="141"/>
      <c r="M124" s="141"/>
      <c r="N124" s="141" t="str">
        <f>'Seite 1'!$A$66</f>
        <v>VWN Gründer - Gründernetzwerke</v>
      </c>
    </row>
    <row r="125" spans="1:14" ht="15" customHeight="1" x14ac:dyDescent="0.2">
      <c r="A125" s="159"/>
      <c r="B125" s="95"/>
      <c r="C125" s="101"/>
      <c r="D125" s="160"/>
      <c r="E125" s="161"/>
      <c r="F125" s="162"/>
      <c r="G125" s="163"/>
      <c r="H125" s="135"/>
      <c r="I125" s="135"/>
      <c r="J125" s="135"/>
      <c r="K125" s="174"/>
      <c r="L125" s="142"/>
      <c r="M125" s="142"/>
      <c r="N125" s="142" t="str">
        <f>'Seite 1'!$A$67</f>
        <v>Formularversion: V 1.5 vom 17.01.22</v>
      </c>
    </row>
    <row r="126" spans="1:14" ht="18" customHeight="1" x14ac:dyDescent="0.2">
      <c r="A126" s="165"/>
      <c r="B126" s="166"/>
      <c r="C126" s="166"/>
      <c r="D126" s="166"/>
      <c r="E126" s="204"/>
      <c r="F126" s="323" t="str">
        <f>B122</f>
        <v>Abschreibungen</v>
      </c>
      <c r="G126" s="166"/>
      <c r="H126" s="166"/>
      <c r="I126" s="166"/>
      <c r="J126" s="166"/>
      <c r="K126" s="166"/>
      <c r="L126" s="286"/>
      <c r="M126" s="286"/>
      <c r="N126" s="586">
        <f>SUM(N138:N1137)</f>
        <v>0</v>
      </c>
    </row>
    <row r="127" spans="1:14" ht="12" customHeight="1" x14ac:dyDescent="0.2">
      <c r="A127" s="158"/>
      <c r="B127" s="95"/>
      <c r="C127" s="167"/>
      <c r="D127" s="167"/>
      <c r="E127" s="167"/>
      <c r="F127" s="167"/>
      <c r="G127" s="167"/>
      <c r="H127" s="167"/>
      <c r="I127" s="167"/>
      <c r="J127" s="167"/>
      <c r="K127" s="167"/>
      <c r="L127" s="151"/>
      <c r="M127" s="151"/>
      <c r="N127" s="168"/>
    </row>
    <row r="128" spans="1:14" ht="15" customHeight="1" x14ac:dyDescent="0.2">
      <c r="A128" s="180" t="str">
        <f ca="1">CONCATENATE("Belegliste¹ für Ausgabenart ",$A$122," ",$B$122," - Aktenzeichen ",IF($M$120=0,"__________",$M$120)," - Nachweis vom ",IF($M$123=0,"_________",TEXT($M$123,"TT.MM.JJJJ")))</f>
        <v>Belegliste¹ für Ausgabenart 2.2.1 Abschreibungen - Aktenzeichen __________ - Nachweis vom 17.01.2022</v>
      </c>
      <c r="B128" s="95"/>
      <c r="C128" s="167"/>
      <c r="D128" s="167"/>
      <c r="E128" s="167"/>
      <c r="F128" s="167"/>
      <c r="G128" s="167"/>
      <c r="H128" s="167"/>
      <c r="I128" s="167"/>
      <c r="J128" s="167"/>
      <c r="K128" s="167"/>
      <c r="L128" s="151"/>
      <c r="M128" s="151"/>
      <c r="N128" s="168"/>
    </row>
    <row r="129" spans="1:15" ht="5.0999999999999996" customHeight="1" x14ac:dyDescent="0.2">
      <c r="A129" s="159"/>
      <c r="B129" s="95"/>
      <c r="C129" s="101"/>
      <c r="D129" s="160"/>
      <c r="E129" s="161"/>
      <c r="F129" s="162"/>
      <c r="G129" s="163"/>
      <c r="H129" s="135"/>
      <c r="I129" s="135"/>
      <c r="J129" s="135"/>
      <c r="K129" s="135"/>
      <c r="L129" s="164"/>
      <c r="M129" s="164"/>
      <c r="N129" s="137"/>
    </row>
    <row r="130" spans="1:15" ht="12" customHeight="1" x14ac:dyDescent="0.2">
      <c r="A130" s="863" t="s">
        <v>70</v>
      </c>
      <c r="B130" s="867" t="s">
        <v>43</v>
      </c>
      <c r="C130" s="867" t="s">
        <v>71</v>
      </c>
      <c r="D130" s="867" t="s">
        <v>72</v>
      </c>
      <c r="E130" s="863" t="s">
        <v>224</v>
      </c>
      <c r="F130" s="867" t="s">
        <v>279</v>
      </c>
      <c r="G130" s="867" t="s">
        <v>226</v>
      </c>
      <c r="H130" s="863" t="s">
        <v>222</v>
      </c>
      <c r="I130" s="870" t="s">
        <v>189</v>
      </c>
      <c r="J130" s="874" t="s">
        <v>81</v>
      </c>
      <c r="K130" s="875"/>
      <c r="L130" s="880" t="s">
        <v>225</v>
      </c>
      <c r="M130" s="880" t="s">
        <v>280</v>
      </c>
      <c r="N130" s="863" t="s">
        <v>223</v>
      </c>
    </row>
    <row r="131" spans="1:15" ht="12" customHeight="1" x14ac:dyDescent="0.2">
      <c r="A131" s="864"/>
      <c r="B131" s="868"/>
      <c r="C131" s="868"/>
      <c r="D131" s="868"/>
      <c r="E131" s="864"/>
      <c r="F131" s="868"/>
      <c r="G131" s="868"/>
      <c r="H131" s="864"/>
      <c r="I131" s="871"/>
      <c r="J131" s="876"/>
      <c r="K131" s="877"/>
      <c r="L131" s="881"/>
      <c r="M131" s="881"/>
      <c r="N131" s="864"/>
    </row>
    <row r="132" spans="1:15" ht="12" customHeight="1" x14ac:dyDescent="0.2">
      <c r="A132" s="864"/>
      <c r="B132" s="868"/>
      <c r="C132" s="868"/>
      <c r="D132" s="868"/>
      <c r="E132" s="864"/>
      <c r="F132" s="868"/>
      <c r="G132" s="868"/>
      <c r="H132" s="864"/>
      <c r="I132" s="871"/>
      <c r="J132" s="876"/>
      <c r="K132" s="877"/>
      <c r="L132" s="881"/>
      <c r="M132" s="881"/>
      <c r="N132" s="864"/>
    </row>
    <row r="133" spans="1:15" ht="12" customHeight="1" x14ac:dyDescent="0.2">
      <c r="A133" s="864"/>
      <c r="B133" s="868"/>
      <c r="C133" s="868"/>
      <c r="D133" s="868"/>
      <c r="E133" s="864"/>
      <c r="F133" s="868"/>
      <c r="G133" s="868"/>
      <c r="H133" s="864"/>
      <c r="I133" s="871"/>
      <c r="J133" s="878" t="s">
        <v>131</v>
      </c>
      <c r="K133" s="879" t="s">
        <v>132</v>
      </c>
      <c r="L133" s="881"/>
      <c r="M133" s="881"/>
      <c r="N133" s="864"/>
    </row>
    <row r="134" spans="1:15" ht="12" customHeight="1" x14ac:dyDescent="0.2">
      <c r="A134" s="864"/>
      <c r="B134" s="868"/>
      <c r="C134" s="868"/>
      <c r="D134" s="868"/>
      <c r="E134" s="864"/>
      <c r="F134" s="868"/>
      <c r="G134" s="868"/>
      <c r="H134" s="864"/>
      <c r="I134" s="871"/>
      <c r="J134" s="878"/>
      <c r="K134" s="879"/>
      <c r="L134" s="881"/>
      <c r="M134" s="881"/>
      <c r="N134" s="864"/>
    </row>
    <row r="135" spans="1:15" ht="12" customHeight="1" x14ac:dyDescent="0.2">
      <c r="A135" s="864"/>
      <c r="B135" s="868"/>
      <c r="C135" s="868"/>
      <c r="D135" s="868"/>
      <c r="E135" s="864"/>
      <c r="F135" s="868"/>
      <c r="G135" s="868"/>
      <c r="H135" s="864"/>
      <c r="I135" s="871"/>
      <c r="J135" s="878"/>
      <c r="K135" s="879"/>
      <c r="L135" s="881"/>
      <c r="M135" s="881"/>
      <c r="N135" s="864"/>
    </row>
    <row r="136" spans="1:15" ht="12" customHeight="1" x14ac:dyDescent="0.2">
      <c r="A136" s="864"/>
      <c r="B136" s="868"/>
      <c r="C136" s="868"/>
      <c r="D136" s="868"/>
      <c r="E136" s="864"/>
      <c r="F136" s="868"/>
      <c r="G136" s="868"/>
      <c r="H136" s="864"/>
      <c r="I136" s="871"/>
      <c r="J136" s="878"/>
      <c r="K136" s="879"/>
      <c r="L136" s="881"/>
      <c r="M136" s="881"/>
      <c r="N136" s="864"/>
    </row>
    <row r="137" spans="1:15" ht="12" customHeight="1" thickBot="1" x14ac:dyDescent="0.25">
      <c r="A137" s="873"/>
      <c r="B137" s="869"/>
      <c r="C137" s="869"/>
      <c r="D137" s="869"/>
      <c r="E137" s="635" t="s">
        <v>30</v>
      </c>
      <c r="F137" s="869"/>
      <c r="G137" s="869"/>
      <c r="H137" s="635" t="s">
        <v>30</v>
      </c>
      <c r="I137" s="872"/>
      <c r="J137" s="296" t="s">
        <v>78</v>
      </c>
      <c r="K137" s="297" t="s">
        <v>78</v>
      </c>
      <c r="L137" s="637" t="s">
        <v>78</v>
      </c>
      <c r="M137" s="637" t="s">
        <v>30</v>
      </c>
      <c r="N137" s="636" t="s">
        <v>30</v>
      </c>
    </row>
    <row r="138" spans="1:15" ht="15" thickTop="1" x14ac:dyDescent="0.2">
      <c r="A138" s="595">
        <v>1</v>
      </c>
      <c r="B138" s="594"/>
      <c r="C138" s="596"/>
      <c r="D138" s="597"/>
      <c r="E138" s="181"/>
      <c r="F138" s="634"/>
      <c r="G138" s="598">
        <f>IF(OR(D138=0,F138=0),0,IF(F138="Sofortabschreib.","",EDATE(D138,F138*12)-1))</f>
        <v>0</v>
      </c>
      <c r="H138" s="560">
        <f>IF(F138=0,0,IF(F138="Sofortabschreib.",0,ROUND(E138/F138/12,2)))</f>
        <v>0</v>
      </c>
      <c r="I138" s="599"/>
      <c r="J138" s="560">
        <f>IF(I138=0,0,NETWORKDAYS(I138,EOMONTH(I138,0),$J$7:$J$111)*8)</f>
        <v>0</v>
      </c>
      <c r="K138" s="181"/>
      <c r="L138" s="181"/>
      <c r="M138" s="181"/>
      <c r="N138" s="600">
        <f>IF(F138="Sofortabschreib.",ROUND(M138,2),IF(J138=0,0,IF(K138=0,ROUND(H138/J138*L138,2),ROUND(H138/K138*L138,2))))</f>
        <v>0</v>
      </c>
      <c r="O138" s="606"/>
    </row>
    <row r="139" spans="1:15" ht="15" x14ac:dyDescent="0.2">
      <c r="A139" s="601">
        <v>2</v>
      </c>
      <c r="B139" s="594"/>
      <c r="C139" s="596"/>
      <c r="D139" s="597"/>
      <c r="E139" s="181"/>
      <c r="F139" s="634"/>
      <c r="G139" s="598">
        <f t="shared" ref="G139:G202" si="1">IF(OR(D139=0,F139=0),0,IF(F139="Sofortabschreib.","",EDATE(D139,F139*12)-1))</f>
        <v>0</v>
      </c>
      <c r="H139" s="560">
        <f t="shared" ref="H139:H202" si="2">IF(F139=0,0,IF(F139="Sofortabschreib.",0,ROUND(E139/F139/12,2)))</f>
        <v>0</v>
      </c>
      <c r="I139" s="599"/>
      <c r="J139" s="560">
        <f t="shared" ref="J139:J202" si="3">IF(I139=0,0,NETWORKDAYS(I139,EOMONTH(I139,0),$J$7:$J$111)*8)</f>
        <v>0</v>
      </c>
      <c r="K139" s="181"/>
      <c r="L139" s="181"/>
      <c r="M139" s="181"/>
      <c r="N139" s="600">
        <f t="shared" ref="N139:N202" si="4">IF(F139="Sofortabschreib.",ROUND(M139,2),IF(J139=0,0,IF(K139=0,ROUND(H139/J139*L139,2),ROUND(H139/K139*L139,2))))</f>
        <v>0</v>
      </c>
      <c r="O139" s="591"/>
    </row>
    <row r="140" spans="1:15" ht="15" x14ac:dyDescent="0.2">
      <c r="A140" s="601">
        <v>3</v>
      </c>
      <c r="B140" s="594"/>
      <c r="C140" s="596"/>
      <c r="D140" s="597"/>
      <c r="E140" s="181"/>
      <c r="F140" s="634"/>
      <c r="G140" s="598">
        <f t="shared" si="1"/>
        <v>0</v>
      </c>
      <c r="H140" s="560">
        <f t="shared" si="2"/>
        <v>0</v>
      </c>
      <c r="I140" s="599"/>
      <c r="J140" s="560">
        <f t="shared" si="3"/>
        <v>0</v>
      </c>
      <c r="K140" s="181"/>
      <c r="L140" s="181"/>
      <c r="M140" s="181"/>
      <c r="N140" s="600">
        <f t="shared" si="4"/>
        <v>0</v>
      </c>
      <c r="O140" s="591"/>
    </row>
    <row r="141" spans="1:15" ht="15" x14ac:dyDescent="0.2">
      <c r="A141" s="601">
        <v>4</v>
      </c>
      <c r="B141" s="594"/>
      <c r="C141" s="596"/>
      <c r="D141" s="597"/>
      <c r="E141" s="181"/>
      <c r="F141" s="634"/>
      <c r="G141" s="598">
        <f t="shared" si="1"/>
        <v>0</v>
      </c>
      <c r="H141" s="560">
        <f t="shared" si="2"/>
        <v>0</v>
      </c>
      <c r="I141" s="599"/>
      <c r="J141" s="560">
        <f t="shared" si="3"/>
        <v>0</v>
      </c>
      <c r="K141" s="181"/>
      <c r="L141" s="181"/>
      <c r="M141" s="181"/>
      <c r="N141" s="600">
        <f t="shared" si="4"/>
        <v>0</v>
      </c>
      <c r="O141" s="591"/>
    </row>
    <row r="142" spans="1:15" ht="15" x14ac:dyDescent="0.2">
      <c r="A142" s="601">
        <v>5</v>
      </c>
      <c r="B142" s="594"/>
      <c r="C142" s="596"/>
      <c r="D142" s="597"/>
      <c r="E142" s="181"/>
      <c r="F142" s="634"/>
      <c r="G142" s="598">
        <f t="shared" si="1"/>
        <v>0</v>
      </c>
      <c r="H142" s="560">
        <f t="shared" si="2"/>
        <v>0</v>
      </c>
      <c r="I142" s="599"/>
      <c r="J142" s="560">
        <f t="shared" si="3"/>
        <v>0</v>
      </c>
      <c r="K142" s="181"/>
      <c r="L142" s="181"/>
      <c r="M142" s="181"/>
      <c r="N142" s="600">
        <f t="shared" si="4"/>
        <v>0</v>
      </c>
      <c r="O142" s="591"/>
    </row>
    <row r="143" spans="1:15" ht="15" x14ac:dyDescent="0.2">
      <c r="A143" s="601">
        <v>6</v>
      </c>
      <c r="B143" s="594"/>
      <c r="C143" s="596"/>
      <c r="D143" s="597"/>
      <c r="E143" s="181"/>
      <c r="F143" s="634"/>
      <c r="G143" s="598">
        <f t="shared" si="1"/>
        <v>0</v>
      </c>
      <c r="H143" s="560">
        <f t="shared" si="2"/>
        <v>0</v>
      </c>
      <c r="I143" s="599"/>
      <c r="J143" s="560">
        <f t="shared" si="3"/>
        <v>0</v>
      </c>
      <c r="K143" s="181"/>
      <c r="L143" s="181"/>
      <c r="M143" s="181"/>
      <c r="N143" s="600">
        <f t="shared" si="4"/>
        <v>0</v>
      </c>
      <c r="O143" s="591"/>
    </row>
    <row r="144" spans="1:15" ht="15" x14ac:dyDescent="0.2">
      <c r="A144" s="601">
        <v>7</v>
      </c>
      <c r="B144" s="594"/>
      <c r="C144" s="596"/>
      <c r="D144" s="597"/>
      <c r="E144" s="181"/>
      <c r="F144" s="634"/>
      <c r="G144" s="598">
        <f t="shared" si="1"/>
        <v>0</v>
      </c>
      <c r="H144" s="560">
        <f t="shared" si="2"/>
        <v>0</v>
      </c>
      <c r="I144" s="599"/>
      <c r="J144" s="560">
        <f t="shared" si="3"/>
        <v>0</v>
      </c>
      <c r="K144" s="181"/>
      <c r="L144" s="181"/>
      <c r="M144" s="181"/>
      <c r="N144" s="600">
        <f t="shared" si="4"/>
        <v>0</v>
      </c>
      <c r="O144" s="591"/>
    </row>
    <row r="145" spans="1:15" ht="15" x14ac:dyDescent="0.2">
      <c r="A145" s="601">
        <v>8</v>
      </c>
      <c r="B145" s="594"/>
      <c r="C145" s="596"/>
      <c r="D145" s="597"/>
      <c r="E145" s="181"/>
      <c r="F145" s="634"/>
      <c r="G145" s="598">
        <f t="shared" si="1"/>
        <v>0</v>
      </c>
      <c r="H145" s="560">
        <f t="shared" si="2"/>
        <v>0</v>
      </c>
      <c r="I145" s="599"/>
      <c r="J145" s="560">
        <f t="shared" si="3"/>
        <v>0</v>
      </c>
      <c r="K145" s="181"/>
      <c r="L145" s="181"/>
      <c r="M145" s="181"/>
      <c r="N145" s="600">
        <f t="shared" si="4"/>
        <v>0</v>
      </c>
      <c r="O145" s="591"/>
    </row>
    <row r="146" spans="1:15" ht="15" x14ac:dyDescent="0.2">
      <c r="A146" s="601">
        <v>9</v>
      </c>
      <c r="B146" s="594"/>
      <c r="C146" s="596"/>
      <c r="D146" s="597"/>
      <c r="E146" s="181"/>
      <c r="F146" s="634"/>
      <c r="G146" s="598">
        <f t="shared" si="1"/>
        <v>0</v>
      </c>
      <c r="H146" s="560">
        <f t="shared" si="2"/>
        <v>0</v>
      </c>
      <c r="I146" s="599"/>
      <c r="J146" s="560">
        <f t="shared" si="3"/>
        <v>0</v>
      </c>
      <c r="K146" s="181"/>
      <c r="L146" s="181"/>
      <c r="M146" s="181"/>
      <c r="N146" s="600">
        <f t="shared" si="4"/>
        <v>0</v>
      </c>
      <c r="O146" s="591"/>
    </row>
    <row r="147" spans="1:15" ht="15" x14ac:dyDescent="0.2">
      <c r="A147" s="601">
        <v>10</v>
      </c>
      <c r="B147" s="594"/>
      <c r="C147" s="596"/>
      <c r="D147" s="597"/>
      <c r="E147" s="181"/>
      <c r="F147" s="634"/>
      <c r="G147" s="598">
        <f t="shared" si="1"/>
        <v>0</v>
      </c>
      <c r="H147" s="560">
        <f t="shared" si="2"/>
        <v>0</v>
      </c>
      <c r="I147" s="599"/>
      <c r="J147" s="560">
        <f t="shared" si="3"/>
        <v>0</v>
      </c>
      <c r="K147" s="181"/>
      <c r="L147" s="181"/>
      <c r="M147" s="181"/>
      <c r="N147" s="600">
        <f t="shared" si="4"/>
        <v>0</v>
      </c>
      <c r="O147" s="591"/>
    </row>
    <row r="148" spans="1:15" ht="15" x14ac:dyDescent="0.2">
      <c r="A148" s="601">
        <v>11</v>
      </c>
      <c r="B148" s="594"/>
      <c r="C148" s="596"/>
      <c r="D148" s="597"/>
      <c r="E148" s="181"/>
      <c r="F148" s="634"/>
      <c r="G148" s="598">
        <f t="shared" si="1"/>
        <v>0</v>
      </c>
      <c r="H148" s="560">
        <f t="shared" si="2"/>
        <v>0</v>
      </c>
      <c r="I148" s="599"/>
      <c r="J148" s="560">
        <f t="shared" si="3"/>
        <v>0</v>
      </c>
      <c r="K148" s="181"/>
      <c r="L148" s="181"/>
      <c r="M148" s="181"/>
      <c r="N148" s="600">
        <f t="shared" si="4"/>
        <v>0</v>
      </c>
      <c r="O148" s="591"/>
    </row>
    <row r="149" spans="1:15" ht="15" x14ac:dyDescent="0.2">
      <c r="A149" s="601">
        <v>12</v>
      </c>
      <c r="B149" s="594"/>
      <c r="C149" s="596"/>
      <c r="D149" s="597"/>
      <c r="E149" s="181"/>
      <c r="F149" s="634"/>
      <c r="G149" s="598">
        <f t="shared" si="1"/>
        <v>0</v>
      </c>
      <c r="H149" s="560">
        <f t="shared" si="2"/>
        <v>0</v>
      </c>
      <c r="I149" s="599"/>
      <c r="J149" s="560">
        <f t="shared" si="3"/>
        <v>0</v>
      </c>
      <c r="K149" s="181"/>
      <c r="L149" s="181"/>
      <c r="M149" s="181"/>
      <c r="N149" s="600">
        <f t="shared" si="4"/>
        <v>0</v>
      </c>
      <c r="O149" s="591"/>
    </row>
    <row r="150" spans="1:15" ht="15" x14ac:dyDescent="0.2">
      <c r="A150" s="601">
        <v>13</v>
      </c>
      <c r="B150" s="594"/>
      <c r="C150" s="596"/>
      <c r="D150" s="597"/>
      <c r="E150" s="181"/>
      <c r="F150" s="634"/>
      <c r="G150" s="598">
        <f t="shared" si="1"/>
        <v>0</v>
      </c>
      <c r="H150" s="560">
        <f t="shared" si="2"/>
        <v>0</v>
      </c>
      <c r="I150" s="599"/>
      <c r="J150" s="560">
        <f t="shared" si="3"/>
        <v>0</v>
      </c>
      <c r="K150" s="181"/>
      <c r="L150" s="181"/>
      <c r="M150" s="181"/>
      <c r="N150" s="600">
        <f t="shared" si="4"/>
        <v>0</v>
      </c>
      <c r="O150" s="591"/>
    </row>
    <row r="151" spans="1:15" ht="15" x14ac:dyDescent="0.2">
      <c r="A151" s="601">
        <v>14</v>
      </c>
      <c r="B151" s="594"/>
      <c r="C151" s="596"/>
      <c r="D151" s="597"/>
      <c r="E151" s="181"/>
      <c r="F151" s="634"/>
      <c r="G151" s="598">
        <f t="shared" si="1"/>
        <v>0</v>
      </c>
      <c r="H151" s="560">
        <f t="shared" si="2"/>
        <v>0</v>
      </c>
      <c r="I151" s="599"/>
      <c r="J151" s="560">
        <f t="shared" si="3"/>
        <v>0</v>
      </c>
      <c r="K151" s="181"/>
      <c r="L151" s="181"/>
      <c r="M151" s="181"/>
      <c r="N151" s="600">
        <f t="shared" si="4"/>
        <v>0</v>
      </c>
      <c r="O151" s="591"/>
    </row>
    <row r="152" spans="1:15" ht="15" x14ac:dyDescent="0.2">
      <c r="A152" s="601">
        <v>15</v>
      </c>
      <c r="B152" s="594"/>
      <c r="C152" s="596"/>
      <c r="D152" s="597"/>
      <c r="E152" s="181"/>
      <c r="F152" s="634"/>
      <c r="G152" s="598">
        <f t="shared" si="1"/>
        <v>0</v>
      </c>
      <c r="H152" s="560">
        <f t="shared" si="2"/>
        <v>0</v>
      </c>
      <c r="I152" s="599"/>
      <c r="J152" s="560">
        <f t="shared" si="3"/>
        <v>0</v>
      </c>
      <c r="K152" s="181"/>
      <c r="L152" s="181"/>
      <c r="M152" s="181"/>
      <c r="N152" s="600">
        <f t="shared" si="4"/>
        <v>0</v>
      </c>
      <c r="O152" s="591"/>
    </row>
    <row r="153" spans="1:15" ht="15" x14ac:dyDescent="0.2">
      <c r="A153" s="601">
        <v>16</v>
      </c>
      <c r="B153" s="594"/>
      <c r="C153" s="596"/>
      <c r="D153" s="597"/>
      <c r="E153" s="181"/>
      <c r="F153" s="634"/>
      <c r="G153" s="598">
        <f t="shared" si="1"/>
        <v>0</v>
      </c>
      <c r="H153" s="560">
        <f t="shared" si="2"/>
        <v>0</v>
      </c>
      <c r="I153" s="599"/>
      <c r="J153" s="560">
        <f t="shared" si="3"/>
        <v>0</v>
      </c>
      <c r="K153" s="181"/>
      <c r="L153" s="181"/>
      <c r="M153" s="181"/>
      <c r="N153" s="600">
        <f t="shared" si="4"/>
        <v>0</v>
      </c>
      <c r="O153" s="591"/>
    </row>
    <row r="154" spans="1:15" ht="15" x14ac:dyDescent="0.2">
      <c r="A154" s="601">
        <v>17</v>
      </c>
      <c r="B154" s="594"/>
      <c r="C154" s="596"/>
      <c r="D154" s="597"/>
      <c r="E154" s="181"/>
      <c r="F154" s="634"/>
      <c r="G154" s="598">
        <f t="shared" si="1"/>
        <v>0</v>
      </c>
      <c r="H154" s="560">
        <f t="shared" si="2"/>
        <v>0</v>
      </c>
      <c r="I154" s="599"/>
      <c r="J154" s="560">
        <f t="shared" si="3"/>
        <v>0</v>
      </c>
      <c r="K154" s="181"/>
      <c r="L154" s="181"/>
      <c r="M154" s="181"/>
      <c r="N154" s="600">
        <f t="shared" si="4"/>
        <v>0</v>
      </c>
      <c r="O154" s="591"/>
    </row>
    <row r="155" spans="1:15" ht="15" x14ac:dyDescent="0.2">
      <c r="A155" s="601">
        <v>18</v>
      </c>
      <c r="B155" s="594"/>
      <c r="C155" s="596"/>
      <c r="D155" s="597"/>
      <c r="E155" s="181"/>
      <c r="F155" s="634"/>
      <c r="G155" s="598">
        <f t="shared" si="1"/>
        <v>0</v>
      </c>
      <c r="H155" s="560">
        <f t="shared" si="2"/>
        <v>0</v>
      </c>
      <c r="I155" s="599"/>
      <c r="J155" s="560">
        <f t="shared" si="3"/>
        <v>0</v>
      </c>
      <c r="K155" s="181"/>
      <c r="L155" s="181"/>
      <c r="M155" s="181"/>
      <c r="N155" s="600">
        <f t="shared" si="4"/>
        <v>0</v>
      </c>
      <c r="O155" s="591"/>
    </row>
    <row r="156" spans="1:15" ht="15" x14ac:dyDescent="0.2">
      <c r="A156" s="601">
        <v>19</v>
      </c>
      <c r="B156" s="594"/>
      <c r="C156" s="596"/>
      <c r="D156" s="597"/>
      <c r="E156" s="181"/>
      <c r="F156" s="634"/>
      <c r="G156" s="598">
        <f t="shared" si="1"/>
        <v>0</v>
      </c>
      <c r="H156" s="560">
        <f t="shared" si="2"/>
        <v>0</v>
      </c>
      <c r="I156" s="599"/>
      <c r="J156" s="560">
        <f t="shared" si="3"/>
        <v>0</v>
      </c>
      <c r="K156" s="181"/>
      <c r="L156" s="181"/>
      <c r="M156" s="181"/>
      <c r="N156" s="600">
        <f t="shared" si="4"/>
        <v>0</v>
      </c>
      <c r="O156" s="591"/>
    </row>
    <row r="157" spans="1:15" ht="15" x14ac:dyDescent="0.2">
      <c r="A157" s="601">
        <v>20</v>
      </c>
      <c r="B157" s="594"/>
      <c r="C157" s="596"/>
      <c r="D157" s="597"/>
      <c r="E157" s="181"/>
      <c r="F157" s="634"/>
      <c r="G157" s="598">
        <f t="shared" si="1"/>
        <v>0</v>
      </c>
      <c r="H157" s="560">
        <f t="shared" si="2"/>
        <v>0</v>
      </c>
      <c r="I157" s="599"/>
      <c r="J157" s="560">
        <f t="shared" si="3"/>
        <v>0</v>
      </c>
      <c r="K157" s="181"/>
      <c r="L157" s="181"/>
      <c r="M157" s="181"/>
      <c r="N157" s="600">
        <f t="shared" si="4"/>
        <v>0</v>
      </c>
      <c r="O157" s="591"/>
    </row>
    <row r="158" spans="1:15" ht="15" x14ac:dyDescent="0.2">
      <c r="A158" s="601">
        <v>21</v>
      </c>
      <c r="B158" s="594"/>
      <c r="C158" s="596"/>
      <c r="D158" s="597"/>
      <c r="E158" s="181"/>
      <c r="F158" s="634"/>
      <c r="G158" s="598">
        <f t="shared" si="1"/>
        <v>0</v>
      </c>
      <c r="H158" s="560">
        <f t="shared" si="2"/>
        <v>0</v>
      </c>
      <c r="I158" s="599"/>
      <c r="J158" s="560">
        <f t="shared" si="3"/>
        <v>0</v>
      </c>
      <c r="K158" s="181"/>
      <c r="L158" s="181"/>
      <c r="M158" s="181"/>
      <c r="N158" s="600">
        <f t="shared" si="4"/>
        <v>0</v>
      </c>
      <c r="O158" s="591"/>
    </row>
    <row r="159" spans="1:15" ht="15" x14ac:dyDescent="0.2">
      <c r="A159" s="601">
        <v>22</v>
      </c>
      <c r="B159" s="594"/>
      <c r="C159" s="596"/>
      <c r="D159" s="597"/>
      <c r="E159" s="181"/>
      <c r="F159" s="634"/>
      <c r="G159" s="598">
        <f t="shared" si="1"/>
        <v>0</v>
      </c>
      <c r="H159" s="560">
        <f t="shared" si="2"/>
        <v>0</v>
      </c>
      <c r="I159" s="599"/>
      <c r="J159" s="560">
        <f t="shared" si="3"/>
        <v>0</v>
      </c>
      <c r="K159" s="181"/>
      <c r="L159" s="181"/>
      <c r="M159" s="181"/>
      <c r="N159" s="600">
        <f t="shared" si="4"/>
        <v>0</v>
      </c>
      <c r="O159" s="591"/>
    </row>
    <row r="160" spans="1:15" ht="15" x14ac:dyDescent="0.2">
      <c r="A160" s="601">
        <v>23</v>
      </c>
      <c r="B160" s="594"/>
      <c r="C160" s="596"/>
      <c r="D160" s="597"/>
      <c r="E160" s="181"/>
      <c r="F160" s="634"/>
      <c r="G160" s="598">
        <f t="shared" si="1"/>
        <v>0</v>
      </c>
      <c r="H160" s="560">
        <f t="shared" si="2"/>
        <v>0</v>
      </c>
      <c r="I160" s="599"/>
      <c r="J160" s="560">
        <f t="shared" si="3"/>
        <v>0</v>
      </c>
      <c r="K160" s="181"/>
      <c r="L160" s="181"/>
      <c r="M160" s="181"/>
      <c r="N160" s="600">
        <f t="shared" si="4"/>
        <v>0</v>
      </c>
      <c r="O160" s="591"/>
    </row>
    <row r="161" spans="1:15" ht="15" x14ac:dyDescent="0.2">
      <c r="A161" s="601">
        <v>24</v>
      </c>
      <c r="B161" s="594"/>
      <c r="C161" s="596"/>
      <c r="D161" s="597"/>
      <c r="E161" s="181"/>
      <c r="F161" s="634"/>
      <c r="G161" s="598">
        <f t="shared" si="1"/>
        <v>0</v>
      </c>
      <c r="H161" s="560">
        <f t="shared" si="2"/>
        <v>0</v>
      </c>
      <c r="I161" s="599"/>
      <c r="J161" s="560">
        <f t="shared" si="3"/>
        <v>0</v>
      </c>
      <c r="K161" s="181"/>
      <c r="L161" s="181"/>
      <c r="M161" s="181"/>
      <c r="N161" s="600">
        <f t="shared" si="4"/>
        <v>0</v>
      </c>
      <c r="O161" s="591"/>
    </row>
    <row r="162" spans="1:15" ht="15" x14ac:dyDescent="0.2">
      <c r="A162" s="601">
        <v>25</v>
      </c>
      <c r="B162" s="594"/>
      <c r="C162" s="596"/>
      <c r="D162" s="597"/>
      <c r="E162" s="181"/>
      <c r="F162" s="634"/>
      <c r="G162" s="598">
        <f t="shared" si="1"/>
        <v>0</v>
      </c>
      <c r="H162" s="560">
        <f t="shared" si="2"/>
        <v>0</v>
      </c>
      <c r="I162" s="599"/>
      <c r="J162" s="560">
        <f t="shared" si="3"/>
        <v>0</v>
      </c>
      <c r="K162" s="181"/>
      <c r="L162" s="181"/>
      <c r="M162" s="181"/>
      <c r="N162" s="600">
        <f t="shared" si="4"/>
        <v>0</v>
      </c>
      <c r="O162" s="591"/>
    </row>
    <row r="163" spans="1:15" ht="15" x14ac:dyDescent="0.2">
      <c r="A163" s="601">
        <v>26</v>
      </c>
      <c r="B163" s="594"/>
      <c r="C163" s="596"/>
      <c r="D163" s="597"/>
      <c r="E163" s="181"/>
      <c r="F163" s="634"/>
      <c r="G163" s="598">
        <f t="shared" si="1"/>
        <v>0</v>
      </c>
      <c r="H163" s="560">
        <f t="shared" si="2"/>
        <v>0</v>
      </c>
      <c r="I163" s="599"/>
      <c r="J163" s="560">
        <f t="shared" si="3"/>
        <v>0</v>
      </c>
      <c r="K163" s="181"/>
      <c r="L163" s="181"/>
      <c r="M163" s="181"/>
      <c r="N163" s="600">
        <f t="shared" si="4"/>
        <v>0</v>
      </c>
      <c r="O163" s="591"/>
    </row>
    <row r="164" spans="1:15" ht="15" x14ac:dyDescent="0.2">
      <c r="A164" s="601">
        <v>27</v>
      </c>
      <c r="B164" s="594"/>
      <c r="C164" s="596"/>
      <c r="D164" s="597"/>
      <c r="E164" s="181"/>
      <c r="F164" s="634"/>
      <c r="G164" s="598">
        <f t="shared" si="1"/>
        <v>0</v>
      </c>
      <c r="H164" s="560">
        <f t="shared" si="2"/>
        <v>0</v>
      </c>
      <c r="I164" s="599"/>
      <c r="J164" s="560">
        <f t="shared" si="3"/>
        <v>0</v>
      </c>
      <c r="K164" s="181"/>
      <c r="L164" s="181"/>
      <c r="M164" s="181"/>
      <c r="N164" s="600">
        <f t="shared" si="4"/>
        <v>0</v>
      </c>
      <c r="O164" s="591"/>
    </row>
    <row r="165" spans="1:15" ht="15" x14ac:dyDescent="0.2">
      <c r="A165" s="601">
        <v>28</v>
      </c>
      <c r="B165" s="594"/>
      <c r="C165" s="596"/>
      <c r="D165" s="597"/>
      <c r="E165" s="181"/>
      <c r="F165" s="634"/>
      <c r="G165" s="598">
        <f t="shared" si="1"/>
        <v>0</v>
      </c>
      <c r="H165" s="560">
        <f t="shared" si="2"/>
        <v>0</v>
      </c>
      <c r="I165" s="599"/>
      <c r="J165" s="560">
        <f t="shared" si="3"/>
        <v>0</v>
      </c>
      <c r="K165" s="181"/>
      <c r="L165" s="181"/>
      <c r="M165" s="181"/>
      <c r="N165" s="600">
        <f t="shared" si="4"/>
        <v>0</v>
      </c>
      <c r="O165" s="591"/>
    </row>
    <row r="166" spans="1:15" ht="15" x14ac:dyDescent="0.2">
      <c r="A166" s="601">
        <v>29</v>
      </c>
      <c r="B166" s="594"/>
      <c r="C166" s="596"/>
      <c r="D166" s="597"/>
      <c r="E166" s="181"/>
      <c r="F166" s="634"/>
      <c r="G166" s="598">
        <f t="shared" si="1"/>
        <v>0</v>
      </c>
      <c r="H166" s="560">
        <f t="shared" si="2"/>
        <v>0</v>
      </c>
      <c r="I166" s="599"/>
      <c r="J166" s="560">
        <f t="shared" si="3"/>
        <v>0</v>
      </c>
      <c r="K166" s="181"/>
      <c r="L166" s="181"/>
      <c r="M166" s="181"/>
      <c r="N166" s="600">
        <f t="shared" si="4"/>
        <v>0</v>
      </c>
      <c r="O166" s="591"/>
    </row>
    <row r="167" spans="1:15" ht="15" x14ac:dyDescent="0.2">
      <c r="A167" s="601">
        <v>30</v>
      </c>
      <c r="B167" s="594"/>
      <c r="C167" s="596"/>
      <c r="D167" s="597"/>
      <c r="E167" s="181"/>
      <c r="F167" s="634"/>
      <c r="G167" s="598">
        <f t="shared" si="1"/>
        <v>0</v>
      </c>
      <c r="H167" s="560">
        <f t="shared" si="2"/>
        <v>0</v>
      </c>
      <c r="I167" s="599"/>
      <c r="J167" s="560">
        <f t="shared" si="3"/>
        <v>0</v>
      </c>
      <c r="K167" s="181"/>
      <c r="L167" s="181"/>
      <c r="M167" s="181"/>
      <c r="N167" s="600">
        <f t="shared" si="4"/>
        <v>0</v>
      </c>
      <c r="O167" s="591"/>
    </row>
    <row r="168" spans="1:15" ht="15" x14ac:dyDescent="0.2">
      <c r="A168" s="601">
        <v>31</v>
      </c>
      <c r="B168" s="594"/>
      <c r="C168" s="596"/>
      <c r="D168" s="597"/>
      <c r="E168" s="181"/>
      <c r="F168" s="634"/>
      <c r="G168" s="598">
        <f t="shared" si="1"/>
        <v>0</v>
      </c>
      <c r="H168" s="560">
        <f t="shared" si="2"/>
        <v>0</v>
      </c>
      <c r="I168" s="599"/>
      <c r="J168" s="560">
        <f t="shared" si="3"/>
        <v>0</v>
      </c>
      <c r="K168" s="181"/>
      <c r="L168" s="181"/>
      <c r="M168" s="181"/>
      <c r="N168" s="600">
        <f t="shared" si="4"/>
        <v>0</v>
      </c>
      <c r="O168" s="591"/>
    </row>
    <row r="169" spans="1:15" ht="15" x14ac:dyDescent="0.2">
      <c r="A169" s="601">
        <v>32</v>
      </c>
      <c r="B169" s="594"/>
      <c r="C169" s="596"/>
      <c r="D169" s="597"/>
      <c r="E169" s="181"/>
      <c r="F169" s="634"/>
      <c r="G169" s="598">
        <f t="shared" si="1"/>
        <v>0</v>
      </c>
      <c r="H169" s="560">
        <f t="shared" si="2"/>
        <v>0</v>
      </c>
      <c r="I169" s="599"/>
      <c r="J169" s="560">
        <f t="shared" si="3"/>
        <v>0</v>
      </c>
      <c r="K169" s="181"/>
      <c r="L169" s="181"/>
      <c r="M169" s="181"/>
      <c r="N169" s="600">
        <f t="shared" si="4"/>
        <v>0</v>
      </c>
      <c r="O169" s="591"/>
    </row>
    <row r="170" spans="1:15" ht="15" x14ac:dyDescent="0.2">
      <c r="A170" s="601">
        <v>33</v>
      </c>
      <c r="B170" s="594"/>
      <c r="C170" s="596"/>
      <c r="D170" s="597"/>
      <c r="E170" s="181"/>
      <c r="F170" s="634"/>
      <c r="G170" s="598">
        <f t="shared" si="1"/>
        <v>0</v>
      </c>
      <c r="H170" s="560">
        <f t="shared" si="2"/>
        <v>0</v>
      </c>
      <c r="I170" s="599"/>
      <c r="J170" s="560">
        <f t="shared" si="3"/>
        <v>0</v>
      </c>
      <c r="K170" s="181"/>
      <c r="L170" s="181"/>
      <c r="M170" s="181"/>
      <c r="N170" s="600">
        <f t="shared" si="4"/>
        <v>0</v>
      </c>
      <c r="O170" s="591"/>
    </row>
    <row r="171" spans="1:15" ht="15" x14ac:dyDescent="0.2">
      <c r="A171" s="601">
        <v>34</v>
      </c>
      <c r="B171" s="594"/>
      <c r="C171" s="596"/>
      <c r="D171" s="597"/>
      <c r="E171" s="181"/>
      <c r="F171" s="634"/>
      <c r="G171" s="598">
        <f t="shared" si="1"/>
        <v>0</v>
      </c>
      <c r="H171" s="560">
        <f t="shared" si="2"/>
        <v>0</v>
      </c>
      <c r="I171" s="599"/>
      <c r="J171" s="560">
        <f t="shared" si="3"/>
        <v>0</v>
      </c>
      <c r="K171" s="181"/>
      <c r="L171" s="181"/>
      <c r="M171" s="181"/>
      <c r="N171" s="600">
        <f t="shared" si="4"/>
        <v>0</v>
      </c>
      <c r="O171" s="591"/>
    </row>
    <row r="172" spans="1:15" ht="15" x14ac:dyDescent="0.2">
      <c r="A172" s="601">
        <v>35</v>
      </c>
      <c r="B172" s="594"/>
      <c r="C172" s="596"/>
      <c r="D172" s="597"/>
      <c r="E172" s="181"/>
      <c r="F172" s="634"/>
      <c r="G172" s="598">
        <f t="shared" si="1"/>
        <v>0</v>
      </c>
      <c r="H172" s="560">
        <f t="shared" si="2"/>
        <v>0</v>
      </c>
      <c r="I172" s="599"/>
      <c r="J172" s="560">
        <f t="shared" si="3"/>
        <v>0</v>
      </c>
      <c r="K172" s="181"/>
      <c r="L172" s="181"/>
      <c r="M172" s="181"/>
      <c r="N172" s="600">
        <f t="shared" si="4"/>
        <v>0</v>
      </c>
      <c r="O172" s="591"/>
    </row>
    <row r="173" spans="1:15" ht="15" x14ac:dyDescent="0.2">
      <c r="A173" s="601">
        <v>36</v>
      </c>
      <c r="B173" s="594"/>
      <c r="C173" s="596"/>
      <c r="D173" s="597"/>
      <c r="E173" s="181"/>
      <c r="F173" s="634"/>
      <c r="G173" s="598">
        <f t="shared" si="1"/>
        <v>0</v>
      </c>
      <c r="H173" s="560">
        <f t="shared" si="2"/>
        <v>0</v>
      </c>
      <c r="I173" s="599"/>
      <c r="J173" s="560">
        <f t="shared" si="3"/>
        <v>0</v>
      </c>
      <c r="K173" s="181"/>
      <c r="L173" s="181"/>
      <c r="M173" s="181"/>
      <c r="N173" s="600">
        <f t="shared" si="4"/>
        <v>0</v>
      </c>
      <c r="O173" s="591"/>
    </row>
    <row r="174" spans="1:15" ht="15" x14ac:dyDescent="0.2">
      <c r="A174" s="601">
        <v>37</v>
      </c>
      <c r="B174" s="594"/>
      <c r="C174" s="596"/>
      <c r="D174" s="597"/>
      <c r="E174" s="181"/>
      <c r="F174" s="634"/>
      <c r="G174" s="598">
        <f t="shared" si="1"/>
        <v>0</v>
      </c>
      <c r="H174" s="560">
        <f t="shared" si="2"/>
        <v>0</v>
      </c>
      <c r="I174" s="599"/>
      <c r="J174" s="560">
        <f t="shared" si="3"/>
        <v>0</v>
      </c>
      <c r="K174" s="181"/>
      <c r="L174" s="181"/>
      <c r="M174" s="181"/>
      <c r="N174" s="600">
        <f t="shared" si="4"/>
        <v>0</v>
      </c>
      <c r="O174" s="591"/>
    </row>
    <row r="175" spans="1:15" ht="15" x14ac:dyDescent="0.2">
      <c r="A175" s="601">
        <v>38</v>
      </c>
      <c r="B175" s="594"/>
      <c r="C175" s="596"/>
      <c r="D175" s="597"/>
      <c r="E175" s="181"/>
      <c r="F175" s="634"/>
      <c r="G175" s="598">
        <f t="shared" si="1"/>
        <v>0</v>
      </c>
      <c r="H175" s="560">
        <f t="shared" si="2"/>
        <v>0</v>
      </c>
      <c r="I175" s="599"/>
      <c r="J175" s="560">
        <f t="shared" si="3"/>
        <v>0</v>
      </c>
      <c r="K175" s="181"/>
      <c r="L175" s="181"/>
      <c r="M175" s="181"/>
      <c r="N175" s="600">
        <f t="shared" si="4"/>
        <v>0</v>
      </c>
      <c r="O175" s="591"/>
    </row>
    <row r="176" spans="1:15" ht="15" x14ac:dyDescent="0.2">
      <c r="A176" s="601">
        <v>39</v>
      </c>
      <c r="B176" s="594"/>
      <c r="C176" s="596"/>
      <c r="D176" s="597"/>
      <c r="E176" s="181"/>
      <c r="F176" s="634"/>
      <c r="G176" s="598">
        <f t="shared" si="1"/>
        <v>0</v>
      </c>
      <c r="H176" s="560">
        <f t="shared" si="2"/>
        <v>0</v>
      </c>
      <c r="I176" s="599"/>
      <c r="J176" s="560">
        <f t="shared" si="3"/>
        <v>0</v>
      </c>
      <c r="K176" s="181"/>
      <c r="L176" s="181"/>
      <c r="M176" s="181"/>
      <c r="N176" s="600">
        <f t="shared" si="4"/>
        <v>0</v>
      </c>
      <c r="O176" s="591"/>
    </row>
    <row r="177" spans="1:15" ht="15" x14ac:dyDescent="0.2">
      <c r="A177" s="601">
        <v>40</v>
      </c>
      <c r="B177" s="594"/>
      <c r="C177" s="596"/>
      <c r="D177" s="597"/>
      <c r="E177" s="181"/>
      <c r="F177" s="634"/>
      <c r="G177" s="598">
        <f t="shared" si="1"/>
        <v>0</v>
      </c>
      <c r="H177" s="560">
        <f t="shared" si="2"/>
        <v>0</v>
      </c>
      <c r="I177" s="599"/>
      <c r="J177" s="560">
        <f t="shared" si="3"/>
        <v>0</v>
      </c>
      <c r="K177" s="181"/>
      <c r="L177" s="181"/>
      <c r="M177" s="181"/>
      <c r="N177" s="600">
        <f t="shared" si="4"/>
        <v>0</v>
      </c>
      <c r="O177" s="591"/>
    </row>
    <row r="178" spans="1:15" ht="15" x14ac:dyDescent="0.2">
      <c r="A178" s="601">
        <v>41</v>
      </c>
      <c r="B178" s="594"/>
      <c r="C178" s="596"/>
      <c r="D178" s="597"/>
      <c r="E178" s="181"/>
      <c r="F178" s="634"/>
      <c r="G178" s="598">
        <f t="shared" si="1"/>
        <v>0</v>
      </c>
      <c r="H178" s="560">
        <f t="shared" si="2"/>
        <v>0</v>
      </c>
      <c r="I178" s="599"/>
      <c r="J178" s="560">
        <f t="shared" si="3"/>
        <v>0</v>
      </c>
      <c r="K178" s="181"/>
      <c r="L178" s="181"/>
      <c r="M178" s="181"/>
      <c r="N178" s="600">
        <f t="shared" si="4"/>
        <v>0</v>
      </c>
      <c r="O178" s="591"/>
    </row>
    <row r="179" spans="1:15" ht="15" x14ac:dyDescent="0.2">
      <c r="A179" s="601">
        <v>42</v>
      </c>
      <c r="B179" s="594"/>
      <c r="C179" s="596"/>
      <c r="D179" s="597"/>
      <c r="E179" s="181"/>
      <c r="F179" s="634"/>
      <c r="G179" s="598">
        <f t="shared" si="1"/>
        <v>0</v>
      </c>
      <c r="H179" s="560">
        <f t="shared" si="2"/>
        <v>0</v>
      </c>
      <c r="I179" s="599"/>
      <c r="J179" s="560">
        <f t="shared" si="3"/>
        <v>0</v>
      </c>
      <c r="K179" s="181"/>
      <c r="L179" s="181"/>
      <c r="M179" s="181"/>
      <c r="N179" s="600">
        <f t="shared" si="4"/>
        <v>0</v>
      </c>
      <c r="O179" s="591"/>
    </row>
    <row r="180" spans="1:15" ht="15" x14ac:dyDescent="0.2">
      <c r="A180" s="601">
        <v>43</v>
      </c>
      <c r="B180" s="594"/>
      <c r="C180" s="596"/>
      <c r="D180" s="597"/>
      <c r="E180" s="181"/>
      <c r="F180" s="634"/>
      <c r="G180" s="598">
        <f t="shared" si="1"/>
        <v>0</v>
      </c>
      <c r="H180" s="560">
        <f t="shared" si="2"/>
        <v>0</v>
      </c>
      <c r="I180" s="599"/>
      <c r="J180" s="560">
        <f t="shared" si="3"/>
        <v>0</v>
      </c>
      <c r="K180" s="181"/>
      <c r="L180" s="181"/>
      <c r="M180" s="181"/>
      <c r="N180" s="600">
        <f t="shared" si="4"/>
        <v>0</v>
      </c>
      <c r="O180" s="591"/>
    </row>
    <row r="181" spans="1:15" ht="15" x14ac:dyDescent="0.2">
      <c r="A181" s="601">
        <v>44</v>
      </c>
      <c r="B181" s="594"/>
      <c r="C181" s="596"/>
      <c r="D181" s="597"/>
      <c r="E181" s="181"/>
      <c r="F181" s="634"/>
      <c r="G181" s="598">
        <f t="shared" si="1"/>
        <v>0</v>
      </c>
      <c r="H181" s="560">
        <f t="shared" si="2"/>
        <v>0</v>
      </c>
      <c r="I181" s="599"/>
      <c r="J181" s="560">
        <f t="shared" si="3"/>
        <v>0</v>
      </c>
      <c r="K181" s="181"/>
      <c r="L181" s="181"/>
      <c r="M181" s="181"/>
      <c r="N181" s="600">
        <f t="shared" si="4"/>
        <v>0</v>
      </c>
      <c r="O181" s="591"/>
    </row>
    <row r="182" spans="1:15" ht="15" x14ac:dyDescent="0.2">
      <c r="A182" s="601">
        <v>45</v>
      </c>
      <c r="B182" s="594"/>
      <c r="C182" s="596"/>
      <c r="D182" s="597"/>
      <c r="E182" s="181"/>
      <c r="F182" s="634"/>
      <c r="G182" s="598">
        <f t="shared" si="1"/>
        <v>0</v>
      </c>
      <c r="H182" s="560">
        <f t="shared" si="2"/>
        <v>0</v>
      </c>
      <c r="I182" s="599"/>
      <c r="J182" s="560">
        <f t="shared" si="3"/>
        <v>0</v>
      </c>
      <c r="K182" s="181"/>
      <c r="L182" s="181"/>
      <c r="M182" s="181"/>
      <c r="N182" s="600">
        <f t="shared" si="4"/>
        <v>0</v>
      </c>
      <c r="O182" s="591"/>
    </row>
    <row r="183" spans="1:15" ht="15" x14ac:dyDescent="0.2">
      <c r="A183" s="601">
        <v>46</v>
      </c>
      <c r="B183" s="594"/>
      <c r="C183" s="596"/>
      <c r="D183" s="597"/>
      <c r="E183" s="181"/>
      <c r="F183" s="634"/>
      <c r="G183" s="598">
        <f t="shared" si="1"/>
        <v>0</v>
      </c>
      <c r="H183" s="560">
        <f t="shared" si="2"/>
        <v>0</v>
      </c>
      <c r="I183" s="599"/>
      <c r="J183" s="560">
        <f t="shared" si="3"/>
        <v>0</v>
      </c>
      <c r="K183" s="181"/>
      <c r="L183" s="181"/>
      <c r="M183" s="181"/>
      <c r="N183" s="600">
        <f t="shared" si="4"/>
        <v>0</v>
      </c>
      <c r="O183" s="591"/>
    </row>
    <row r="184" spans="1:15" ht="15" x14ac:dyDescent="0.2">
      <c r="A184" s="601">
        <v>47</v>
      </c>
      <c r="B184" s="594"/>
      <c r="C184" s="596"/>
      <c r="D184" s="597"/>
      <c r="E184" s="181"/>
      <c r="F184" s="634"/>
      <c r="G184" s="598">
        <f t="shared" si="1"/>
        <v>0</v>
      </c>
      <c r="H184" s="560">
        <f t="shared" si="2"/>
        <v>0</v>
      </c>
      <c r="I184" s="599"/>
      <c r="J184" s="560">
        <f t="shared" si="3"/>
        <v>0</v>
      </c>
      <c r="K184" s="181"/>
      <c r="L184" s="181"/>
      <c r="M184" s="181"/>
      <c r="N184" s="600">
        <f t="shared" si="4"/>
        <v>0</v>
      </c>
      <c r="O184" s="591"/>
    </row>
    <row r="185" spans="1:15" ht="15" x14ac:dyDescent="0.2">
      <c r="A185" s="601">
        <v>48</v>
      </c>
      <c r="B185" s="594"/>
      <c r="C185" s="596"/>
      <c r="D185" s="597"/>
      <c r="E185" s="181"/>
      <c r="F185" s="634"/>
      <c r="G185" s="598">
        <f t="shared" si="1"/>
        <v>0</v>
      </c>
      <c r="H185" s="560">
        <f t="shared" si="2"/>
        <v>0</v>
      </c>
      <c r="I185" s="599"/>
      <c r="J185" s="560">
        <f t="shared" si="3"/>
        <v>0</v>
      </c>
      <c r="K185" s="181"/>
      <c r="L185" s="181"/>
      <c r="M185" s="181"/>
      <c r="N185" s="600">
        <f t="shared" si="4"/>
        <v>0</v>
      </c>
      <c r="O185" s="591"/>
    </row>
    <row r="186" spans="1:15" ht="15" x14ac:dyDescent="0.2">
      <c r="A186" s="601">
        <v>49</v>
      </c>
      <c r="B186" s="594"/>
      <c r="C186" s="596"/>
      <c r="D186" s="597"/>
      <c r="E186" s="181"/>
      <c r="F186" s="634"/>
      <c r="G186" s="598">
        <f t="shared" si="1"/>
        <v>0</v>
      </c>
      <c r="H186" s="560">
        <f t="shared" si="2"/>
        <v>0</v>
      </c>
      <c r="I186" s="599"/>
      <c r="J186" s="560">
        <f t="shared" si="3"/>
        <v>0</v>
      </c>
      <c r="K186" s="181"/>
      <c r="L186" s="181"/>
      <c r="M186" s="181"/>
      <c r="N186" s="600">
        <f t="shared" si="4"/>
        <v>0</v>
      </c>
      <c r="O186" s="591"/>
    </row>
    <row r="187" spans="1:15" ht="15" x14ac:dyDescent="0.2">
      <c r="A187" s="601">
        <v>50</v>
      </c>
      <c r="B187" s="594"/>
      <c r="C187" s="596"/>
      <c r="D187" s="597"/>
      <c r="E187" s="181"/>
      <c r="F187" s="634"/>
      <c r="G187" s="598">
        <f t="shared" si="1"/>
        <v>0</v>
      </c>
      <c r="H187" s="560">
        <f t="shared" si="2"/>
        <v>0</v>
      </c>
      <c r="I187" s="599"/>
      <c r="J187" s="560">
        <f t="shared" si="3"/>
        <v>0</v>
      </c>
      <c r="K187" s="181"/>
      <c r="L187" s="181"/>
      <c r="M187" s="181"/>
      <c r="N187" s="600">
        <f t="shared" si="4"/>
        <v>0</v>
      </c>
      <c r="O187" s="591"/>
    </row>
    <row r="188" spans="1:15" ht="15" x14ac:dyDescent="0.2">
      <c r="A188" s="601">
        <v>51</v>
      </c>
      <c r="B188" s="594"/>
      <c r="C188" s="596"/>
      <c r="D188" s="597"/>
      <c r="E188" s="181"/>
      <c r="F188" s="634"/>
      <c r="G188" s="598">
        <f t="shared" si="1"/>
        <v>0</v>
      </c>
      <c r="H188" s="560">
        <f t="shared" si="2"/>
        <v>0</v>
      </c>
      <c r="I188" s="599"/>
      <c r="J188" s="560">
        <f t="shared" si="3"/>
        <v>0</v>
      </c>
      <c r="K188" s="181"/>
      <c r="L188" s="181"/>
      <c r="M188" s="181"/>
      <c r="N188" s="600">
        <f t="shared" si="4"/>
        <v>0</v>
      </c>
      <c r="O188" s="591"/>
    </row>
    <row r="189" spans="1:15" ht="15" x14ac:dyDescent="0.2">
      <c r="A189" s="601">
        <v>52</v>
      </c>
      <c r="B189" s="594"/>
      <c r="C189" s="596"/>
      <c r="D189" s="597"/>
      <c r="E189" s="181"/>
      <c r="F189" s="634"/>
      <c r="G189" s="598">
        <f t="shared" si="1"/>
        <v>0</v>
      </c>
      <c r="H189" s="560">
        <f t="shared" si="2"/>
        <v>0</v>
      </c>
      <c r="I189" s="599"/>
      <c r="J189" s="560">
        <f t="shared" si="3"/>
        <v>0</v>
      </c>
      <c r="K189" s="181"/>
      <c r="L189" s="181"/>
      <c r="M189" s="181"/>
      <c r="N189" s="600">
        <f t="shared" si="4"/>
        <v>0</v>
      </c>
      <c r="O189" s="591"/>
    </row>
    <row r="190" spans="1:15" ht="15" x14ac:dyDescent="0.2">
      <c r="A190" s="601">
        <v>53</v>
      </c>
      <c r="B190" s="594"/>
      <c r="C190" s="596"/>
      <c r="D190" s="597"/>
      <c r="E190" s="181"/>
      <c r="F190" s="634"/>
      <c r="G190" s="598">
        <f t="shared" si="1"/>
        <v>0</v>
      </c>
      <c r="H190" s="560">
        <f t="shared" si="2"/>
        <v>0</v>
      </c>
      <c r="I190" s="599"/>
      <c r="J190" s="560">
        <f t="shared" si="3"/>
        <v>0</v>
      </c>
      <c r="K190" s="181"/>
      <c r="L190" s="181"/>
      <c r="M190" s="181"/>
      <c r="N190" s="600">
        <f t="shared" si="4"/>
        <v>0</v>
      </c>
      <c r="O190" s="591"/>
    </row>
    <row r="191" spans="1:15" ht="15" x14ac:dyDescent="0.2">
      <c r="A191" s="601">
        <v>54</v>
      </c>
      <c r="B191" s="594"/>
      <c r="C191" s="596"/>
      <c r="D191" s="597"/>
      <c r="E191" s="181"/>
      <c r="F191" s="634"/>
      <c r="G191" s="598">
        <f t="shared" si="1"/>
        <v>0</v>
      </c>
      <c r="H191" s="560">
        <f t="shared" si="2"/>
        <v>0</v>
      </c>
      <c r="I191" s="599"/>
      <c r="J191" s="560">
        <f t="shared" si="3"/>
        <v>0</v>
      </c>
      <c r="K191" s="181"/>
      <c r="L191" s="181"/>
      <c r="M191" s="181"/>
      <c r="N191" s="600">
        <f t="shared" si="4"/>
        <v>0</v>
      </c>
      <c r="O191" s="591"/>
    </row>
    <row r="192" spans="1:15" ht="15" x14ac:dyDescent="0.2">
      <c r="A192" s="601">
        <v>55</v>
      </c>
      <c r="B192" s="594"/>
      <c r="C192" s="596"/>
      <c r="D192" s="597"/>
      <c r="E192" s="181"/>
      <c r="F192" s="634"/>
      <c r="G192" s="598">
        <f t="shared" si="1"/>
        <v>0</v>
      </c>
      <c r="H192" s="560">
        <f t="shared" si="2"/>
        <v>0</v>
      </c>
      <c r="I192" s="599"/>
      <c r="J192" s="560">
        <f t="shared" si="3"/>
        <v>0</v>
      </c>
      <c r="K192" s="181"/>
      <c r="L192" s="181"/>
      <c r="M192" s="181"/>
      <c r="N192" s="600">
        <f t="shared" si="4"/>
        <v>0</v>
      </c>
      <c r="O192" s="591"/>
    </row>
    <row r="193" spans="1:15" ht="15" x14ac:dyDescent="0.2">
      <c r="A193" s="601">
        <v>56</v>
      </c>
      <c r="B193" s="594"/>
      <c r="C193" s="596"/>
      <c r="D193" s="597"/>
      <c r="E193" s="181"/>
      <c r="F193" s="634"/>
      <c r="G193" s="598">
        <f t="shared" si="1"/>
        <v>0</v>
      </c>
      <c r="H193" s="560">
        <f t="shared" si="2"/>
        <v>0</v>
      </c>
      <c r="I193" s="599"/>
      <c r="J193" s="560">
        <f t="shared" si="3"/>
        <v>0</v>
      </c>
      <c r="K193" s="181"/>
      <c r="L193" s="181"/>
      <c r="M193" s="181"/>
      <c r="N193" s="600">
        <f t="shared" si="4"/>
        <v>0</v>
      </c>
      <c r="O193" s="591"/>
    </row>
    <row r="194" spans="1:15" ht="15" x14ac:dyDescent="0.2">
      <c r="A194" s="601">
        <v>57</v>
      </c>
      <c r="B194" s="594"/>
      <c r="C194" s="596"/>
      <c r="D194" s="597"/>
      <c r="E194" s="181"/>
      <c r="F194" s="634"/>
      <c r="G194" s="598">
        <f t="shared" si="1"/>
        <v>0</v>
      </c>
      <c r="H194" s="560">
        <f t="shared" si="2"/>
        <v>0</v>
      </c>
      <c r="I194" s="599"/>
      <c r="J194" s="560">
        <f t="shared" si="3"/>
        <v>0</v>
      </c>
      <c r="K194" s="181"/>
      <c r="L194" s="181"/>
      <c r="M194" s="181"/>
      <c r="N194" s="600">
        <f t="shared" si="4"/>
        <v>0</v>
      </c>
      <c r="O194" s="591"/>
    </row>
    <row r="195" spans="1:15" ht="15" x14ac:dyDescent="0.2">
      <c r="A195" s="601">
        <v>58</v>
      </c>
      <c r="B195" s="594"/>
      <c r="C195" s="596"/>
      <c r="D195" s="597"/>
      <c r="E195" s="181"/>
      <c r="F195" s="634"/>
      <c r="G195" s="598">
        <f t="shared" si="1"/>
        <v>0</v>
      </c>
      <c r="H195" s="560">
        <f t="shared" si="2"/>
        <v>0</v>
      </c>
      <c r="I195" s="599"/>
      <c r="J195" s="560">
        <f t="shared" si="3"/>
        <v>0</v>
      </c>
      <c r="K195" s="181"/>
      <c r="L195" s="181"/>
      <c r="M195" s="181"/>
      <c r="N195" s="600">
        <f t="shared" si="4"/>
        <v>0</v>
      </c>
      <c r="O195" s="591"/>
    </row>
    <row r="196" spans="1:15" ht="15" x14ac:dyDescent="0.2">
      <c r="A196" s="601">
        <v>59</v>
      </c>
      <c r="B196" s="594"/>
      <c r="C196" s="596"/>
      <c r="D196" s="597"/>
      <c r="E196" s="181"/>
      <c r="F196" s="634"/>
      <c r="G196" s="598">
        <f t="shared" si="1"/>
        <v>0</v>
      </c>
      <c r="H196" s="560">
        <f t="shared" si="2"/>
        <v>0</v>
      </c>
      <c r="I196" s="599"/>
      <c r="J196" s="560">
        <f t="shared" si="3"/>
        <v>0</v>
      </c>
      <c r="K196" s="181"/>
      <c r="L196" s="181"/>
      <c r="M196" s="181"/>
      <c r="N196" s="600">
        <f t="shared" si="4"/>
        <v>0</v>
      </c>
      <c r="O196" s="591"/>
    </row>
    <row r="197" spans="1:15" ht="15" x14ac:dyDescent="0.2">
      <c r="A197" s="601">
        <v>60</v>
      </c>
      <c r="B197" s="594"/>
      <c r="C197" s="596"/>
      <c r="D197" s="597"/>
      <c r="E197" s="181"/>
      <c r="F197" s="634"/>
      <c r="G197" s="598">
        <f t="shared" si="1"/>
        <v>0</v>
      </c>
      <c r="H197" s="560">
        <f t="shared" si="2"/>
        <v>0</v>
      </c>
      <c r="I197" s="599"/>
      <c r="J197" s="560">
        <f t="shared" si="3"/>
        <v>0</v>
      </c>
      <c r="K197" s="181"/>
      <c r="L197" s="181"/>
      <c r="M197" s="181"/>
      <c r="N197" s="600">
        <f t="shared" si="4"/>
        <v>0</v>
      </c>
      <c r="O197" s="591"/>
    </row>
    <row r="198" spans="1:15" ht="15" x14ac:dyDescent="0.2">
      <c r="A198" s="601">
        <v>61</v>
      </c>
      <c r="B198" s="594"/>
      <c r="C198" s="596"/>
      <c r="D198" s="597"/>
      <c r="E198" s="181"/>
      <c r="F198" s="634"/>
      <c r="G198" s="598">
        <f t="shared" si="1"/>
        <v>0</v>
      </c>
      <c r="H198" s="560">
        <f t="shared" si="2"/>
        <v>0</v>
      </c>
      <c r="I198" s="599"/>
      <c r="J198" s="560">
        <f t="shared" si="3"/>
        <v>0</v>
      </c>
      <c r="K198" s="181"/>
      <c r="L198" s="181"/>
      <c r="M198" s="181"/>
      <c r="N198" s="600">
        <f t="shared" si="4"/>
        <v>0</v>
      </c>
      <c r="O198" s="591"/>
    </row>
    <row r="199" spans="1:15" ht="15" x14ac:dyDescent="0.2">
      <c r="A199" s="601">
        <v>62</v>
      </c>
      <c r="B199" s="594"/>
      <c r="C199" s="596"/>
      <c r="D199" s="597"/>
      <c r="E199" s="181"/>
      <c r="F199" s="634"/>
      <c r="G199" s="598">
        <f t="shared" si="1"/>
        <v>0</v>
      </c>
      <c r="H199" s="560">
        <f t="shared" si="2"/>
        <v>0</v>
      </c>
      <c r="I199" s="599"/>
      <c r="J199" s="560">
        <f t="shared" si="3"/>
        <v>0</v>
      </c>
      <c r="K199" s="181"/>
      <c r="L199" s="181"/>
      <c r="M199" s="181"/>
      <c r="N199" s="600">
        <f t="shared" si="4"/>
        <v>0</v>
      </c>
      <c r="O199" s="591"/>
    </row>
    <row r="200" spans="1:15" ht="15" x14ac:dyDescent="0.2">
      <c r="A200" s="601">
        <v>63</v>
      </c>
      <c r="B200" s="594"/>
      <c r="C200" s="596"/>
      <c r="D200" s="597"/>
      <c r="E200" s="181"/>
      <c r="F200" s="634"/>
      <c r="G200" s="598">
        <f t="shared" si="1"/>
        <v>0</v>
      </c>
      <c r="H200" s="560">
        <f t="shared" si="2"/>
        <v>0</v>
      </c>
      <c r="I200" s="599"/>
      <c r="J200" s="560">
        <f t="shared" si="3"/>
        <v>0</v>
      </c>
      <c r="K200" s="181"/>
      <c r="L200" s="181"/>
      <c r="M200" s="181"/>
      <c r="N200" s="600">
        <f t="shared" si="4"/>
        <v>0</v>
      </c>
      <c r="O200" s="591"/>
    </row>
    <row r="201" spans="1:15" ht="15" x14ac:dyDescent="0.2">
      <c r="A201" s="601">
        <v>64</v>
      </c>
      <c r="B201" s="594"/>
      <c r="C201" s="596"/>
      <c r="D201" s="597"/>
      <c r="E201" s="181"/>
      <c r="F201" s="634"/>
      <c r="G201" s="598">
        <f t="shared" si="1"/>
        <v>0</v>
      </c>
      <c r="H201" s="560">
        <f t="shared" si="2"/>
        <v>0</v>
      </c>
      <c r="I201" s="599"/>
      <c r="J201" s="560">
        <f t="shared" si="3"/>
        <v>0</v>
      </c>
      <c r="K201" s="181"/>
      <c r="L201" s="181"/>
      <c r="M201" s="181"/>
      <c r="N201" s="600">
        <f t="shared" si="4"/>
        <v>0</v>
      </c>
      <c r="O201" s="591"/>
    </row>
    <row r="202" spans="1:15" ht="15" x14ac:dyDescent="0.2">
      <c r="A202" s="601">
        <v>65</v>
      </c>
      <c r="B202" s="594"/>
      <c r="C202" s="596"/>
      <c r="D202" s="597"/>
      <c r="E202" s="181"/>
      <c r="F202" s="634"/>
      <c r="G202" s="598">
        <f t="shared" si="1"/>
        <v>0</v>
      </c>
      <c r="H202" s="560">
        <f t="shared" si="2"/>
        <v>0</v>
      </c>
      <c r="I202" s="599"/>
      <c r="J202" s="560">
        <f t="shared" si="3"/>
        <v>0</v>
      </c>
      <c r="K202" s="181"/>
      <c r="L202" s="181"/>
      <c r="M202" s="181"/>
      <c r="N202" s="600">
        <f t="shared" si="4"/>
        <v>0</v>
      </c>
      <c r="O202" s="591"/>
    </row>
    <row r="203" spans="1:15" ht="15" x14ac:dyDescent="0.2">
      <c r="A203" s="601">
        <v>66</v>
      </c>
      <c r="B203" s="594"/>
      <c r="C203" s="596"/>
      <c r="D203" s="597"/>
      <c r="E203" s="181"/>
      <c r="F203" s="634"/>
      <c r="G203" s="598">
        <f t="shared" ref="G203:G266" si="5">IF(OR(D203=0,F203=0),0,IF(F203="Sofortabschreib.","",EDATE(D203,F203*12)-1))</f>
        <v>0</v>
      </c>
      <c r="H203" s="560">
        <f t="shared" ref="H203:H266" si="6">IF(F203=0,0,IF(F203="Sofortabschreib.",0,ROUND(E203/F203/12,2)))</f>
        <v>0</v>
      </c>
      <c r="I203" s="599"/>
      <c r="J203" s="560">
        <f t="shared" ref="J203:J266" si="7">IF(I203=0,0,NETWORKDAYS(I203,EOMONTH(I203,0),$J$7:$J$111)*8)</f>
        <v>0</v>
      </c>
      <c r="K203" s="181"/>
      <c r="L203" s="181"/>
      <c r="M203" s="181"/>
      <c r="N203" s="600">
        <f t="shared" ref="N203:N266" si="8">IF(F203="Sofortabschreib.",ROUND(M203,2),IF(J203=0,0,IF(K203=0,ROUND(H203/J203*L203,2),ROUND(H203/K203*L203,2))))</f>
        <v>0</v>
      </c>
      <c r="O203" s="591"/>
    </row>
    <row r="204" spans="1:15" ht="15" x14ac:dyDescent="0.2">
      <c r="A204" s="601">
        <v>67</v>
      </c>
      <c r="B204" s="594"/>
      <c r="C204" s="596"/>
      <c r="D204" s="597"/>
      <c r="E204" s="181"/>
      <c r="F204" s="634"/>
      <c r="G204" s="598">
        <f t="shared" si="5"/>
        <v>0</v>
      </c>
      <c r="H204" s="560">
        <f t="shared" si="6"/>
        <v>0</v>
      </c>
      <c r="I204" s="599"/>
      <c r="J204" s="560">
        <f t="shared" si="7"/>
        <v>0</v>
      </c>
      <c r="K204" s="181"/>
      <c r="L204" s="181"/>
      <c r="M204" s="181"/>
      <c r="N204" s="600">
        <f t="shared" si="8"/>
        <v>0</v>
      </c>
      <c r="O204" s="591"/>
    </row>
    <row r="205" spans="1:15" ht="15" x14ac:dyDescent="0.2">
      <c r="A205" s="601">
        <v>68</v>
      </c>
      <c r="B205" s="594"/>
      <c r="C205" s="596"/>
      <c r="D205" s="597"/>
      <c r="E205" s="181"/>
      <c r="F205" s="634"/>
      <c r="G205" s="598">
        <f t="shared" si="5"/>
        <v>0</v>
      </c>
      <c r="H205" s="560">
        <f t="shared" si="6"/>
        <v>0</v>
      </c>
      <c r="I205" s="599"/>
      <c r="J205" s="560">
        <f t="shared" si="7"/>
        <v>0</v>
      </c>
      <c r="K205" s="181"/>
      <c r="L205" s="181"/>
      <c r="M205" s="181"/>
      <c r="N205" s="600">
        <f t="shared" si="8"/>
        <v>0</v>
      </c>
      <c r="O205" s="591"/>
    </row>
    <row r="206" spans="1:15" ht="15" x14ac:dyDescent="0.2">
      <c r="A206" s="601">
        <v>69</v>
      </c>
      <c r="B206" s="594"/>
      <c r="C206" s="596"/>
      <c r="D206" s="597"/>
      <c r="E206" s="181"/>
      <c r="F206" s="634"/>
      <c r="G206" s="598">
        <f t="shared" si="5"/>
        <v>0</v>
      </c>
      <c r="H206" s="560">
        <f t="shared" si="6"/>
        <v>0</v>
      </c>
      <c r="I206" s="599"/>
      <c r="J206" s="560">
        <f t="shared" si="7"/>
        <v>0</v>
      </c>
      <c r="K206" s="181"/>
      <c r="L206" s="181"/>
      <c r="M206" s="181"/>
      <c r="N206" s="600">
        <f t="shared" si="8"/>
        <v>0</v>
      </c>
      <c r="O206" s="591"/>
    </row>
    <row r="207" spans="1:15" ht="15" x14ac:dyDescent="0.2">
      <c r="A207" s="601">
        <v>70</v>
      </c>
      <c r="B207" s="594"/>
      <c r="C207" s="596"/>
      <c r="D207" s="597"/>
      <c r="E207" s="181"/>
      <c r="F207" s="634"/>
      <c r="G207" s="598">
        <f t="shared" si="5"/>
        <v>0</v>
      </c>
      <c r="H207" s="560">
        <f t="shared" si="6"/>
        <v>0</v>
      </c>
      <c r="I207" s="599"/>
      <c r="J207" s="560">
        <f t="shared" si="7"/>
        <v>0</v>
      </c>
      <c r="K207" s="181"/>
      <c r="L207" s="181"/>
      <c r="M207" s="181"/>
      <c r="N207" s="600">
        <f t="shared" si="8"/>
        <v>0</v>
      </c>
      <c r="O207" s="591"/>
    </row>
    <row r="208" spans="1:15" ht="15" x14ac:dyDescent="0.2">
      <c r="A208" s="601">
        <v>71</v>
      </c>
      <c r="B208" s="594"/>
      <c r="C208" s="596"/>
      <c r="D208" s="597"/>
      <c r="E208" s="181"/>
      <c r="F208" s="634"/>
      <c r="G208" s="598">
        <f t="shared" si="5"/>
        <v>0</v>
      </c>
      <c r="H208" s="560">
        <f t="shared" si="6"/>
        <v>0</v>
      </c>
      <c r="I208" s="599"/>
      <c r="J208" s="560">
        <f t="shared" si="7"/>
        <v>0</v>
      </c>
      <c r="K208" s="181"/>
      <c r="L208" s="181"/>
      <c r="M208" s="181"/>
      <c r="N208" s="600">
        <f t="shared" si="8"/>
        <v>0</v>
      </c>
      <c r="O208" s="591"/>
    </row>
    <row r="209" spans="1:15" ht="15" x14ac:dyDescent="0.2">
      <c r="A209" s="601">
        <v>72</v>
      </c>
      <c r="B209" s="594"/>
      <c r="C209" s="596"/>
      <c r="D209" s="597"/>
      <c r="E209" s="181"/>
      <c r="F209" s="634"/>
      <c r="G209" s="598">
        <f t="shared" si="5"/>
        <v>0</v>
      </c>
      <c r="H209" s="560">
        <f t="shared" si="6"/>
        <v>0</v>
      </c>
      <c r="I209" s="599"/>
      <c r="J209" s="560">
        <f t="shared" si="7"/>
        <v>0</v>
      </c>
      <c r="K209" s="181"/>
      <c r="L209" s="181"/>
      <c r="M209" s="181"/>
      <c r="N209" s="600">
        <f t="shared" si="8"/>
        <v>0</v>
      </c>
      <c r="O209" s="591"/>
    </row>
    <row r="210" spans="1:15" ht="15" x14ac:dyDescent="0.2">
      <c r="A210" s="601">
        <v>73</v>
      </c>
      <c r="B210" s="594"/>
      <c r="C210" s="596"/>
      <c r="D210" s="597"/>
      <c r="E210" s="181"/>
      <c r="F210" s="634"/>
      <c r="G210" s="598">
        <f t="shared" si="5"/>
        <v>0</v>
      </c>
      <c r="H210" s="560">
        <f t="shared" si="6"/>
        <v>0</v>
      </c>
      <c r="I210" s="599"/>
      <c r="J210" s="560">
        <f t="shared" si="7"/>
        <v>0</v>
      </c>
      <c r="K210" s="181"/>
      <c r="L210" s="181"/>
      <c r="M210" s="181"/>
      <c r="N210" s="600">
        <f t="shared" si="8"/>
        <v>0</v>
      </c>
      <c r="O210" s="591"/>
    </row>
    <row r="211" spans="1:15" ht="15" x14ac:dyDescent="0.2">
      <c r="A211" s="601">
        <v>74</v>
      </c>
      <c r="B211" s="594"/>
      <c r="C211" s="596"/>
      <c r="D211" s="597"/>
      <c r="E211" s="181"/>
      <c r="F211" s="634"/>
      <c r="G211" s="598">
        <f t="shared" si="5"/>
        <v>0</v>
      </c>
      <c r="H211" s="560">
        <f t="shared" si="6"/>
        <v>0</v>
      </c>
      <c r="I211" s="599"/>
      <c r="J211" s="560">
        <f t="shared" si="7"/>
        <v>0</v>
      </c>
      <c r="K211" s="181"/>
      <c r="L211" s="181"/>
      <c r="M211" s="181"/>
      <c r="N211" s="600">
        <f t="shared" si="8"/>
        <v>0</v>
      </c>
      <c r="O211" s="591"/>
    </row>
    <row r="212" spans="1:15" ht="15" x14ac:dyDescent="0.2">
      <c r="A212" s="601">
        <v>75</v>
      </c>
      <c r="B212" s="594"/>
      <c r="C212" s="596"/>
      <c r="D212" s="597"/>
      <c r="E212" s="181"/>
      <c r="F212" s="634"/>
      <c r="G212" s="598">
        <f t="shared" si="5"/>
        <v>0</v>
      </c>
      <c r="H212" s="560">
        <f t="shared" si="6"/>
        <v>0</v>
      </c>
      <c r="I212" s="599"/>
      <c r="J212" s="560">
        <f t="shared" si="7"/>
        <v>0</v>
      </c>
      <c r="K212" s="181"/>
      <c r="L212" s="181"/>
      <c r="M212" s="181"/>
      <c r="N212" s="600">
        <f t="shared" si="8"/>
        <v>0</v>
      </c>
      <c r="O212" s="591"/>
    </row>
    <row r="213" spans="1:15" ht="15" x14ac:dyDescent="0.2">
      <c r="A213" s="601">
        <v>76</v>
      </c>
      <c r="B213" s="594"/>
      <c r="C213" s="596"/>
      <c r="D213" s="597"/>
      <c r="E213" s="181"/>
      <c r="F213" s="634"/>
      <c r="G213" s="598">
        <f t="shared" si="5"/>
        <v>0</v>
      </c>
      <c r="H213" s="560">
        <f t="shared" si="6"/>
        <v>0</v>
      </c>
      <c r="I213" s="599"/>
      <c r="J213" s="560">
        <f t="shared" si="7"/>
        <v>0</v>
      </c>
      <c r="K213" s="181"/>
      <c r="L213" s="181"/>
      <c r="M213" s="181"/>
      <c r="N213" s="600">
        <f t="shared" si="8"/>
        <v>0</v>
      </c>
      <c r="O213" s="591"/>
    </row>
    <row r="214" spans="1:15" ht="15" x14ac:dyDescent="0.2">
      <c r="A214" s="601">
        <v>77</v>
      </c>
      <c r="B214" s="594"/>
      <c r="C214" s="596"/>
      <c r="D214" s="597"/>
      <c r="E214" s="181"/>
      <c r="F214" s="634"/>
      <c r="G214" s="598">
        <f t="shared" si="5"/>
        <v>0</v>
      </c>
      <c r="H214" s="560">
        <f t="shared" si="6"/>
        <v>0</v>
      </c>
      <c r="I214" s="599"/>
      <c r="J214" s="560">
        <f t="shared" si="7"/>
        <v>0</v>
      </c>
      <c r="K214" s="181"/>
      <c r="L214" s="181"/>
      <c r="M214" s="181"/>
      <c r="N214" s="600">
        <f t="shared" si="8"/>
        <v>0</v>
      </c>
      <c r="O214" s="591"/>
    </row>
    <row r="215" spans="1:15" ht="15" x14ac:dyDescent="0.2">
      <c r="A215" s="601">
        <v>78</v>
      </c>
      <c r="B215" s="594"/>
      <c r="C215" s="596"/>
      <c r="D215" s="597"/>
      <c r="E215" s="181"/>
      <c r="F215" s="634"/>
      <c r="G215" s="598">
        <f t="shared" si="5"/>
        <v>0</v>
      </c>
      <c r="H215" s="560">
        <f t="shared" si="6"/>
        <v>0</v>
      </c>
      <c r="I215" s="599"/>
      <c r="J215" s="560">
        <f t="shared" si="7"/>
        <v>0</v>
      </c>
      <c r="K215" s="181"/>
      <c r="L215" s="181"/>
      <c r="M215" s="181"/>
      <c r="N215" s="600">
        <f t="shared" si="8"/>
        <v>0</v>
      </c>
      <c r="O215" s="591"/>
    </row>
    <row r="216" spans="1:15" ht="15" x14ac:dyDescent="0.2">
      <c r="A216" s="601">
        <v>79</v>
      </c>
      <c r="B216" s="594"/>
      <c r="C216" s="596"/>
      <c r="D216" s="597"/>
      <c r="E216" s="181"/>
      <c r="F216" s="634"/>
      <c r="G216" s="598">
        <f t="shared" si="5"/>
        <v>0</v>
      </c>
      <c r="H216" s="560">
        <f t="shared" si="6"/>
        <v>0</v>
      </c>
      <c r="I216" s="599"/>
      <c r="J216" s="560">
        <f t="shared" si="7"/>
        <v>0</v>
      </c>
      <c r="K216" s="181"/>
      <c r="L216" s="181"/>
      <c r="M216" s="181"/>
      <c r="N216" s="600">
        <f t="shared" si="8"/>
        <v>0</v>
      </c>
      <c r="O216" s="591"/>
    </row>
    <row r="217" spans="1:15" ht="15" x14ac:dyDescent="0.2">
      <c r="A217" s="601">
        <v>80</v>
      </c>
      <c r="B217" s="594"/>
      <c r="C217" s="596"/>
      <c r="D217" s="597"/>
      <c r="E217" s="181"/>
      <c r="F217" s="634"/>
      <c r="G217" s="598">
        <f t="shared" si="5"/>
        <v>0</v>
      </c>
      <c r="H217" s="560">
        <f t="shared" si="6"/>
        <v>0</v>
      </c>
      <c r="I217" s="599"/>
      <c r="J217" s="560">
        <f t="shared" si="7"/>
        <v>0</v>
      </c>
      <c r="K217" s="181"/>
      <c r="L217" s="181"/>
      <c r="M217" s="181"/>
      <c r="N217" s="600">
        <f t="shared" si="8"/>
        <v>0</v>
      </c>
      <c r="O217" s="591"/>
    </row>
    <row r="218" spans="1:15" ht="15" x14ac:dyDescent="0.2">
      <c r="A218" s="601">
        <v>81</v>
      </c>
      <c r="B218" s="594"/>
      <c r="C218" s="596"/>
      <c r="D218" s="597"/>
      <c r="E218" s="181"/>
      <c r="F218" s="634"/>
      <c r="G218" s="598">
        <f t="shared" si="5"/>
        <v>0</v>
      </c>
      <c r="H218" s="560">
        <f t="shared" si="6"/>
        <v>0</v>
      </c>
      <c r="I218" s="599"/>
      <c r="J218" s="560">
        <f t="shared" si="7"/>
        <v>0</v>
      </c>
      <c r="K218" s="181"/>
      <c r="L218" s="181"/>
      <c r="M218" s="181"/>
      <c r="N218" s="600">
        <f t="shared" si="8"/>
        <v>0</v>
      </c>
      <c r="O218" s="591"/>
    </row>
    <row r="219" spans="1:15" ht="15" x14ac:dyDescent="0.2">
      <c r="A219" s="601">
        <v>82</v>
      </c>
      <c r="B219" s="594"/>
      <c r="C219" s="596"/>
      <c r="D219" s="597"/>
      <c r="E219" s="181"/>
      <c r="F219" s="634"/>
      <c r="G219" s="598">
        <f t="shared" si="5"/>
        <v>0</v>
      </c>
      <c r="H219" s="560">
        <f t="shared" si="6"/>
        <v>0</v>
      </c>
      <c r="I219" s="599"/>
      <c r="J219" s="560">
        <f t="shared" si="7"/>
        <v>0</v>
      </c>
      <c r="K219" s="181"/>
      <c r="L219" s="181"/>
      <c r="M219" s="181"/>
      <c r="N219" s="600">
        <f t="shared" si="8"/>
        <v>0</v>
      </c>
      <c r="O219" s="591"/>
    </row>
    <row r="220" spans="1:15" ht="15" x14ac:dyDescent="0.2">
      <c r="A220" s="601">
        <v>83</v>
      </c>
      <c r="B220" s="594"/>
      <c r="C220" s="596"/>
      <c r="D220" s="597"/>
      <c r="E220" s="181"/>
      <c r="F220" s="634"/>
      <c r="G220" s="598">
        <f t="shared" si="5"/>
        <v>0</v>
      </c>
      <c r="H220" s="560">
        <f t="shared" si="6"/>
        <v>0</v>
      </c>
      <c r="I220" s="599"/>
      <c r="J220" s="560">
        <f t="shared" si="7"/>
        <v>0</v>
      </c>
      <c r="K220" s="181"/>
      <c r="L220" s="181"/>
      <c r="M220" s="181"/>
      <c r="N220" s="600">
        <f t="shared" si="8"/>
        <v>0</v>
      </c>
      <c r="O220" s="591"/>
    </row>
    <row r="221" spans="1:15" ht="15" x14ac:dyDescent="0.2">
      <c r="A221" s="601">
        <v>84</v>
      </c>
      <c r="B221" s="594"/>
      <c r="C221" s="596"/>
      <c r="D221" s="597"/>
      <c r="E221" s="181"/>
      <c r="F221" s="634"/>
      <c r="G221" s="598">
        <f t="shared" si="5"/>
        <v>0</v>
      </c>
      <c r="H221" s="560">
        <f t="shared" si="6"/>
        <v>0</v>
      </c>
      <c r="I221" s="599"/>
      <c r="J221" s="560">
        <f t="shared" si="7"/>
        <v>0</v>
      </c>
      <c r="K221" s="181"/>
      <c r="L221" s="181"/>
      <c r="M221" s="181"/>
      <c r="N221" s="600">
        <f t="shared" si="8"/>
        <v>0</v>
      </c>
      <c r="O221" s="591"/>
    </row>
    <row r="222" spans="1:15" ht="15" x14ac:dyDescent="0.2">
      <c r="A222" s="601">
        <v>85</v>
      </c>
      <c r="B222" s="594"/>
      <c r="C222" s="596"/>
      <c r="D222" s="597"/>
      <c r="E222" s="181"/>
      <c r="F222" s="634"/>
      <c r="G222" s="598">
        <f t="shared" si="5"/>
        <v>0</v>
      </c>
      <c r="H222" s="560">
        <f t="shared" si="6"/>
        <v>0</v>
      </c>
      <c r="I222" s="599"/>
      <c r="J222" s="560">
        <f t="shared" si="7"/>
        <v>0</v>
      </c>
      <c r="K222" s="181"/>
      <c r="L222" s="181"/>
      <c r="M222" s="181"/>
      <c r="N222" s="600">
        <f t="shared" si="8"/>
        <v>0</v>
      </c>
      <c r="O222" s="591"/>
    </row>
    <row r="223" spans="1:15" ht="15" x14ac:dyDescent="0.2">
      <c r="A223" s="601">
        <v>86</v>
      </c>
      <c r="B223" s="594"/>
      <c r="C223" s="596"/>
      <c r="D223" s="597"/>
      <c r="E223" s="181"/>
      <c r="F223" s="634"/>
      <c r="G223" s="598">
        <f t="shared" si="5"/>
        <v>0</v>
      </c>
      <c r="H223" s="560">
        <f t="shared" si="6"/>
        <v>0</v>
      </c>
      <c r="I223" s="599"/>
      <c r="J223" s="560">
        <f t="shared" si="7"/>
        <v>0</v>
      </c>
      <c r="K223" s="181"/>
      <c r="L223" s="181"/>
      <c r="M223" s="181"/>
      <c r="N223" s="600">
        <f t="shared" si="8"/>
        <v>0</v>
      </c>
      <c r="O223" s="591"/>
    </row>
    <row r="224" spans="1:15" ht="15" x14ac:dyDescent="0.2">
      <c r="A224" s="601">
        <v>87</v>
      </c>
      <c r="B224" s="594"/>
      <c r="C224" s="596"/>
      <c r="D224" s="597"/>
      <c r="E224" s="181"/>
      <c r="F224" s="634"/>
      <c r="G224" s="598">
        <f t="shared" si="5"/>
        <v>0</v>
      </c>
      <c r="H224" s="560">
        <f t="shared" si="6"/>
        <v>0</v>
      </c>
      <c r="I224" s="599"/>
      <c r="J224" s="560">
        <f t="shared" si="7"/>
        <v>0</v>
      </c>
      <c r="K224" s="181"/>
      <c r="L224" s="181"/>
      <c r="M224" s="181"/>
      <c r="N224" s="600">
        <f t="shared" si="8"/>
        <v>0</v>
      </c>
      <c r="O224" s="591"/>
    </row>
    <row r="225" spans="1:15" ht="15" x14ac:dyDescent="0.2">
      <c r="A225" s="601">
        <v>88</v>
      </c>
      <c r="B225" s="594"/>
      <c r="C225" s="596"/>
      <c r="D225" s="597"/>
      <c r="E225" s="181"/>
      <c r="F225" s="634"/>
      <c r="G225" s="598">
        <f t="shared" si="5"/>
        <v>0</v>
      </c>
      <c r="H225" s="560">
        <f t="shared" si="6"/>
        <v>0</v>
      </c>
      <c r="I225" s="599"/>
      <c r="J225" s="560">
        <f t="shared" si="7"/>
        <v>0</v>
      </c>
      <c r="K225" s="181"/>
      <c r="L225" s="181"/>
      <c r="M225" s="181"/>
      <c r="N225" s="600">
        <f t="shared" si="8"/>
        <v>0</v>
      </c>
      <c r="O225" s="591"/>
    </row>
    <row r="226" spans="1:15" ht="15" x14ac:dyDescent="0.2">
      <c r="A226" s="601">
        <v>89</v>
      </c>
      <c r="B226" s="594"/>
      <c r="C226" s="596"/>
      <c r="D226" s="597"/>
      <c r="E226" s="181"/>
      <c r="F226" s="634"/>
      <c r="G226" s="598">
        <f t="shared" si="5"/>
        <v>0</v>
      </c>
      <c r="H226" s="560">
        <f t="shared" si="6"/>
        <v>0</v>
      </c>
      <c r="I226" s="599"/>
      <c r="J226" s="560">
        <f t="shared" si="7"/>
        <v>0</v>
      </c>
      <c r="K226" s="181"/>
      <c r="L226" s="181"/>
      <c r="M226" s="181"/>
      <c r="N226" s="600">
        <f t="shared" si="8"/>
        <v>0</v>
      </c>
      <c r="O226" s="591"/>
    </row>
    <row r="227" spans="1:15" ht="15" x14ac:dyDescent="0.2">
      <c r="A227" s="601">
        <v>90</v>
      </c>
      <c r="B227" s="594"/>
      <c r="C227" s="596"/>
      <c r="D227" s="597"/>
      <c r="E227" s="181"/>
      <c r="F227" s="634"/>
      <c r="G227" s="598">
        <f t="shared" si="5"/>
        <v>0</v>
      </c>
      <c r="H227" s="560">
        <f t="shared" si="6"/>
        <v>0</v>
      </c>
      <c r="I227" s="599"/>
      <c r="J227" s="560">
        <f t="shared" si="7"/>
        <v>0</v>
      </c>
      <c r="K227" s="181"/>
      <c r="L227" s="181"/>
      <c r="M227" s="181"/>
      <c r="N227" s="600">
        <f t="shared" si="8"/>
        <v>0</v>
      </c>
      <c r="O227" s="591"/>
    </row>
    <row r="228" spans="1:15" ht="15" x14ac:dyDescent="0.2">
      <c r="A228" s="601">
        <v>91</v>
      </c>
      <c r="B228" s="594"/>
      <c r="C228" s="596"/>
      <c r="D228" s="597"/>
      <c r="E228" s="181"/>
      <c r="F228" s="634"/>
      <c r="G228" s="598">
        <f t="shared" si="5"/>
        <v>0</v>
      </c>
      <c r="H228" s="560">
        <f t="shared" si="6"/>
        <v>0</v>
      </c>
      <c r="I228" s="599"/>
      <c r="J228" s="560">
        <f t="shared" si="7"/>
        <v>0</v>
      </c>
      <c r="K228" s="181"/>
      <c r="L228" s="181"/>
      <c r="M228" s="181"/>
      <c r="N228" s="600">
        <f t="shared" si="8"/>
        <v>0</v>
      </c>
      <c r="O228" s="591"/>
    </row>
    <row r="229" spans="1:15" ht="15" x14ac:dyDescent="0.2">
      <c r="A229" s="601">
        <v>92</v>
      </c>
      <c r="B229" s="594"/>
      <c r="C229" s="596"/>
      <c r="D229" s="597"/>
      <c r="E229" s="181"/>
      <c r="F229" s="634"/>
      <c r="G229" s="598">
        <f t="shared" si="5"/>
        <v>0</v>
      </c>
      <c r="H229" s="560">
        <f t="shared" si="6"/>
        <v>0</v>
      </c>
      <c r="I229" s="599"/>
      <c r="J229" s="560">
        <f t="shared" si="7"/>
        <v>0</v>
      </c>
      <c r="K229" s="181"/>
      <c r="L229" s="181"/>
      <c r="M229" s="181"/>
      <c r="N229" s="600">
        <f t="shared" si="8"/>
        <v>0</v>
      </c>
      <c r="O229" s="591"/>
    </row>
    <row r="230" spans="1:15" ht="15" x14ac:dyDescent="0.2">
      <c r="A230" s="601">
        <v>93</v>
      </c>
      <c r="B230" s="594"/>
      <c r="C230" s="596"/>
      <c r="D230" s="597"/>
      <c r="E230" s="181"/>
      <c r="F230" s="634"/>
      <c r="G230" s="598">
        <f t="shared" si="5"/>
        <v>0</v>
      </c>
      <c r="H230" s="560">
        <f t="shared" si="6"/>
        <v>0</v>
      </c>
      <c r="I230" s="599"/>
      <c r="J230" s="560">
        <f t="shared" si="7"/>
        <v>0</v>
      </c>
      <c r="K230" s="181"/>
      <c r="L230" s="181"/>
      <c r="M230" s="181"/>
      <c r="N230" s="600">
        <f t="shared" si="8"/>
        <v>0</v>
      </c>
      <c r="O230" s="591"/>
    </row>
    <row r="231" spans="1:15" ht="15" x14ac:dyDescent="0.2">
      <c r="A231" s="601">
        <v>94</v>
      </c>
      <c r="B231" s="594"/>
      <c r="C231" s="596"/>
      <c r="D231" s="597"/>
      <c r="E231" s="181"/>
      <c r="F231" s="634"/>
      <c r="G231" s="598">
        <f t="shared" si="5"/>
        <v>0</v>
      </c>
      <c r="H231" s="560">
        <f t="shared" si="6"/>
        <v>0</v>
      </c>
      <c r="I231" s="599"/>
      <c r="J231" s="560">
        <f t="shared" si="7"/>
        <v>0</v>
      </c>
      <c r="K231" s="181"/>
      <c r="L231" s="181"/>
      <c r="M231" s="181"/>
      <c r="N231" s="600">
        <f t="shared" si="8"/>
        <v>0</v>
      </c>
      <c r="O231" s="591"/>
    </row>
    <row r="232" spans="1:15" ht="15" x14ac:dyDescent="0.2">
      <c r="A232" s="601">
        <v>95</v>
      </c>
      <c r="B232" s="594"/>
      <c r="C232" s="596"/>
      <c r="D232" s="597"/>
      <c r="E232" s="181"/>
      <c r="F232" s="634"/>
      <c r="G232" s="598">
        <f t="shared" si="5"/>
        <v>0</v>
      </c>
      <c r="H232" s="560">
        <f t="shared" si="6"/>
        <v>0</v>
      </c>
      <c r="I232" s="599"/>
      <c r="J232" s="560">
        <f t="shared" si="7"/>
        <v>0</v>
      </c>
      <c r="K232" s="181"/>
      <c r="L232" s="181"/>
      <c r="M232" s="181"/>
      <c r="N232" s="600">
        <f t="shared" si="8"/>
        <v>0</v>
      </c>
      <c r="O232" s="591"/>
    </row>
    <row r="233" spans="1:15" ht="15" x14ac:dyDescent="0.2">
      <c r="A233" s="601">
        <v>96</v>
      </c>
      <c r="B233" s="594"/>
      <c r="C233" s="596"/>
      <c r="D233" s="597"/>
      <c r="E233" s="181"/>
      <c r="F233" s="634"/>
      <c r="G233" s="598">
        <f t="shared" si="5"/>
        <v>0</v>
      </c>
      <c r="H233" s="560">
        <f t="shared" si="6"/>
        <v>0</v>
      </c>
      <c r="I233" s="599"/>
      <c r="J233" s="560">
        <f t="shared" si="7"/>
        <v>0</v>
      </c>
      <c r="K233" s="181"/>
      <c r="L233" s="181"/>
      <c r="M233" s="181"/>
      <c r="N233" s="600">
        <f t="shared" si="8"/>
        <v>0</v>
      </c>
      <c r="O233" s="591"/>
    </row>
    <row r="234" spans="1:15" ht="15" x14ac:dyDescent="0.2">
      <c r="A234" s="601">
        <v>97</v>
      </c>
      <c r="B234" s="594"/>
      <c r="C234" s="596"/>
      <c r="D234" s="597"/>
      <c r="E234" s="181"/>
      <c r="F234" s="634"/>
      <c r="G234" s="598">
        <f t="shared" si="5"/>
        <v>0</v>
      </c>
      <c r="H234" s="560">
        <f t="shared" si="6"/>
        <v>0</v>
      </c>
      <c r="I234" s="599"/>
      <c r="J234" s="560">
        <f t="shared" si="7"/>
        <v>0</v>
      </c>
      <c r="K234" s="181"/>
      <c r="L234" s="181"/>
      <c r="M234" s="181"/>
      <c r="N234" s="600">
        <f t="shared" si="8"/>
        <v>0</v>
      </c>
      <c r="O234" s="591"/>
    </row>
    <row r="235" spans="1:15" ht="15" x14ac:dyDescent="0.2">
      <c r="A235" s="601">
        <v>98</v>
      </c>
      <c r="B235" s="594"/>
      <c r="C235" s="596"/>
      <c r="D235" s="597"/>
      <c r="E235" s="181"/>
      <c r="F235" s="634"/>
      <c r="G235" s="598">
        <f t="shared" si="5"/>
        <v>0</v>
      </c>
      <c r="H235" s="560">
        <f t="shared" si="6"/>
        <v>0</v>
      </c>
      <c r="I235" s="599"/>
      <c r="J235" s="560">
        <f t="shared" si="7"/>
        <v>0</v>
      </c>
      <c r="K235" s="181"/>
      <c r="L235" s="181"/>
      <c r="M235" s="181"/>
      <c r="N235" s="600">
        <f t="shared" si="8"/>
        <v>0</v>
      </c>
      <c r="O235" s="591"/>
    </row>
    <row r="236" spans="1:15" ht="15" x14ac:dyDescent="0.2">
      <c r="A236" s="601">
        <v>99</v>
      </c>
      <c r="B236" s="594"/>
      <c r="C236" s="596"/>
      <c r="D236" s="597"/>
      <c r="E236" s="181"/>
      <c r="F236" s="634"/>
      <c r="G236" s="598">
        <f t="shared" si="5"/>
        <v>0</v>
      </c>
      <c r="H236" s="560">
        <f t="shared" si="6"/>
        <v>0</v>
      </c>
      <c r="I236" s="599"/>
      <c r="J236" s="560">
        <f t="shared" si="7"/>
        <v>0</v>
      </c>
      <c r="K236" s="181"/>
      <c r="L236" s="181"/>
      <c r="M236" s="181"/>
      <c r="N236" s="600">
        <f t="shared" si="8"/>
        <v>0</v>
      </c>
      <c r="O236" s="591"/>
    </row>
    <row r="237" spans="1:15" ht="15" x14ac:dyDescent="0.2">
      <c r="A237" s="601">
        <v>100</v>
      </c>
      <c r="B237" s="594"/>
      <c r="C237" s="596"/>
      <c r="D237" s="597"/>
      <c r="E237" s="181"/>
      <c r="F237" s="634"/>
      <c r="G237" s="598">
        <f t="shared" si="5"/>
        <v>0</v>
      </c>
      <c r="H237" s="560">
        <f t="shared" si="6"/>
        <v>0</v>
      </c>
      <c r="I237" s="599"/>
      <c r="J237" s="560">
        <f t="shared" si="7"/>
        <v>0</v>
      </c>
      <c r="K237" s="181"/>
      <c r="L237" s="181"/>
      <c r="M237" s="181"/>
      <c r="N237" s="600">
        <f t="shared" si="8"/>
        <v>0</v>
      </c>
      <c r="O237" s="591"/>
    </row>
    <row r="238" spans="1:15" ht="15" x14ac:dyDescent="0.2">
      <c r="A238" s="601">
        <v>101</v>
      </c>
      <c r="B238" s="594"/>
      <c r="C238" s="596"/>
      <c r="D238" s="597"/>
      <c r="E238" s="181"/>
      <c r="F238" s="634"/>
      <c r="G238" s="598">
        <f t="shared" si="5"/>
        <v>0</v>
      </c>
      <c r="H238" s="560">
        <f t="shared" si="6"/>
        <v>0</v>
      </c>
      <c r="I238" s="599"/>
      <c r="J238" s="560">
        <f t="shared" si="7"/>
        <v>0</v>
      </c>
      <c r="K238" s="181"/>
      <c r="L238" s="181"/>
      <c r="M238" s="181"/>
      <c r="N238" s="600">
        <f t="shared" si="8"/>
        <v>0</v>
      </c>
      <c r="O238" s="591"/>
    </row>
    <row r="239" spans="1:15" ht="15" x14ac:dyDescent="0.2">
      <c r="A239" s="601">
        <v>102</v>
      </c>
      <c r="B239" s="594"/>
      <c r="C239" s="596"/>
      <c r="D239" s="597"/>
      <c r="E239" s="181"/>
      <c r="F239" s="634"/>
      <c r="G239" s="598">
        <f t="shared" si="5"/>
        <v>0</v>
      </c>
      <c r="H239" s="560">
        <f t="shared" si="6"/>
        <v>0</v>
      </c>
      <c r="I239" s="599"/>
      <c r="J239" s="560">
        <f t="shared" si="7"/>
        <v>0</v>
      </c>
      <c r="K239" s="181"/>
      <c r="L239" s="181"/>
      <c r="M239" s="181"/>
      <c r="N239" s="600">
        <f t="shared" si="8"/>
        <v>0</v>
      </c>
      <c r="O239" s="591"/>
    </row>
    <row r="240" spans="1:15" ht="15" x14ac:dyDescent="0.2">
      <c r="A240" s="601">
        <v>103</v>
      </c>
      <c r="B240" s="594"/>
      <c r="C240" s="596"/>
      <c r="D240" s="597"/>
      <c r="E240" s="181"/>
      <c r="F240" s="634"/>
      <c r="G240" s="598">
        <f t="shared" si="5"/>
        <v>0</v>
      </c>
      <c r="H240" s="560">
        <f t="shared" si="6"/>
        <v>0</v>
      </c>
      <c r="I240" s="599"/>
      <c r="J240" s="560">
        <f t="shared" si="7"/>
        <v>0</v>
      </c>
      <c r="K240" s="181"/>
      <c r="L240" s="181"/>
      <c r="M240" s="181"/>
      <c r="N240" s="600">
        <f t="shared" si="8"/>
        <v>0</v>
      </c>
      <c r="O240" s="591"/>
    </row>
    <row r="241" spans="1:15" ht="15" x14ac:dyDescent="0.2">
      <c r="A241" s="601">
        <v>104</v>
      </c>
      <c r="B241" s="594"/>
      <c r="C241" s="596"/>
      <c r="D241" s="597"/>
      <c r="E241" s="181"/>
      <c r="F241" s="634"/>
      <c r="G241" s="598">
        <f t="shared" si="5"/>
        <v>0</v>
      </c>
      <c r="H241" s="560">
        <f t="shared" si="6"/>
        <v>0</v>
      </c>
      <c r="I241" s="599"/>
      <c r="J241" s="560">
        <f t="shared" si="7"/>
        <v>0</v>
      </c>
      <c r="K241" s="181"/>
      <c r="L241" s="181"/>
      <c r="M241" s="181"/>
      <c r="N241" s="600">
        <f t="shared" si="8"/>
        <v>0</v>
      </c>
      <c r="O241" s="591"/>
    </row>
    <row r="242" spans="1:15" ht="15" x14ac:dyDescent="0.2">
      <c r="A242" s="601">
        <v>105</v>
      </c>
      <c r="B242" s="594"/>
      <c r="C242" s="596"/>
      <c r="D242" s="597"/>
      <c r="E242" s="181"/>
      <c r="F242" s="634"/>
      <c r="G242" s="598">
        <f t="shared" si="5"/>
        <v>0</v>
      </c>
      <c r="H242" s="560">
        <f t="shared" si="6"/>
        <v>0</v>
      </c>
      <c r="I242" s="599"/>
      <c r="J242" s="560">
        <f t="shared" si="7"/>
        <v>0</v>
      </c>
      <c r="K242" s="181"/>
      <c r="L242" s="181"/>
      <c r="M242" s="181"/>
      <c r="N242" s="600">
        <f t="shared" si="8"/>
        <v>0</v>
      </c>
      <c r="O242" s="591"/>
    </row>
    <row r="243" spans="1:15" ht="15" x14ac:dyDescent="0.2">
      <c r="A243" s="601">
        <v>106</v>
      </c>
      <c r="B243" s="594"/>
      <c r="C243" s="596"/>
      <c r="D243" s="597"/>
      <c r="E243" s="181"/>
      <c r="F243" s="634"/>
      <c r="G243" s="598">
        <f t="shared" si="5"/>
        <v>0</v>
      </c>
      <c r="H243" s="560">
        <f t="shared" si="6"/>
        <v>0</v>
      </c>
      <c r="I243" s="599"/>
      <c r="J243" s="560">
        <f t="shared" si="7"/>
        <v>0</v>
      </c>
      <c r="K243" s="181"/>
      <c r="L243" s="181"/>
      <c r="M243" s="181"/>
      <c r="N243" s="600">
        <f t="shared" si="8"/>
        <v>0</v>
      </c>
      <c r="O243" s="591"/>
    </row>
    <row r="244" spans="1:15" ht="15" x14ac:dyDescent="0.2">
      <c r="A244" s="601">
        <v>107</v>
      </c>
      <c r="B244" s="594"/>
      <c r="C244" s="596"/>
      <c r="D244" s="597"/>
      <c r="E244" s="181"/>
      <c r="F244" s="634"/>
      <c r="G244" s="598">
        <f t="shared" si="5"/>
        <v>0</v>
      </c>
      <c r="H244" s="560">
        <f t="shared" si="6"/>
        <v>0</v>
      </c>
      <c r="I244" s="599"/>
      <c r="J244" s="560">
        <f t="shared" si="7"/>
        <v>0</v>
      </c>
      <c r="K244" s="181"/>
      <c r="L244" s="181"/>
      <c r="M244" s="181"/>
      <c r="N244" s="600">
        <f t="shared" si="8"/>
        <v>0</v>
      </c>
      <c r="O244" s="591"/>
    </row>
    <row r="245" spans="1:15" ht="15" x14ac:dyDescent="0.2">
      <c r="A245" s="601">
        <v>108</v>
      </c>
      <c r="B245" s="594"/>
      <c r="C245" s="596"/>
      <c r="D245" s="597"/>
      <c r="E245" s="181"/>
      <c r="F245" s="634"/>
      <c r="G245" s="598">
        <f t="shared" si="5"/>
        <v>0</v>
      </c>
      <c r="H245" s="560">
        <f t="shared" si="6"/>
        <v>0</v>
      </c>
      <c r="I245" s="599"/>
      <c r="J245" s="560">
        <f t="shared" si="7"/>
        <v>0</v>
      </c>
      <c r="K245" s="181"/>
      <c r="L245" s="181"/>
      <c r="M245" s="181"/>
      <c r="N245" s="600">
        <f t="shared" si="8"/>
        <v>0</v>
      </c>
      <c r="O245" s="591"/>
    </row>
    <row r="246" spans="1:15" ht="15" x14ac:dyDescent="0.2">
      <c r="A246" s="601">
        <v>109</v>
      </c>
      <c r="B246" s="594"/>
      <c r="C246" s="596"/>
      <c r="D246" s="597"/>
      <c r="E246" s="181"/>
      <c r="F246" s="634"/>
      <c r="G246" s="598">
        <f t="shared" si="5"/>
        <v>0</v>
      </c>
      <c r="H246" s="560">
        <f t="shared" si="6"/>
        <v>0</v>
      </c>
      <c r="I246" s="599"/>
      <c r="J246" s="560">
        <f t="shared" si="7"/>
        <v>0</v>
      </c>
      <c r="K246" s="181"/>
      <c r="L246" s="181"/>
      <c r="M246" s="181"/>
      <c r="N246" s="600">
        <f t="shared" si="8"/>
        <v>0</v>
      </c>
      <c r="O246" s="591"/>
    </row>
    <row r="247" spans="1:15" ht="15" x14ac:dyDescent="0.2">
      <c r="A247" s="601">
        <v>110</v>
      </c>
      <c r="B247" s="594"/>
      <c r="C247" s="596"/>
      <c r="D247" s="597"/>
      <c r="E247" s="181"/>
      <c r="F247" s="634"/>
      <c r="G247" s="598">
        <f t="shared" si="5"/>
        <v>0</v>
      </c>
      <c r="H247" s="560">
        <f t="shared" si="6"/>
        <v>0</v>
      </c>
      <c r="I247" s="599"/>
      <c r="J247" s="560">
        <f t="shared" si="7"/>
        <v>0</v>
      </c>
      <c r="K247" s="181"/>
      <c r="L247" s="181"/>
      <c r="M247" s="181"/>
      <c r="N247" s="600">
        <f t="shared" si="8"/>
        <v>0</v>
      </c>
      <c r="O247" s="591"/>
    </row>
    <row r="248" spans="1:15" ht="15" x14ac:dyDescent="0.2">
      <c r="A248" s="601">
        <v>111</v>
      </c>
      <c r="B248" s="594"/>
      <c r="C248" s="596"/>
      <c r="D248" s="597"/>
      <c r="E248" s="181"/>
      <c r="F248" s="634"/>
      <c r="G248" s="598">
        <f t="shared" si="5"/>
        <v>0</v>
      </c>
      <c r="H248" s="560">
        <f t="shared" si="6"/>
        <v>0</v>
      </c>
      <c r="I248" s="599"/>
      <c r="J248" s="560">
        <f t="shared" si="7"/>
        <v>0</v>
      </c>
      <c r="K248" s="181"/>
      <c r="L248" s="181"/>
      <c r="M248" s="181"/>
      <c r="N248" s="600">
        <f t="shared" si="8"/>
        <v>0</v>
      </c>
      <c r="O248" s="591"/>
    </row>
    <row r="249" spans="1:15" ht="15" x14ac:dyDescent="0.2">
      <c r="A249" s="601">
        <v>112</v>
      </c>
      <c r="B249" s="594"/>
      <c r="C249" s="596"/>
      <c r="D249" s="597"/>
      <c r="E249" s="181"/>
      <c r="F249" s="634"/>
      <c r="G249" s="598">
        <f t="shared" si="5"/>
        <v>0</v>
      </c>
      <c r="H249" s="560">
        <f t="shared" si="6"/>
        <v>0</v>
      </c>
      <c r="I249" s="599"/>
      <c r="J249" s="560">
        <f t="shared" si="7"/>
        <v>0</v>
      </c>
      <c r="K249" s="181"/>
      <c r="L249" s="181"/>
      <c r="M249" s="181"/>
      <c r="N249" s="600">
        <f t="shared" si="8"/>
        <v>0</v>
      </c>
      <c r="O249" s="591"/>
    </row>
    <row r="250" spans="1:15" ht="15" x14ac:dyDescent="0.2">
      <c r="A250" s="601">
        <v>113</v>
      </c>
      <c r="B250" s="594"/>
      <c r="C250" s="596"/>
      <c r="D250" s="597"/>
      <c r="E250" s="181"/>
      <c r="F250" s="634"/>
      <c r="G250" s="598">
        <f t="shared" si="5"/>
        <v>0</v>
      </c>
      <c r="H250" s="560">
        <f t="shared" si="6"/>
        <v>0</v>
      </c>
      <c r="I250" s="599"/>
      <c r="J250" s="560">
        <f t="shared" si="7"/>
        <v>0</v>
      </c>
      <c r="K250" s="181"/>
      <c r="L250" s="181"/>
      <c r="M250" s="181"/>
      <c r="N250" s="600">
        <f t="shared" si="8"/>
        <v>0</v>
      </c>
      <c r="O250" s="591"/>
    </row>
    <row r="251" spans="1:15" ht="15" x14ac:dyDescent="0.2">
      <c r="A251" s="601">
        <v>114</v>
      </c>
      <c r="B251" s="594"/>
      <c r="C251" s="596"/>
      <c r="D251" s="597"/>
      <c r="E251" s="181"/>
      <c r="F251" s="634"/>
      <c r="G251" s="598">
        <f t="shared" si="5"/>
        <v>0</v>
      </c>
      <c r="H251" s="560">
        <f t="shared" si="6"/>
        <v>0</v>
      </c>
      <c r="I251" s="599"/>
      <c r="J251" s="560">
        <f t="shared" si="7"/>
        <v>0</v>
      </c>
      <c r="K251" s="181"/>
      <c r="L251" s="181"/>
      <c r="M251" s="181"/>
      <c r="N251" s="600">
        <f t="shared" si="8"/>
        <v>0</v>
      </c>
      <c r="O251" s="591"/>
    </row>
    <row r="252" spans="1:15" ht="15" x14ac:dyDescent="0.2">
      <c r="A252" s="601">
        <v>115</v>
      </c>
      <c r="B252" s="594"/>
      <c r="C252" s="596"/>
      <c r="D252" s="597"/>
      <c r="E252" s="181"/>
      <c r="F252" s="634"/>
      <c r="G252" s="598">
        <f t="shared" si="5"/>
        <v>0</v>
      </c>
      <c r="H252" s="560">
        <f t="shared" si="6"/>
        <v>0</v>
      </c>
      <c r="I252" s="599"/>
      <c r="J252" s="560">
        <f t="shared" si="7"/>
        <v>0</v>
      </c>
      <c r="K252" s="181"/>
      <c r="L252" s="181"/>
      <c r="M252" s="181"/>
      <c r="N252" s="600">
        <f t="shared" si="8"/>
        <v>0</v>
      </c>
      <c r="O252" s="591"/>
    </row>
    <row r="253" spans="1:15" ht="15" x14ac:dyDescent="0.2">
      <c r="A253" s="601">
        <v>116</v>
      </c>
      <c r="B253" s="594"/>
      <c r="C253" s="596"/>
      <c r="D253" s="597"/>
      <c r="E253" s="181"/>
      <c r="F253" s="634"/>
      <c r="G253" s="598">
        <f t="shared" si="5"/>
        <v>0</v>
      </c>
      <c r="H253" s="560">
        <f t="shared" si="6"/>
        <v>0</v>
      </c>
      <c r="I253" s="599"/>
      <c r="J253" s="560">
        <f t="shared" si="7"/>
        <v>0</v>
      </c>
      <c r="K253" s="181"/>
      <c r="L253" s="181"/>
      <c r="M253" s="181"/>
      <c r="N253" s="600">
        <f t="shared" si="8"/>
        <v>0</v>
      </c>
      <c r="O253" s="591"/>
    </row>
    <row r="254" spans="1:15" ht="15" x14ac:dyDescent="0.2">
      <c r="A254" s="601">
        <v>117</v>
      </c>
      <c r="B254" s="594"/>
      <c r="C254" s="596"/>
      <c r="D254" s="597"/>
      <c r="E254" s="181"/>
      <c r="F254" s="634"/>
      <c r="G254" s="598">
        <f t="shared" si="5"/>
        <v>0</v>
      </c>
      <c r="H254" s="560">
        <f t="shared" si="6"/>
        <v>0</v>
      </c>
      <c r="I254" s="599"/>
      <c r="J254" s="560">
        <f t="shared" si="7"/>
        <v>0</v>
      </c>
      <c r="K254" s="181"/>
      <c r="L254" s="181"/>
      <c r="M254" s="181"/>
      <c r="N254" s="600">
        <f t="shared" si="8"/>
        <v>0</v>
      </c>
      <c r="O254" s="591"/>
    </row>
    <row r="255" spans="1:15" ht="15" x14ac:dyDescent="0.2">
      <c r="A255" s="601">
        <v>118</v>
      </c>
      <c r="B255" s="594"/>
      <c r="C255" s="596"/>
      <c r="D255" s="597"/>
      <c r="E255" s="181"/>
      <c r="F255" s="634"/>
      <c r="G255" s="598">
        <f t="shared" si="5"/>
        <v>0</v>
      </c>
      <c r="H255" s="560">
        <f t="shared" si="6"/>
        <v>0</v>
      </c>
      <c r="I255" s="599"/>
      <c r="J255" s="560">
        <f t="shared" si="7"/>
        <v>0</v>
      </c>
      <c r="K255" s="181"/>
      <c r="L255" s="181"/>
      <c r="M255" s="181"/>
      <c r="N255" s="600">
        <f t="shared" si="8"/>
        <v>0</v>
      </c>
      <c r="O255" s="591"/>
    </row>
    <row r="256" spans="1:15" ht="15" x14ac:dyDescent="0.2">
      <c r="A256" s="601">
        <v>119</v>
      </c>
      <c r="B256" s="594"/>
      <c r="C256" s="596"/>
      <c r="D256" s="597"/>
      <c r="E256" s="181"/>
      <c r="F256" s="634"/>
      <c r="G256" s="598">
        <f t="shared" si="5"/>
        <v>0</v>
      </c>
      <c r="H256" s="560">
        <f t="shared" si="6"/>
        <v>0</v>
      </c>
      <c r="I256" s="599"/>
      <c r="J256" s="560">
        <f t="shared" si="7"/>
        <v>0</v>
      </c>
      <c r="K256" s="181"/>
      <c r="L256" s="181"/>
      <c r="M256" s="181"/>
      <c r="N256" s="600">
        <f t="shared" si="8"/>
        <v>0</v>
      </c>
      <c r="O256" s="591"/>
    </row>
    <row r="257" spans="1:15" ht="15" x14ac:dyDescent="0.2">
      <c r="A257" s="601">
        <v>120</v>
      </c>
      <c r="B257" s="594"/>
      <c r="C257" s="596"/>
      <c r="D257" s="597"/>
      <c r="E257" s="181"/>
      <c r="F257" s="634"/>
      <c r="G257" s="598">
        <f t="shared" si="5"/>
        <v>0</v>
      </c>
      <c r="H257" s="560">
        <f t="shared" si="6"/>
        <v>0</v>
      </c>
      <c r="I257" s="599"/>
      <c r="J257" s="560">
        <f t="shared" si="7"/>
        <v>0</v>
      </c>
      <c r="K257" s="181"/>
      <c r="L257" s="181"/>
      <c r="M257" s="181"/>
      <c r="N257" s="600">
        <f t="shared" si="8"/>
        <v>0</v>
      </c>
      <c r="O257" s="591"/>
    </row>
    <row r="258" spans="1:15" ht="15" x14ac:dyDescent="0.2">
      <c r="A258" s="601">
        <v>121</v>
      </c>
      <c r="B258" s="594"/>
      <c r="C258" s="596"/>
      <c r="D258" s="597"/>
      <c r="E258" s="181"/>
      <c r="F258" s="634"/>
      <c r="G258" s="598">
        <f t="shared" si="5"/>
        <v>0</v>
      </c>
      <c r="H258" s="560">
        <f t="shared" si="6"/>
        <v>0</v>
      </c>
      <c r="I258" s="599"/>
      <c r="J258" s="560">
        <f t="shared" si="7"/>
        <v>0</v>
      </c>
      <c r="K258" s="181"/>
      <c r="L258" s="181"/>
      <c r="M258" s="181"/>
      <c r="N258" s="600">
        <f t="shared" si="8"/>
        <v>0</v>
      </c>
      <c r="O258" s="591"/>
    </row>
    <row r="259" spans="1:15" ht="15" x14ac:dyDescent="0.2">
      <c r="A259" s="601">
        <v>122</v>
      </c>
      <c r="B259" s="594"/>
      <c r="C259" s="596"/>
      <c r="D259" s="597"/>
      <c r="E259" s="181"/>
      <c r="F259" s="634"/>
      <c r="G259" s="598">
        <f t="shared" si="5"/>
        <v>0</v>
      </c>
      <c r="H259" s="560">
        <f t="shared" si="6"/>
        <v>0</v>
      </c>
      <c r="I259" s="599"/>
      <c r="J259" s="560">
        <f t="shared" si="7"/>
        <v>0</v>
      </c>
      <c r="K259" s="181"/>
      <c r="L259" s="181"/>
      <c r="M259" s="181"/>
      <c r="N259" s="600">
        <f t="shared" si="8"/>
        <v>0</v>
      </c>
      <c r="O259" s="591"/>
    </row>
    <row r="260" spans="1:15" ht="15" x14ac:dyDescent="0.2">
      <c r="A260" s="601">
        <v>123</v>
      </c>
      <c r="B260" s="594"/>
      <c r="C260" s="596"/>
      <c r="D260" s="597"/>
      <c r="E260" s="181"/>
      <c r="F260" s="634"/>
      <c r="G260" s="598">
        <f t="shared" si="5"/>
        <v>0</v>
      </c>
      <c r="H260" s="560">
        <f t="shared" si="6"/>
        <v>0</v>
      </c>
      <c r="I260" s="599"/>
      <c r="J260" s="560">
        <f t="shared" si="7"/>
        <v>0</v>
      </c>
      <c r="K260" s="181"/>
      <c r="L260" s="181"/>
      <c r="M260" s="181"/>
      <c r="N260" s="600">
        <f t="shared" si="8"/>
        <v>0</v>
      </c>
      <c r="O260" s="591"/>
    </row>
    <row r="261" spans="1:15" ht="15" x14ac:dyDescent="0.2">
      <c r="A261" s="601">
        <v>124</v>
      </c>
      <c r="B261" s="594"/>
      <c r="C261" s="596"/>
      <c r="D261" s="597"/>
      <c r="E261" s="181"/>
      <c r="F261" s="634"/>
      <c r="G261" s="598">
        <f t="shared" si="5"/>
        <v>0</v>
      </c>
      <c r="H261" s="560">
        <f t="shared" si="6"/>
        <v>0</v>
      </c>
      <c r="I261" s="599"/>
      <c r="J261" s="560">
        <f t="shared" si="7"/>
        <v>0</v>
      </c>
      <c r="K261" s="181"/>
      <c r="L261" s="181"/>
      <c r="M261" s="181"/>
      <c r="N261" s="600">
        <f t="shared" si="8"/>
        <v>0</v>
      </c>
      <c r="O261" s="591"/>
    </row>
    <row r="262" spans="1:15" ht="15" x14ac:dyDescent="0.2">
      <c r="A262" s="601">
        <v>125</v>
      </c>
      <c r="B262" s="594"/>
      <c r="C262" s="596"/>
      <c r="D262" s="597"/>
      <c r="E262" s="181"/>
      <c r="F262" s="634"/>
      <c r="G262" s="598">
        <f t="shared" si="5"/>
        <v>0</v>
      </c>
      <c r="H262" s="560">
        <f t="shared" si="6"/>
        <v>0</v>
      </c>
      <c r="I262" s="599"/>
      <c r="J262" s="560">
        <f t="shared" si="7"/>
        <v>0</v>
      </c>
      <c r="K262" s="181"/>
      <c r="L262" s="181"/>
      <c r="M262" s="181"/>
      <c r="N262" s="600">
        <f t="shared" si="8"/>
        <v>0</v>
      </c>
      <c r="O262" s="591"/>
    </row>
    <row r="263" spans="1:15" ht="15" x14ac:dyDescent="0.2">
      <c r="A263" s="601">
        <v>126</v>
      </c>
      <c r="B263" s="594"/>
      <c r="C263" s="596"/>
      <c r="D263" s="597"/>
      <c r="E263" s="181"/>
      <c r="F263" s="634"/>
      <c r="G263" s="598">
        <f t="shared" si="5"/>
        <v>0</v>
      </c>
      <c r="H263" s="560">
        <f t="shared" si="6"/>
        <v>0</v>
      </c>
      <c r="I263" s="599"/>
      <c r="J263" s="560">
        <f t="shared" si="7"/>
        <v>0</v>
      </c>
      <c r="K263" s="181"/>
      <c r="L263" s="181"/>
      <c r="M263" s="181"/>
      <c r="N263" s="600">
        <f t="shared" si="8"/>
        <v>0</v>
      </c>
      <c r="O263" s="591"/>
    </row>
    <row r="264" spans="1:15" ht="15" x14ac:dyDescent="0.2">
      <c r="A264" s="601">
        <v>127</v>
      </c>
      <c r="B264" s="594"/>
      <c r="C264" s="596"/>
      <c r="D264" s="597"/>
      <c r="E264" s="181"/>
      <c r="F264" s="634"/>
      <c r="G264" s="598">
        <f t="shared" si="5"/>
        <v>0</v>
      </c>
      <c r="H264" s="560">
        <f t="shared" si="6"/>
        <v>0</v>
      </c>
      <c r="I264" s="599"/>
      <c r="J264" s="560">
        <f t="shared" si="7"/>
        <v>0</v>
      </c>
      <c r="K264" s="181"/>
      <c r="L264" s="181"/>
      <c r="M264" s="181"/>
      <c r="N264" s="600">
        <f t="shared" si="8"/>
        <v>0</v>
      </c>
      <c r="O264" s="591"/>
    </row>
    <row r="265" spans="1:15" ht="15" x14ac:dyDescent="0.2">
      <c r="A265" s="601">
        <v>128</v>
      </c>
      <c r="B265" s="594"/>
      <c r="C265" s="596"/>
      <c r="D265" s="597"/>
      <c r="E265" s="181"/>
      <c r="F265" s="634"/>
      <c r="G265" s="598">
        <f t="shared" si="5"/>
        <v>0</v>
      </c>
      <c r="H265" s="560">
        <f t="shared" si="6"/>
        <v>0</v>
      </c>
      <c r="I265" s="599"/>
      <c r="J265" s="560">
        <f t="shared" si="7"/>
        <v>0</v>
      </c>
      <c r="K265" s="181"/>
      <c r="L265" s="181"/>
      <c r="M265" s="181"/>
      <c r="N265" s="600">
        <f t="shared" si="8"/>
        <v>0</v>
      </c>
      <c r="O265" s="591"/>
    </row>
    <row r="266" spans="1:15" ht="15" x14ac:dyDescent="0.2">
      <c r="A266" s="601">
        <v>129</v>
      </c>
      <c r="B266" s="594"/>
      <c r="C266" s="596"/>
      <c r="D266" s="597"/>
      <c r="E266" s="181"/>
      <c r="F266" s="634"/>
      <c r="G266" s="598">
        <f t="shared" si="5"/>
        <v>0</v>
      </c>
      <c r="H266" s="560">
        <f t="shared" si="6"/>
        <v>0</v>
      </c>
      <c r="I266" s="599"/>
      <c r="J266" s="560">
        <f t="shared" si="7"/>
        <v>0</v>
      </c>
      <c r="K266" s="181"/>
      <c r="L266" s="181"/>
      <c r="M266" s="181"/>
      <c r="N266" s="600">
        <f t="shared" si="8"/>
        <v>0</v>
      </c>
      <c r="O266" s="591"/>
    </row>
    <row r="267" spans="1:15" ht="15" x14ac:dyDescent="0.2">
      <c r="A267" s="601">
        <v>130</v>
      </c>
      <c r="B267" s="594"/>
      <c r="C267" s="596"/>
      <c r="D267" s="597"/>
      <c r="E267" s="181"/>
      <c r="F267" s="634"/>
      <c r="G267" s="598">
        <f t="shared" ref="G267:G330" si="9">IF(OR(D267=0,F267=0),0,IF(F267="Sofortabschreib.","",EDATE(D267,F267*12)-1))</f>
        <v>0</v>
      </c>
      <c r="H267" s="560">
        <f t="shared" ref="H267:H330" si="10">IF(F267=0,0,IF(F267="Sofortabschreib.",0,ROUND(E267/F267/12,2)))</f>
        <v>0</v>
      </c>
      <c r="I267" s="599"/>
      <c r="J267" s="560">
        <f t="shared" ref="J267:J330" si="11">IF(I267=0,0,NETWORKDAYS(I267,EOMONTH(I267,0),$J$7:$J$111)*8)</f>
        <v>0</v>
      </c>
      <c r="K267" s="181"/>
      <c r="L267" s="181"/>
      <c r="M267" s="181"/>
      <c r="N267" s="600">
        <f t="shared" ref="N267:N330" si="12">IF(F267="Sofortabschreib.",ROUND(M267,2),IF(J267=0,0,IF(K267=0,ROUND(H267/J267*L267,2),ROUND(H267/K267*L267,2))))</f>
        <v>0</v>
      </c>
      <c r="O267" s="591"/>
    </row>
    <row r="268" spans="1:15" ht="15" x14ac:dyDescent="0.2">
      <c r="A268" s="601">
        <v>131</v>
      </c>
      <c r="B268" s="594"/>
      <c r="C268" s="596"/>
      <c r="D268" s="597"/>
      <c r="E268" s="181"/>
      <c r="F268" s="634"/>
      <c r="G268" s="598">
        <f t="shared" si="9"/>
        <v>0</v>
      </c>
      <c r="H268" s="560">
        <f t="shared" si="10"/>
        <v>0</v>
      </c>
      <c r="I268" s="599"/>
      <c r="J268" s="560">
        <f t="shared" si="11"/>
        <v>0</v>
      </c>
      <c r="K268" s="181"/>
      <c r="L268" s="181"/>
      <c r="M268" s="181"/>
      <c r="N268" s="600">
        <f t="shared" si="12"/>
        <v>0</v>
      </c>
      <c r="O268" s="591"/>
    </row>
    <row r="269" spans="1:15" ht="15" x14ac:dyDescent="0.2">
      <c r="A269" s="601">
        <v>132</v>
      </c>
      <c r="B269" s="594"/>
      <c r="C269" s="596"/>
      <c r="D269" s="597"/>
      <c r="E269" s="181"/>
      <c r="F269" s="634"/>
      <c r="G269" s="598">
        <f t="shared" si="9"/>
        <v>0</v>
      </c>
      <c r="H269" s="560">
        <f t="shared" si="10"/>
        <v>0</v>
      </c>
      <c r="I269" s="599"/>
      <c r="J269" s="560">
        <f t="shared" si="11"/>
        <v>0</v>
      </c>
      <c r="K269" s="181"/>
      <c r="L269" s="181"/>
      <c r="M269" s="181"/>
      <c r="N269" s="600">
        <f t="shared" si="12"/>
        <v>0</v>
      </c>
      <c r="O269" s="591"/>
    </row>
    <row r="270" spans="1:15" ht="15" x14ac:dyDescent="0.2">
      <c r="A270" s="601">
        <v>133</v>
      </c>
      <c r="B270" s="594"/>
      <c r="C270" s="596"/>
      <c r="D270" s="597"/>
      <c r="E270" s="181"/>
      <c r="F270" s="634"/>
      <c r="G270" s="598">
        <f t="shared" si="9"/>
        <v>0</v>
      </c>
      <c r="H270" s="560">
        <f t="shared" si="10"/>
        <v>0</v>
      </c>
      <c r="I270" s="599"/>
      <c r="J270" s="560">
        <f t="shared" si="11"/>
        <v>0</v>
      </c>
      <c r="K270" s="181"/>
      <c r="L270" s="181"/>
      <c r="M270" s="181"/>
      <c r="N270" s="600">
        <f t="shared" si="12"/>
        <v>0</v>
      </c>
      <c r="O270" s="591"/>
    </row>
    <row r="271" spans="1:15" ht="15" x14ac:dyDescent="0.2">
      <c r="A271" s="601">
        <v>134</v>
      </c>
      <c r="B271" s="594"/>
      <c r="C271" s="596"/>
      <c r="D271" s="597"/>
      <c r="E271" s="181"/>
      <c r="F271" s="634"/>
      <c r="G271" s="598">
        <f t="shared" si="9"/>
        <v>0</v>
      </c>
      <c r="H271" s="560">
        <f t="shared" si="10"/>
        <v>0</v>
      </c>
      <c r="I271" s="599"/>
      <c r="J271" s="560">
        <f t="shared" si="11"/>
        <v>0</v>
      </c>
      <c r="K271" s="181"/>
      <c r="L271" s="181"/>
      <c r="M271" s="181"/>
      <c r="N271" s="600">
        <f t="shared" si="12"/>
        <v>0</v>
      </c>
      <c r="O271" s="591"/>
    </row>
    <row r="272" spans="1:15" ht="15" x14ac:dyDescent="0.2">
      <c r="A272" s="601">
        <v>135</v>
      </c>
      <c r="B272" s="594"/>
      <c r="C272" s="596"/>
      <c r="D272" s="597"/>
      <c r="E272" s="181"/>
      <c r="F272" s="634"/>
      <c r="G272" s="598">
        <f t="shared" si="9"/>
        <v>0</v>
      </c>
      <c r="H272" s="560">
        <f t="shared" si="10"/>
        <v>0</v>
      </c>
      <c r="I272" s="599"/>
      <c r="J272" s="560">
        <f t="shared" si="11"/>
        <v>0</v>
      </c>
      <c r="K272" s="181"/>
      <c r="L272" s="181"/>
      <c r="M272" s="181"/>
      <c r="N272" s="600">
        <f t="shared" si="12"/>
        <v>0</v>
      </c>
      <c r="O272" s="591"/>
    </row>
    <row r="273" spans="1:15" ht="15" x14ac:dyDescent="0.2">
      <c r="A273" s="601">
        <v>136</v>
      </c>
      <c r="B273" s="594"/>
      <c r="C273" s="596"/>
      <c r="D273" s="597"/>
      <c r="E273" s="181"/>
      <c r="F273" s="634"/>
      <c r="G273" s="598">
        <f t="shared" si="9"/>
        <v>0</v>
      </c>
      <c r="H273" s="560">
        <f t="shared" si="10"/>
        <v>0</v>
      </c>
      <c r="I273" s="599"/>
      <c r="J273" s="560">
        <f t="shared" si="11"/>
        <v>0</v>
      </c>
      <c r="K273" s="181"/>
      <c r="L273" s="181"/>
      <c r="M273" s="181"/>
      <c r="N273" s="600">
        <f t="shared" si="12"/>
        <v>0</v>
      </c>
      <c r="O273" s="591"/>
    </row>
    <row r="274" spans="1:15" ht="15" x14ac:dyDescent="0.2">
      <c r="A274" s="601">
        <v>137</v>
      </c>
      <c r="B274" s="594"/>
      <c r="C274" s="596"/>
      <c r="D274" s="597"/>
      <c r="E274" s="181"/>
      <c r="F274" s="634"/>
      <c r="G274" s="598">
        <f t="shared" si="9"/>
        <v>0</v>
      </c>
      <c r="H274" s="560">
        <f t="shared" si="10"/>
        <v>0</v>
      </c>
      <c r="I274" s="599"/>
      <c r="J274" s="560">
        <f t="shared" si="11"/>
        <v>0</v>
      </c>
      <c r="K274" s="181"/>
      <c r="L274" s="181"/>
      <c r="M274" s="181"/>
      <c r="N274" s="600">
        <f t="shared" si="12"/>
        <v>0</v>
      </c>
      <c r="O274" s="591"/>
    </row>
    <row r="275" spans="1:15" ht="15" x14ac:dyDescent="0.2">
      <c r="A275" s="601">
        <v>138</v>
      </c>
      <c r="B275" s="594"/>
      <c r="C275" s="596"/>
      <c r="D275" s="597"/>
      <c r="E275" s="181"/>
      <c r="F275" s="634"/>
      <c r="G275" s="598">
        <f t="shared" si="9"/>
        <v>0</v>
      </c>
      <c r="H275" s="560">
        <f t="shared" si="10"/>
        <v>0</v>
      </c>
      <c r="I275" s="599"/>
      <c r="J275" s="560">
        <f t="shared" si="11"/>
        <v>0</v>
      </c>
      <c r="K275" s="181"/>
      <c r="L275" s="181"/>
      <c r="M275" s="181"/>
      <c r="N275" s="600">
        <f t="shared" si="12"/>
        <v>0</v>
      </c>
      <c r="O275" s="591"/>
    </row>
    <row r="276" spans="1:15" ht="15" x14ac:dyDescent="0.2">
      <c r="A276" s="601">
        <v>139</v>
      </c>
      <c r="B276" s="594"/>
      <c r="C276" s="596"/>
      <c r="D276" s="597"/>
      <c r="E276" s="181"/>
      <c r="F276" s="634"/>
      <c r="G276" s="598">
        <f t="shared" si="9"/>
        <v>0</v>
      </c>
      <c r="H276" s="560">
        <f t="shared" si="10"/>
        <v>0</v>
      </c>
      <c r="I276" s="599"/>
      <c r="J276" s="560">
        <f t="shared" si="11"/>
        <v>0</v>
      </c>
      <c r="K276" s="181"/>
      <c r="L276" s="181"/>
      <c r="M276" s="181"/>
      <c r="N276" s="600">
        <f t="shared" si="12"/>
        <v>0</v>
      </c>
      <c r="O276" s="591"/>
    </row>
    <row r="277" spans="1:15" ht="15" x14ac:dyDescent="0.2">
      <c r="A277" s="601">
        <v>140</v>
      </c>
      <c r="B277" s="594"/>
      <c r="C277" s="596"/>
      <c r="D277" s="597"/>
      <c r="E277" s="181"/>
      <c r="F277" s="634"/>
      <c r="G277" s="598">
        <f t="shared" si="9"/>
        <v>0</v>
      </c>
      <c r="H277" s="560">
        <f t="shared" si="10"/>
        <v>0</v>
      </c>
      <c r="I277" s="599"/>
      <c r="J277" s="560">
        <f t="shared" si="11"/>
        <v>0</v>
      </c>
      <c r="K277" s="181"/>
      <c r="L277" s="181"/>
      <c r="M277" s="181"/>
      <c r="N277" s="600">
        <f t="shared" si="12"/>
        <v>0</v>
      </c>
      <c r="O277" s="591"/>
    </row>
    <row r="278" spans="1:15" ht="15" x14ac:dyDescent="0.2">
      <c r="A278" s="601">
        <v>141</v>
      </c>
      <c r="B278" s="594"/>
      <c r="C278" s="596"/>
      <c r="D278" s="597"/>
      <c r="E278" s="181"/>
      <c r="F278" s="634"/>
      <c r="G278" s="598">
        <f t="shared" si="9"/>
        <v>0</v>
      </c>
      <c r="H278" s="560">
        <f t="shared" si="10"/>
        <v>0</v>
      </c>
      <c r="I278" s="599"/>
      <c r="J278" s="560">
        <f t="shared" si="11"/>
        <v>0</v>
      </c>
      <c r="K278" s="181"/>
      <c r="L278" s="181"/>
      <c r="M278" s="181"/>
      <c r="N278" s="600">
        <f t="shared" si="12"/>
        <v>0</v>
      </c>
      <c r="O278" s="591"/>
    </row>
    <row r="279" spans="1:15" ht="15" x14ac:dyDescent="0.2">
      <c r="A279" s="601">
        <v>142</v>
      </c>
      <c r="B279" s="594"/>
      <c r="C279" s="596"/>
      <c r="D279" s="597"/>
      <c r="E279" s="181"/>
      <c r="F279" s="634"/>
      <c r="G279" s="598">
        <f t="shared" si="9"/>
        <v>0</v>
      </c>
      <c r="H279" s="560">
        <f t="shared" si="10"/>
        <v>0</v>
      </c>
      <c r="I279" s="599"/>
      <c r="J279" s="560">
        <f t="shared" si="11"/>
        <v>0</v>
      </c>
      <c r="K279" s="181"/>
      <c r="L279" s="181"/>
      <c r="M279" s="181"/>
      <c r="N279" s="600">
        <f t="shared" si="12"/>
        <v>0</v>
      </c>
      <c r="O279" s="591"/>
    </row>
    <row r="280" spans="1:15" ht="15" x14ac:dyDescent="0.2">
      <c r="A280" s="601">
        <v>143</v>
      </c>
      <c r="B280" s="594"/>
      <c r="C280" s="596"/>
      <c r="D280" s="597"/>
      <c r="E280" s="181"/>
      <c r="F280" s="634"/>
      <c r="G280" s="598">
        <f t="shared" si="9"/>
        <v>0</v>
      </c>
      <c r="H280" s="560">
        <f t="shared" si="10"/>
        <v>0</v>
      </c>
      <c r="I280" s="599"/>
      <c r="J280" s="560">
        <f t="shared" si="11"/>
        <v>0</v>
      </c>
      <c r="K280" s="181"/>
      <c r="L280" s="181"/>
      <c r="M280" s="181"/>
      <c r="N280" s="600">
        <f t="shared" si="12"/>
        <v>0</v>
      </c>
      <c r="O280" s="591"/>
    </row>
    <row r="281" spans="1:15" ht="15" x14ac:dyDescent="0.2">
      <c r="A281" s="601">
        <v>144</v>
      </c>
      <c r="B281" s="594"/>
      <c r="C281" s="596"/>
      <c r="D281" s="597"/>
      <c r="E281" s="181"/>
      <c r="F281" s="634"/>
      <c r="G281" s="598">
        <f t="shared" si="9"/>
        <v>0</v>
      </c>
      <c r="H281" s="560">
        <f t="shared" si="10"/>
        <v>0</v>
      </c>
      <c r="I281" s="599"/>
      <c r="J281" s="560">
        <f t="shared" si="11"/>
        <v>0</v>
      </c>
      <c r="K281" s="181"/>
      <c r="L281" s="181"/>
      <c r="M281" s="181"/>
      <c r="N281" s="600">
        <f t="shared" si="12"/>
        <v>0</v>
      </c>
      <c r="O281" s="591"/>
    </row>
    <row r="282" spans="1:15" ht="15" x14ac:dyDescent="0.2">
      <c r="A282" s="601">
        <v>145</v>
      </c>
      <c r="B282" s="594"/>
      <c r="C282" s="596"/>
      <c r="D282" s="597"/>
      <c r="E282" s="181"/>
      <c r="F282" s="634"/>
      <c r="G282" s="598">
        <f t="shared" si="9"/>
        <v>0</v>
      </c>
      <c r="H282" s="560">
        <f t="shared" si="10"/>
        <v>0</v>
      </c>
      <c r="I282" s="599"/>
      <c r="J282" s="560">
        <f t="shared" si="11"/>
        <v>0</v>
      </c>
      <c r="K282" s="181"/>
      <c r="L282" s="181"/>
      <c r="M282" s="181"/>
      <c r="N282" s="600">
        <f t="shared" si="12"/>
        <v>0</v>
      </c>
      <c r="O282" s="591"/>
    </row>
    <row r="283" spans="1:15" ht="15" x14ac:dyDescent="0.2">
      <c r="A283" s="601">
        <v>146</v>
      </c>
      <c r="B283" s="594"/>
      <c r="C283" s="596"/>
      <c r="D283" s="597"/>
      <c r="E283" s="181"/>
      <c r="F283" s="634"/>
      <c r="G283" s="598">
        <f t="shared" si="9"/>
        <v>0</v>
      </c>
      <c r="H283" s="560">
        <f t="shared" si="10"/>
        <v>0</v>
      </c>
      <c r="I283" s="599"/>
      <c r="J283" s="560">
        <f t="shared" si="11"/>
        <v>0</v>
      </c>
      <c r="K283" s="181"/>
      <c r="L283" s="181"/>
      <c r="M283" s="181"/>
      <c r="N283" s="600">
        <f t="shared" si="12"/>
        <v>0</v>
      </c>
      <c r="O283" s="591"/>
    </row>
    <row r="284" spans="1:15" ht="15" x14ac:dyDescent="0.2">
      <c r="A284" s="601">
        <v>147</v>
      </c>
      <c r="B284" s="594"/>
      <c r="C284" s="596"/>
      <c r="D284" s="597"/>
      <c r="E284" s="181"/>
      <c r="F284" s="634"/>
      <c r="G284" s="598">
        <f t="shared" si="9"/>
        <v>0</v>
      </c>
      <c r="H284" s="560">
        <f t="shared" si="10"/>
        <v>0</v>
      </c>
      <c r="I284" s="599"/>
      <c r="J284" s="560">
        <f t="shared" si="11"/>
        <v>0</v>
      </c>
      <c r="K284" s="181"/>
      <c r="L284" s="181"/>
      <c r="M284" s="181"/>
      <c r="N284" s="600">
        <f t="shared" si="12"/>
        <v>0</v>
      </c>
      <c r="O284" s="591"/>
    </row>
    <row r="285" spans="1:15" ht="15" x14ac:dyDescent="0.2">
      <c r="A285" s="601">
        <v>148</v>
      </c>
      <c r="B285" s="594"/>
      <c r="C285" s="596"/>
      <c r="D285" s="597"/>
      <c r="E285" s="181"/>
      <c r="F285" s="634"/>
      <c r="G285" s="598">
        <f t="shared" si="9"/>
        <v>0</v>
      </c>
      <c r="H285" s="560">
        <f t="shared" si="10"/>
        <v>0</v>
      </c>
      <c r="I285" s="599"/>
      <c r="J285" s="560">
        <f t="shared" si="11"/>
        <v>0</v>
      </c>
      <c r="K285" s="181"/>
      <c r="L285" s="181"/>
      <c r="M285" s="181"/>
      <c r="N285" s="600">
        <f t="shared" si="12"/>
        <v>0</v>
      </c>
      <c r="O285" s="591"/>
    </row>
    <row r="286" spans="1:15" ht="15" x14ac:dyDescent="0.2">
      <c r="A286" s="601">
        <v>149</v>
      </c>
      <c r="B286" s="594"/>
      <c r="C286" s="596"/>
      <c r="D286" s="597"/>
      <c r="E286" s="181"/>
      <c r="F286" s="634"/>
      <c r="G286" s="598">
        <f t="shared" si="9"/>
        <v>0</v>
      </c>
      <c r="H286" s="560">
        <f t="shared" si="10"/>
        <v>0</v>
      </c>
      <c r="I286" s="599"/>
      <c r="J286" s="560">
        <f t="shared" si="11"/>
        <v>0</v>
      </c>
      <c r="K286" s="181"/>
      <c r="L286" s="181"/>
      <c r="M286" s="181"/>
      <c r="N286" s="600">
        <f t="shared" si="12"/>
        <v>0</v>
      </c>
      <c r="O286" s="591"/>
    </row>
    <row r="287" spans="1:15" ht="15" x14ac:dyDescent="0.2">
      <c r="A287" s="601">
        <v>150</v>
      </c>
      <c r="B287" s="594"/>
      <c r="C287" s="596"/>
      <c r="D287" s="597"/>
      <c r="E287" s="181"/>
      <c r="F287" s="634"/>
      <c r="G287" s="598">
        <f t="shared" si="9"/>
        <v>0</v>
      </c>
      <c r="H287" s="560">
        <f t="shared" si="10"/>
        <v>0</v>
      </c>
      <c r="I287" s="599"/>
      <c r="J287" s="560">
        <f t="shared" si="11"/>
        <v>0</v>
      </c>
      <c r="K287" s="181"/>
      <c r="L287" s="181"/>
      <c r="M287" s="181"/>
      <c r="N287" s="600">
        <f t="shared" si="12"/>
        <v>0</v>
      </c>
      <c r="O287" s="591"/>
    </row>
    <row r="288" spans="1:15" ht="15" x14ac:dyDescent="0.2">
      <c r="A288" s="601">
        <v>151</v>
      </c>
      <c r="B288" s="594"/>
      <c r="C288" s="596"/>
      <c r="D288" s="597"/>
      <c r="E288" s="181"/>
      <c r="F288" s="634"/>
      <c r="G288" s="598">
        <f t="shared" si="9"/>
        <v>0</v>
      </c>
      <c r="H288" s="560">
        <f t="shared" si="10"/>
        <v>0</v>
      </c>
      <c r="I288" s="599"/>
      <c r="J288" s="560">
        <f t="shared" si="11"/>
        <v>0</v>
      </c>
      <c r="K288" s="181"/>
      <c r="L288" s="181"/>
      <c r="M288" s="181"/>
      <c r="N288" s="600">
        <f t="shared" si="12"/>
        <v>0</v>
      </c>
      <c r="O288" s="591"/>
    </row>
    <row r="289" spans="1:15" ht="15" x14ac:dyDescent="0.2">
      <c r="A289" s="601">
        <v>152</v>
      </c>
      <c r="B289" s="594"/>
      <c r="C289" s="596"/>
      <c r="D289" s="597"/>
      <c r="E289" s="181"/>
      <c r="F289" s="634"/>
      <c r="G289" s="598">
        <f t="shared" si="9"/>
        <v>0</v>
      </c>
      <c r="H289" s="560">
        <f t="shared" si="10"/>
        <v>0</v>
      </c>
      <c r="I289" s="599"/>
      <c r="J289" s="560">
        <f t="shared" si="11"/>
        <v>0</v>
      </c>
      <c r="K289" s="181"/>
      <c r="L289" s="181"/>
      <c r="M289" s="181"/>
      <c r="N289" s="600">
        <f t="shared" si="12"/>
        <v>0</v>
      </c>
      <c r="O289" s="591"/>
    </row>
    <row r="290" spans="1:15" ht="15" x14ac:dyDescent="0.2">
      <c r="A290" s="601">
        <v>153</v>
      </c>
      <c r="B290" s="594"/>
      <c r="C290" s="596"/>
      <c r="D290" s="597"/>
      <c r="E290" s="181"/>
      <c r="F290" s="634"/>
      <c r="G290" s="598">
        <f t="shared" si="9"/>
        <v>0</v>
      </c>
      <c r="H290" s="560">
        <f t="shared" si="10"/>
        <v>0</v>
      </c>
      <c r="I290" s="599"/>
      <c r="J290" s="560">
        <f t="shared" si="11"/>
        <v>0</v>
      </c>
      <c r="K290" s="181"/>
      <c r="L290" s="181"/>
      <c r="M290" s="181"/>
      <c r="N290" s="600">
        <f t="shared" si="12"/>
        <v>0</v>
      </c>
      <c r="O290" s="591"/>
    </row>
    <row r="291" spans="1:15" ht="15" x14ac:dyDescent="0.2">
      <c r="A291" s="601">
        <v>154</v>
      </c>
      <c r="B291" s="594"/>
      <c r="C291" s="596"/>
      <c r="D291" s="597"/>
      <c r="E291" s="181"/>
      <c r="F291" s="634"/>
      <c r="G291" s="598">
        <f t="shared" si="9"/>
        <v>0</v>
      </c>
      <c r="H291" s="560">
        <f t="shared" si="10"/>
        <v>0</v>
      </c>
      <c r="I291" s="599"/>
      <c r="J291" s="560">
        <f t="shared" si="11"/>
        <v>0</v>
      </c>
      <c r="K291" s="181"/>
      <c r="L291" s="181"/>
      <c r="M291" s="181"/>
      <c r="N291" s="600">
        <f t="shared" si="12"/>
        <v>0</v>
      </c>
      <c r="O291" s="591"/>
    </row>
    <row r="292" spans="1:15" ht="15" x14ac:dyDescent="0.2">
      <c r="A292" s="601">
        <v>155</v>
      </c>
      <c r="B292" s="594"/>
      <c r="C292" s="596"/>
      <c r="D292" s="597"/>
      <c r="E292" s="181"/>
      <c r="F292" s="634"/>
      <c r="G292" s="598">
        <f t="shared" si="9"/>
        <v>0</v>
      </c>
      <c r="H292" s="560">
        <f t="shared" si="10"/>
        <v>0</v>
      </c>
      <c r="I292" s="599"/>
      <c r="J292" s="560">
        <f t="shared" si="11"/>
        <v>0</v>
      </c>
      <c r="K292" s="181"/>
      <c r="L292" s="181"/>
      <c r="M292" s="181"/>
      <c r="N292" s="600">
        <f t="shared" si="12"/>
        <v>0</v>
      </c>
      <c r="O292" s="591"/>
    </row>
    <row r="293" spans="1:15" ht="15" x14ac:dyDescent="0.2">
      <c r="A293" s="601">
        <v>156</v>
      </c>
      <c r="B293" s="594"/>
      <c r="C293" s="596"/>
      <c r="D293" s="597"/>
      <c r="E293" s="181"/>
      <c r="F293" s="634"/>
      <c r="G293" s="598">
        <f t="shared" si="9"/>
        <v>0</v>
      </c>
      <c r="H293" s="560">
        <f t="shared" si="10"/>
        <v>0</v>
      </c>
      <c r="I293" s="599"/>
      <c r="J293" s="560">
        <f t="shared" si="11"/>
        <v>0</v>
      </c>
      <c r="K293" s="181"/>
      <c r="L293" s="181"/>
      <c r="M293" s="181"/>
      <c r="N293" s="600">
        <f t="shared" si="12"/>
        <v>0</v>
      </c>
      <c r="O293" s="591"/>
    </row>
    <row r="294" spans="1:15" ht="15" x14ac:dyDescent="0.2">
      <c r="A294" s="601">
        <v>157</v>
      </c>
      <c r="B294" s="594"/>
      <c r="C294" s="596"/>
      <c r="D294" s="597"/>
      <c r="E294" s="181"/>
      <c r="F294" s="634"/>
      <c r="G294" s="598">
        <f t="shared" si="9"/>
        <v>0</v>
      </c>
      <c r="H294" s="560">
        <f t="shared" si="10"/>
        <v>0</v>
      </c>
      <c r="I294" s="599"/>
      <c r="J294" s="560">
        <f t="shared" si="11"/>
        <v>0</v>
      </c>
      <c r="K294" s="181"/>
      <c r="L294" s="181"/>
      <c r="M294" s="181"/>
      <c r="N294" s="600">
        <f t="shared" si="12"/>
        <v>0</v>
      </c>
      <c r="O294" s="591"/>
    </row>
    <row r="295" spans="1:15" ht="15" x14ac:dyDescent="0.2">
      <c r="A295" s="601">
        <v>158</v>
      </c>
      <c r="B295" s="594"/>
      <c r="C295" s="596"/>
      <c r="D295" s="597"/>
      <c r="E295" s="181"/>
      <c r="F295" s="634"/>
      <c r="G295" s="598">
        <f t="shared" si="9"/>
        <v>0</v>
      </c>
      <c r="H295" s="560">
        <f t="shared" si="10"/>
        <v>0</v>
      </c>
      <c r="I295" s="599"/>
      <c r="J295" s="560">
        <f t="shared" si="11"/>
        <v>0</v>
      </c>
      <c r="K295" s="181"/>
      <c r="L295" s="181"/>
      <c r="M295" s="181"/>
      <c r="N295" s="600">
        <f t="shared" si="12"/>
        <v>0</v>
      </c>
      <c r="O295" s="591"/>
    </row>
    <row r="296" spans="1:15" ht="15" x14ac:dyDescent="0.2">
      <c r="A296" s="601">
        <v>159</v>
      </c>
      <c r="B296" s="594"/>
      <c r="C296" s="596"/>
      <c r="D296" s="597"/>
      <c r="E296" s="181"/>
      <c r="F296" s="634"/>
      <c r="G296" s="598">
        <f t="shared" si="9"/>
        <v>0</v>
      </c>
      <c r="H296" s="560">
        <f t="shared" si="10"/>
        <v>0</v>
      </c>
      <c r="I296" s="599"/>
      <c r="J296" s="560">
        <f t="shared" si="11"/>
        <v>0</v>
      </c>
      <c r="K296" s="181"/>
      <c r="L296" s="181"/>
      <c r="M296" s="181"/>
      <c r="N296" s="600">
        <f t="shared" si="12"/>
        <v>0</v>
      </c>
      <c r="O296" s="591"/>
    </row>
    <row r="297" spans="1:15" ht="15" x14ac:dyDescent="0.2">
      <c r="A297" s="601">
        <v>160</v>
      </c>
      <c r="B297" s="594"/>
      <c r="C297" s="596"/>
      <c r="D297" s="597"/>
      <c r="E297" s="181"/>
      <c r="F297" s="634"/>
      <c r="G297" s="598">
        <f t="shared" si="9"/>
        <v>0</v>
      </c>
      <c r="H297" s="560">
        <f t="shared" si="10"/>
        <v>0</v>
      </c>
      <c r="I297" s="599"/>
      <c r="J297" s="560">
        <f t="shared" si="11"/>
        <v>0</v>
      </c>
      <c r="K297" s="181"/>
      <c r="L297" s="181"/>
      <c r="M297" s="181"/>
      <c r="N297" s="600">
        <f t="shared" si="12"/>
        <v>0</v>
      </c>
      <c r="O297" s="591"/>
    </row>
    <row r="298" spans="1:15" ht="15" x14ac:dyDescent="0.2">
      <c r="A298" s="601">
        <v>161</v>
      </c>
      <c r="B298" s="594"/>
      <c r="C298" s="596"/>
      <c r="D298" s="597"/>
      <c r="E298" s="181"/>
      <c r="F298" s="634"/>
      <c r="G298" s="598">
        <f t="shared" si="9"/>
        <v>0</v>
      </c>
      <c r="H298" s="560">
        <f t="shared" si="10"/>
        <v>0</v>
      </c>
      <c r="I298" s="599"/>
      <c r="J298" s="560">
        <f t="shared" si="11"/>
        <v>0</v>
      </c>
      <c r="K298" s="181"/>
      <c r="L298" s="181"/>
      <c r="M298" s="181"/>
      <c r="N298" s="600">
        <f t="shared" si="12"/>
        <v>0</v>
      </c>
      <c r="O298" s="591"/>
    </row>
    <row r="299" spans="1:15" ht="15" x14ac:dyDescent="0.2">
      <c r="A299" s="601">
        <v>162</v>
      </c>
      <c r="B299" s="594"/>
      <c r="C299" s="596"/>
      <c r="D299" s="597"/>
      <c r="E299" s="181"/>
      <c r="F299" s="634"/>
      <c r="G299" s="598">
        <f t="shared" si="9"/>
        <v>0</v>
      </c>
      <c r="H299" s="560">
        <f t="shared" si="10"/>
        <v>0</v>
      </c>
      <c r="I299" s="599"/>
      <c r="J299" s="560">
        <f t="shared" si="11"/>
        <v>0</v>
      </c>
      <c r="K299" s="181"/>
      <c r="L299" s="181"/>
      <c r="M299" s="181"/>
      <c r="N299" s="600">
        <f t="shared" si="12"/>
        <v>0</v>
      </c>
      <c r="O299" s="591"/>
    </row>
    <row r="300" spans="1:15" ht="15" x14ac:dyDescent="0.2">
      <c r="A300" s="601">
        <v>163</v>
      </c>
      <c r="B300" s="594"/>
      <c r="C300" s="596"/>
      <c r="D300" s="597"/>
      <c r="E300" s="181"/>
      <c r="F300" s="634"/>
      <c r="G300" s="598">
        <f t="shared" si="9"/>
        <v>0</v>
      </c>
      <c r="H300" s="560">
        <f t="shared" si="10"/>
        <v>0</v>
      </c>
      <c r="I300" s="599"/>
      <c r="J300" s="560">
        <f t="shared" si="11"/>
        <v>0</v>
      </c>
      <c r="K300" s="181"/>
      <c r="L300" s="181"/>
      <c r="M300" s="181"/>
      <c r="N300" s="600">
        <f t="shared" si="12"/>
        <v>0</v>
      </c>
      <c r="O300" s="591"/>
    </row>
    <row r="301" spans="1:15" ht="15" x14ac:dyDescent="0.2">
      <c r="A301" s="601">
        <v>164</v>
      </c>
      <c r="B301" s="594"/>
      <c r="C301" s="596"/>
      <c r="D301" s="597"/>
      <c r="E301" s="181"/>
      <c r="F301" s="634"/>
      <c r="G301" s="598">
        <f t="shared" si="9"/>
        <v>0</v>
      </c>
      <c r="H301" s="560">
        <f t="shared" si="10"/>
        <v>0</v>
      </c>
      <c r="I301" s="599"/>
      <c r="J301" s="560">
        <f t="shared" si="11"/>
        <v>0</v>
      </c>
      <c r="K301" s="181"/>
      <c r="L301" s="181"/>
      <c r="M301" s="181"/>
      <c r="N301" s="600">
        <f t="shared" si="12"/>
        <v>0</v>
      </c>
      <c r="O301" s="591"/>
    </row>
    <row r="302" spans="1:15" ht="15" x14ac:dyDescent="0.2">
      <c r="A302" s="601">
        <v>165</v>
      </c>
      <c r="B302" s="594"/>
      <c r="C302" s="596"/>
      <c r="D302" s="597"/>
      <c r="E302" s="181"/>
      <c r="F302" s="634"/>
      <c r="G302" s="598">
        <f t="shared" si="9"/>
        <v>0</v>
      </c>
      <c r="H302" s="560">
        <f t="shared" si="10"/>
        <v>0</v>
      </c>
      <c r="I302" s="599"/>
      <c r="J302" s="560">
        <f t="shared" si="11"/>
        <v>0</v>
      </c>
      <c r="K302" s="181"/>
      <c r="L302" s="181"/>
      <c r="M302" s="181"/>
      <c r="N302" s="600">
        <f t="shared" si="12"/>
        <v>0</v>
      </c>
      <c r="O302" s="591"/>
    </row>
    <row r="303" spans="1:15" ht="15" x14ac:dyDescent="0.2">
      <c r="A303" s="601">
        <v>166</v>
      </c>
      <c r="B303" s="594"/>
      <c r="C303" s="596"/>
      <c r="D303" s="597"/>
      <c r="E303" s="181"/>
      <c r="F303" s="634"/>
      <c r="G303" s="598">
        <f t="shared" si="9"/>
        <v>0</v>
      </c>
      <c r="H303" s="560">
        <f t="shared" si="10"/>
        <v>0</v>
      </c>
      <c r="I303" s="599"/>
      <c r="J303" s="560">
        <f t="shared" si="11"/>
        <v>0</v>
      </c>
      <c r="K303" s="181"/>
      <c r="L303" s="181"/>
      <c r="M303" s="181"/>
      <c r="N303" s="600">
        <f t="shared" si="12"/>
        <v>0</v>
      </c>
      <c r="O303" s="591"/>
    </row>
    <row r="304" spans="1:15" ht="15" x14ac:dyDescent="0.2">
      <c r="A304" s="601">
        <v>167</v>
      </c>
      <c r="B304" s="594"/>
      <c r="C304" s="596"/>
      <c r="D304" s="597"/>
      <c r="E304" s="181"/>
      <c r="F304" s="634"/>
      <c r="G304" s="598">
        <f t="shared" si="9"/>
        <v>0</v>
      </c>
      <c r="H304" s="560">
        <f t="shared" si="10"/>
        <v>0</v>
      </c>
      <c r="I304" s="599"/>
      <c r="J304" s="560">
        <f t="shared" si="11"/>
        <v>0</v>
      </c>
      <c r="K304" s="181"/>
      <c r="L304" s="181"/>
      <c r="M304" s="181"/>
      <c r="N304" s="600">
        <f t="shared" si="12"/>
        <v>0</v>
      </c>
      <c r="O304" s="591"/>
    </row>
    <row r="305" spans="1:15" ht="15" x14ac:dyDescent="0.2">
      <c r="A305" s="601">
        <v>168</v>
      </c>
      <c r="B305" s="594"/>
      <c r="C305" s="596"/>
      <c r="D305" s="597"/>
      <c r="E305" s="181"/>
      <c r="F305" s="634"/>
      <c r="G305" s="598">
        <f t="shared" si="9"/>
        <v>0</v>
      </c>
      <c r="H305" s="560">
        <f t="shared" si="10"/>
        <v>0</v>
      </c>
      <c r="I305" s="599"/>
      <c r="J305" s="560">
        <f t="shared" si="11"/>
        <v>0</v>
      </c>
      <c r="K305" s="181"/>
      <c r="L305" s="181"/>
      <c r="M305" s="181"/>
      <c r="N305" s="600">
        <f t="shared" si="12"/>
        <v>0</v>
      </c>
      <c r="O305" s="591"/>
    </row>
    <row r="306" spans="1:15" ht="15" x14ac:dyDescent="0.2">
      <c r="A306" s="601">
        <v>169</v>
      </c>
      <c r="B306" s="594"/>
      <c r="C306" s="596"/>
      <c r="D306" s="597"/>
      <c r="E306" s="181"/>
      <c r="F306" s="634"/>
      <c r="G306" s="598">
        <f t="shared" si="9"/>
        <v>0</v>
      </c>
      <c r="H306" s="560">
        <f t="shared" si="10"/>
        <v>0</v>
      </c>
      <c r="I306" s="599"/>
      <c r="J306" s="560">
        <f t="shared" si="11"/>
        <v>0</v>
      </c>
      <c r="K306" s="181"/>
      <c r="L306" s="181"/>
      <c r="M306" s="181"/>
      <c r="N306" s="600">
        <f t="shared" si="12"/>
        <v>0</v>
      </c>
      <c r="O306" s="591"/>
    </row>
    <row r="307" spans="1:15" ht="15" x14ac:dyDescent="0.2">
      <c r="A307" s="601">
        <v>170</v>
      </c>
      <c r="B307" s="594"/>
      <c r="C307" s="596"/>
      <c r="D307" s="597"/>
      <c r="E307" s="181"/>
      <c r="F307" s="634"/>
      <c r="G307" s="598">
        <f t="shared" si="9"/>
        <v>0</v>
      </c>
      <c r="H307" s="560">
        <f t="shared" si="10"/>
        <v>0</v>
      </c>
      <c r="I307" s="599"/>
      <c r="J307" s="560">
        <f t="shared" si="11"/>
        <v>0</v>
      </c>
      <c r="K307" s="181"/>
      <c r="L307" s="181"/>
      <c r="M307" s="181"/>
      <c r="N307" s="600">
        <f t="shared" si="12"/>
        <v>0</v>
      </c>
      <c r="O307" s="591"/>
    </row>
    <row r="308" spans="1:15" ht="15" x14ac:dyDescent="0.2">
      <c r="A308" s="601">
        <v>171</v>
      </c>
      <c r="B308" s="594"/>
      <c r="C308" s="596"/>
      <c r="D308" s="597"/>
      <c r="E308" s="181"/>
      <c r="F308" s="634"/>
      <c r="G308" s="598">
        <f t="shared" si="9"/>
        <v>0</v>
      </c>
      <c r="H308" s="560">
        <f t="shared" si="10"/>
        <v>0</v>
      </c>
      <c r="I308" s="599"/>
      <c r="J308" s="560">
        <f t="shared" si="11"/>
        <v>0</v>
      </c>
      <c r="K308" s="181"/>
      <c r="L308" s="181"/>
      <c r="M308" s="181"/>
      <c r="N308" s="600">
        <f t="shared" si="12"/>
        <v>0</v>
      </c>
      <c r="O308" s="591"/>
    </row>
    <row r="309" spans="1:15" ht="15" x14ac:dyDescent="0.2">
      <c r="A309" s="601">
        <v>172</v>
      </c>
      <c r="B309" s="594"/>
      <c r="C309" s="596"/>
      <c r="D309" s="597"/>
      <c r="E309" s="181"/>
      <c r="F309" s="634"/>
      <c r="G309" s="598">
        <f t="shared" si="9"/>
        <v>0</v>
      </c>
      <c r="H309" s="560">
        <f t="shared" si="10"/>
        <v>0</v>
      </c>
      <c r="I309" s="599"/>
      <c r="J309" s="560">
        <f t="shared" si="11"/>
        <v>0</v>
      </c>
      <c r="K309" s="181"/>
      <c r="L309" s="181"/>
      <c r="M309" s="181"/>
      <c r="N309" s="600">
        <f t="shared" si="12"/>
        <v>0</v>
      </c>
      <c r="O309" s="591"/>
    </row>
    <row r="310" spans="1:15" ht="15" x14ac:dyDescent="0.2">
      <c r="A310" s="601">
        <v>173</v>
      </c>
      <c r="B310" s="594"/>
      <c r="C310" s="596"/>
      <c r="D310" s="597"/>
      <c r="E310" s="181"/>
      <c r="F310" s="634"/>
      <c r="G310" s="598">
        <f t="shared" si="9"/>
        <v>0</v>
      </c>
      <c r="H310" s="560">
        <f t="shared" si="10"/>
        <v>0</v>
      </c>
      <c r="I310" s="599"/>
      <c r="J310" s="560">
        <f t="shared" si="11"/>
        <v>0</v>
      </c>
      <c r="K310" s="181"/>
      <c r="L310" s="181"/>
      <c r="M310" s="181"/>
      <c r="N310" s="600">
        <f t="shared" si="12"/>
        <v>0</v>
      </c>
      <c r="O310" s="591"/>
    </row>
    <row r="311" spans="1:15" ht="15" x14ac:dyDescent="0.2">
      <c r="A311" s="601">
        <v>174</v>
      </c>
      <c r="B311" s="594"/>
      <c r="C311" s="596"/>
      <c r="D311" s="597"/>
      <c r="E311" s="181"/>
      <c r="F311" s="634"/>
      <c r="G311" s="598">
        <f t="shared" si="9"/>
        <v>0</v>
      </c>
      <c r="H311" s="560">
        <f t="shared" si="10"/>
        <v>0</v>
      </c>
      <c r="I311" s="599"/>
      <c r="J311" s="560">
        <f t="shared" si="11"/>
        <v>0</v>
      </c>
      <c r="K311" s="181"/>
      <c r="L311" s="181"/>
      <c r="M311" s="181"/>
      <c r="N311" s="600">
        <f t="shared" si="12"/>
        <v>0</v>
      </c>
      <c r="O311" s="591"/>
    </row>
    <row r="312" spans="1:15" ht="15" x14ac:dyDescent="0.2">
      <c r="A312" s="601">
        <v>175</v>
      </c>
      <c r="B312" s="594"/>
      <c r="C312" s="596"/>
      <c r="D312" s="597"/>
      <c r="E312" s="181"/>
      <c r="F312" s="634"/>
      <c r="G312" s="598">
        <f t="shared" si="9"/>
        <v>0</v>
      </c>
      <c r="H312" s="560">
        <f t="shared" si="10"/>
        <v>0</v>
      </c>
      <c r="I312" s="599"/>
      <c r="J312" s="560">
        <f t="shared" si="11"/>
        <v>0</v>
      </c>
      <c r="K312" s="181"/>
      <c r="L312" s="181"/>
      <c r="M312" s="181"/>
      <c r="N312" s="600">
        <f t="shared" si="12"/>
        <v>0</v>
      </c>
      <c r="O312" s="591"/>
    </row>
    <row r="313" spans="1:15" ht="15" x14ac:dyDescent="0.2">
      <c r="A313" s="601">
        <v>176</v>
      </c>
      <c r="B313" s="594"/>
      <c r="C313" s="596"/>
      <c r="D313" s="597"/>
      <c r="E313" s="181"/>
      <c r="F313" s="634"/>
      <c r="G313" s="598">
        <f t="shared" si="9"/>
        <v>0</v>
      </c>
      <c r="H313" s="560">
        <f t="shared" si="10"/>
        <v>0</v>
      </c>
      <c r="I313" s="599"/>
      <c r="J313" s="560">
        <f t="shared" si="11"/>
        <v>0</v>
      </c>
      <c r="K313" s="181"/>
      <c r="L313" s="181"/>
      <c r="M313" s="181"/>
      <c r="N313" s="600">
        <f t="shared" si="12"/>
        <v>0</v>
      </c>
      <c r="O313" s="591"/>
    </row>
    <row r="314" spans="1:15" ht="15" x14ac:dyDescent="0.2">
      <c r="A314" s="601">
        <v>177</v>
      </c>
      <c r="B314" s="594"/>
      <c r="C314" s="596"/>
      <c r="D314" s="597"/>
      <c r="E314" s="181"/>
      <c r="F314" s="634"/>
      <c r="G314" s="598">
        <f t="shared" si="9"/>
        <v>0</v>
      </c>
      <c r="H314" s="560">
        <f t="shared" si="10"/>
        <v>0</v>
      </c>
      <c r="I314" s="599"/>
      <c r="J314" s="560">
        <f t="shared" si="11"/>
        <v>0</v>
      </c>
      <c r="K314" s="181"/>
      <c r="L314" s="181"/>
      <c r="M314" s="181"/>
      <c r="N314" s="600">
        <f t="shared" si="12"/>
        <v>0</v>
      </c>
      <c r="O314" s="591"/>
    </row>
    <row r="315" spans="1:15" ht="15" x14ac:dyDescent="0.2">
      <c r="A315" s="601">
        <v>178</v>
      </c>
      <c r="B315" s="594"/>
      <c r="C315" s="596"/>
      <c r="D315" s="597"/>
      <c r="E315" s="181"/>
      <c r="F315" s="634"/>
      <c r="G315" s="598">
        <f t="shared" si="9"/>
        <v>0</v>
      </c>
      <c r="H315" s="560">
        <f t="shared" si="10"/>
        <v>0</v>
      </c>
      <c r="I315" s="599"/>
      <c r="J315" s="560">
        <f t="shared" si="11"/>
        <v>0</v>
      </c>
      <c r="K315" s="181"/>
      <c r="L315" s="181"/>
      <c r="M315" s="181"/>
      <c r="N315" s="600">
        <f t="shared" si="12"/>
        <v>0</v>
      </c>
      <c r="O315" s="591"/>
    </row>
    <row r="316" spans="1:15" ht="15" x14ac:dyDescent="0.2">
      <c r="A316" s="601">
        <v>179</v>
      </c>
      <c r="B316" s="594"/>
      <c r="C316" s="596"/>
      <c r="D316" s="597"/>
      <c r="E316" s="181"/>
      <c r="F316" s="634"/>
      <c r="G316" s="598">
        <f t="shared" si="9"/>
        <v>0</v>
      </c>
      <c r="H316" s="560">
        <f t="shared" si="10"/>
        <v>0</v>
      </c>
      <c r="I316" s="599"/>
      <c r="J316" s="560">
        <f t="shared" si="11"/>
        <v>0</v>
      </c>
      <c r="K316" s="181"/>
      <c r="L316" s="181"/>
      <c r="M316" s="181"/>
      <c r="N316" s="600">
        <f t="shared" si="12"/>
        <v>0</v>
      </c>
      <c r="O316" s="591"/>
    </row>
    <row r="317" spans="1:15" ht="15" x14ac:dyDescent="0.2">
      <c r="A317" s="601">
        <v>180</v>
      </c>
      <c r="B317" s="594"/>
      <c r="C317" s="596"/>
      <c r="D317" s="597"/>
      <c r="E317" s="181"/>
      <c r="F317" s="634"/>
      <c r="G317" s="598">
        <f t="shared" si="9"/>
        <v>0</v>
      </c>
      <c r="H317" s="560">
        <f t="shared" si="10"/>
        <v>0</v>
      </c>
      <c r="I317" s="599"/>
      <c r="J317" s="560">
        <f t="shared" si="11"/>
        <v>0</v>
      </c>
      <c r="K317" s="181"/>
      <c r="L317" s="181"/>
      <c r="M317" s="181"/>
      <c r="N317" s="600">
        <f t="shared" si="12"/>
        <v>0</v>
      </c>
      <c r="O317" s="591"/>
    </row>
    <row r="318" spans="1:15" ht="15" x14ac:dyDescent="0.2">
      <c r="A318" s="601">
        <v>181</v>
      </c>
      <c r="B318" s="594"/>
      <c r="C318" s="596"/>
      <c r="D318" s="597"/>
      <c r="E318" s="181"/>
      <c r="F318" s="634"/>
      <c r="G318" s="598">
        <f t="shared" si="9"/>
        <v>0</v>
      </c>
      <c r="H318" s="560">
        <f t="shared" si="10"/>
        <v>0</v>
      </c>
      <c r="I318" s="599"/>
      <c r="J318" s="560">
        <f t="shared" si="11"/>
        <v>0</v>
      </c>
      <c r="K318" s="181"/>
      <c r="L318" s="181"/>
      <c r="M318" s="181"/>
      <c r="N318" s="600">
        <f t="shared" si="12"/>
        <v>0</v>
      </c>
      <c r="O318" s="591"/>
    </row>
    <row r="319" spans="1:15" ht="15" x14ac:dyDescent="0.2">
      <c r="A319" s="601">
        <v>182</v>
      </c>
      <c r="B319" s="594"/>
      <c r="C319" s="596"/>
      <c r="D319" s="597"/>
      <c r="E319" s="181"/>
      <c r="F319" s="634"/>
      <c r="G319" s="598">
        <f t="shared" si="9"/>
        <v>0</v>
      </c>
      <c r="H319" s="560">
        <f t="shared" si="10"/>
        <v>0</v>
      </c>
      <c r="I319" s="599"/>
      <c r="J319" s="560">
        <f t="shared" si="11"/>
        <v>0</v>
      </c>
      <c r="K319" s="181"/>
      <c r="L319" s="181"/>
      <c r="M319" s="181"/>
      <c r="N319" s="600">
        <f t="shared" si="12"/>
        <v>0</v>
      </c>
      <c r="O319" s="591"/>
    </row>
    <row r="320" spans="1:15" ht="15" x14ac:dyDescent="0.2">
      <c r="A320" s="601">
        <v>183</v>
      </c>
      <c r="B320" s="594"/>
      <c r="C320" s="596"/>
      <c r="D320" s="597"/>
      <c r="E320" s="181"/>
      <c r="F320" s="634"/>
      <c r="G320" s="598">
        <f t="shared" si="9"/>
        <v>0</v>
      </c>
      <c r="H320" s="560">
        <f t="shared" si="10"/>
        <v>0</v>
      </c>
      <c r="I320" s="599"/>
      <c r="J320" s="560">
        <f t="shared" si="11"/>
        <v>0</v>
      </c>
      <c r="K320" s="181"/>
      <c r="L320" s="181"/>
      <c r="M320" s="181"/>
      <c r="N320" s="600">
        <f t="shared" si="12"/>
        <v>0</v>
      </c>
      <c r="O320" s="591"/>
    </row>
    <row r="321" spans="1:15" ht="15" x14ac:dyDescent="0.2">
      <c r="A321" s="601">
        <v>184</v>
      </c>
      <c r="B321" s="594"/>
      <c r="C321" s="596"/>
      <c r="D321" s="597"/>
      <c r="E321" s="181"/>
      <c r="F321" s="634"/>
      <c r="G321" s="598">
        <f t="shared" si="9"/>
        <v>0</v>
      </c>
      <c r="H321" s="560">
        <f t="shared" si="10"/>
        <v>0</v>
      </c>
      <c r="I321" s="599"/>
      <c r="J321" s="560">
        <f t="shared" si="11"/>
        <v>0</v>
      </c>
      <c r="K321" s="181"/>
      <c r="L321" s="181"/>
      <c r="M321" s="181"/>
      <c r="N321" s="600">
        <f t="shared" si="12"/>
        <v>0</v>
      </c>
      <c r="O321" s="591"/>
    </row>
    <row r="322" spans="1:15" ht="15" x14ac:dyDescent="0.2">
      <c r="A322" s="601">
        <v>185</v>
      </c>
      <c r="B322" s="594"/>
      <c r="C322" s="596"/>
      <c r="D322" s="597"/>
      <c r="E322" s="181"/>
      <c r="F322" s="634"/>
      <c r="G322" s="598">
        <f t="shared" si="9"/>
        <v>0</v>
      </c>
      <c r="H322" s="560">
        <f t="shared" si="10"/>
        <v>0</v>
      </c>
      <c r="I322" s="599"/>
      <c r="J322" s="560">
        <f t="shared" si="11"/>
        <v>0</v>
      </c>
      <c r="K322" s="181"/>
      <c r="L322" s="181"/>
      <c r="M322" s="181"/>
      <c r="N322" s="600">
        <f t="shared" si="12"/>
        <v>0</v>
      </c>
      <c r="O322" s="591"/>
    </row>
    <row r="323" spans="1:15" ht="15" x14ac:dyDescent="0.2">
      <c r="A323" s="601">
        <v>186</v>
      </c>
      <c r="B323" s="594"/>
      <c r="C323" s="596"/>
      <c r="D323" s="597"/>
      <c r="E323" s="181"/>
      <c r="F323" s="634"/>
      <c r="G323" s="598">
        <f t="shared" si="9"/>
        <v>0</v>
      </c>
      <c r="H323" s="560">
        <f t="shared" si="10"/>
        <v>0</v>
      </c>
      <c r="I323" s="599"/>
      <c r="J323" s="560">
        <f t="shared" si="11"/>
        <v>0</v>
      </c>
      <c r="K323" s="181"/>
      <c r="L323" s="181"/>
      <c r="M323" s="181"/>
      <c r="N323" s="600">
        <f t="shared" si="12"/>
        <v>0</v>
      </c>
      <c r="O323" s="591"/>
    </row>
    <row r="324" spans="1:15" ht="15" x14ac:dyDescent="0.2">
      <c r="A324" s="601">
        <v>187</v>
      </c>
      <c r="B324" s="594"/>
      <c r="C324" s="596"/>
      <c r="D324" s="597"/>
      <c r="E324" s="181"/>
      <c r="F324" s="634"/>
      <c r="G324" s="598">
        <f t="shared" si="9"/>
        <v>0</v>
      </c>
      <c r="H324" s="560">
        <f t="shared" si="10"/>
        <v>0</v>
      </c>
      <c r="I324" s="599"/>
      <c r="J324" s="560">
        <f t="shared" si="11"/>
        <v>0</v>
      </c>
      <c r="K324" s="181"/>
      <c r="L324" s="181"/>
      <c r="M324" s="181"/>
      <c r="N324" s="600">
        <f t="shared" si="12"/>
        <v>0</v>
      </c>
      <c r="O324" s="591"/>
    </row>
    <row r="325" spans="1:15" ht="15" x14ac:dyDescent="0.2">
      <c r="A325" s="601">
        <v>188</v>
      </c>
      <c r="B325" s="594"/>
      <c r="C325" s="596"/>
      <c r="D325" s="597"/>
      <c r="E325" s="181"/>
      <c r="F325" s="634"/>
      <c r="G325" s="598">
        <f t="shared" si="9"/>
        <v>0</v>
      </c>
      <c r="H325" s="560">
        <f t="shared" si="10"/>
        <v>0</v>
      </c>
      <c r="I325" s="599"/>
      <c r="J325" s="560">
        <f t="shared" si="11"/>
        <v>0</v>
      </c>
      <c r="K325" s="181"/>
      <c r="L325" s="181"/>
      <c r="M325" s="181"/>
      <c r="N325" s="600">
        <f t="shared" si="12"/>
        <v>0</v>
      </c>
      <c r="O325" s="591"/>
    </row>
    <row r="326" spans="1:15" ht="15" x14ac:dyDescent="0.2">
      <c r="A326" s="601">
        <v>189</v>
      </c>
      <c r="B326" s="594"/>
      <c r="C326" s="596"/>
      <c r="D326" s="597"/>
      <c r="E326" s="181"/>
      <c r="F326" s="634"/>
      <c r="G326" s="598">
        <f t="shared" si="9"/>
        <v>0</v>
      </c>
      <c r="H326" s="560">
        <f t="shared" si="10"/>
        <v>0</v>
      </c>
      <c r="I326" s="599"/>
      <c r="J326" s="560">
        <f t="shared" si="11"/>
        <v>0</v>
      </c>
      <c r="K326" s="181"/>
      <c r="L326" s="181"/>
      <c r="M326" s="181"/>
      <c r="N326" s="600">
        <f t="shared" si="12"/>
        <v>0</v>
      </c>
      <c r="O326" s="591"/>
    </row>
    <row r="327" spans="1:15" ht="15" x14ac:dyDescent="0.2">
      <c r="A327" s="601">
        <v>190</v>
      </c>
      <c r="B327" s="594"/>
      <c r="C327" s="596"/>
      <c r="D327" s="597"/>
      <c r="E327" s="181"/>
      <c r="F327" s="634"/>
      <c r="G327" s="598">
        <f t="shared" si="9"/>
        <v>0</v>
      </c>
      <c r="H327" s="560">
        <f t="shared" si="10"/>
        <v>0</v>
      </c>
      <c r="I327" s="599"/>
      <c r="J327" s="560">
        <f t="shared" si="11"/>
        <v>0</v>
      </c>
      <c r="K327" s="181"/>
      <c r="L327" s="181"/>
      <c r="M327" s="181"/>
      <c r="N327" s="600">
        <f t="shared" si="12"/>
        <v>0</v>
      </c>
      <c r="O327" s="591"/>
    </row>
    <row r="328" spans="1:15" ht="15" x14ac:dyDescent="0.2">
      <c r="A328" s="601">
        <v>191</v>
      </c>
      <c r="B328" s="594"/>
      <c r="C328" s="596"/>
      <c r="D328" s="597"/>
      <c r="E328" s="181"/>
      <c r="F328" s="634"/>
      <c r="G328" s="598">
        <f t="shared" si="9"/>
        <v>0</v>
      </c>
      <c r="H328" s="560">
        <f t="shared" si="10"/>
        <v>0</v>
      </c>
      <c r="I328" s="599"/>
      <c r="J328" s="560">
        <f t="shared" si="11"/>
        <v>0</v>
      </c>
      <c r="K328" s="181"/>
      <c r="L328" s="181"/>
      <c r="M328" s="181"/>
      <c r="N328" s="600">
        <f t="shared" si="12"/>
        <v>0</v>
      </c>
      <c r="O328" s="591"/>
    </row>
    <row r="329" spans="1:15" ht="15" x14ac:dyDescent="0.2">
      <c r="A329" s="601">
        <v>192</v>
      </c>
      <c r="B329" s="594"/>
      <c r="C329" s="596"/>
      <c r="D329" s="597"/>
      <c r="E329" s="181"/>
      <c r="F329" s="634"/>
      <c r="G329" s="598">
        <f t="shared" si="9"/>
        <v>0</v>
      </c>
      <c r="H329" s="560">
        <f t="shared" si="10"/>
        <v>0</v>
      </c>
      <c r="I329" s="599"/>
      <c r="J329" s="560">
        <f t="shared" si="11"/>
        <v>0</v>
      </c>
      <c r="K329" s="181"/>
      <c r="L329" s="181"/>
      <c r="M329" s="181"/>
      <c r="N329" s="600">
        <f t="shared" si="12"/>
        <v>0</v>
      </c>
      <c r="O329" s="591"/>
    </row>
    <row r="330" spans="1:15" ht="15" x14ac:dyDescent="0.2">
      <c r="A330" s="601">
        <v>193</v>
      </c>
      <c r="B330" s="594"/>
      <c r="C330" s="596"/>
      <c r="D330" s="597"/>
      <c r="E330" s="181"/>
      <c r="F330" s="634"/>
      <c r="G330" s="598">
        <f t="shared" si="9"/>
        <v>0</v>
      </c>
      <c r="H330" s="560">
        <f t="shared" si="10"/>
        <v>0</v>
      </c>
      <c r="I330" s="599"/>
      <c r="J330" s="560">
        <f t="shared" si="11"/>
        <v>0</v>
      </c>
      <c r="K330" s="181"/>
      <c r="L330" s="181"/>
      <c r="M330" s="181"/>
      <c r="N330" s="600">
        <f t="shared" si="12"/>
        <v>0</v>
      </c>
      <c r="O330" s="591"/>
    </row>
    <row r="331" spans="1:15" ht="15" x14ac:dyDescent="0.2">
      <c r="A331" s="601">
        <v>194</v>
      </c>
      <c r="B331" s="594"/>
      <c r="C331" s="596"/>
      <c r="D331" s="597"/>
      <c r="E331" s="181"/>
      <c r="F331" s="634"/>
      <c r="G331" s="598">
        <f t="shared" ref="G331:G394" si="13">IF(OR(D331=0,F331=0),0,IF(F331="Sofortabschreib.","",EDATE(D331,F331*12)-1))</f>
        <v>0</v>
      </c>
      <c r="H331" s="560">
        <f t="shared" ref="H331:H394" si="14">IF(F331=0,0,IF(F331="Sofortabschreib.",0,ROUND(E331/F331/12,2)))</f>
        <v>0</v>
      </c>
      <c r="I331" s="599"/>
      <c r="J331" s="560">
        <f t="shared" ref="J331:J394" si="15">IF(I331=0,0,NETWORKDAYS(I331,EOMONTH(I331,0),$J$7:$J$111)*8)</f>
        <v>0</v>
      </c>
      <c r="K331" s="181"/>
      <c r="L331" s="181"/>
      <c r="M331" s="181"/>
      <c r="N331" s="600">
        <f t="shared" ref="N331:N394" si="16">IF(F331="Sofortabschreib.",ROUND(M331,2),IF(J331=0,0,IF(K331=0,ROUND(H331/J331*L331,2),ROUND(H331/K331*L331,2))))</f>
        <v>0</v>
      </c>
      <c r="O331" s="591"/>
    </row>
    <row r="332" spans="1:15" ht="15" x14ac:dyDescent="0.2">
      <c r="A332" s="601">
        <v>195</v>
      </c>
      <c r="B332" s="594"/>
      <c r="C332" s="596"/>
      <c r="D332" s="597"/>
      <c r="E332" s="181"/>
      <c r="F332" s="634"/>
      <c r="G332" s="598">
        <f t="shared" si="13"/>
        <v>0</v>
      </c>
      <c r="H332" s="560">
        <f t="shared" si="14"/>
        <v>0</v>
      </c>
      <c r="I332" s="599"/>
      <c r="J332" s="560">
        <f t="shared" si="15"/>
        <v>0</v>
      </c>
      <c r="K332" s="181"/>
      <c r="L332" s="181"/>
      <c r="M332" s="181"/>
      <c r="N332" s="600">
        <f t="shared" si="16"/>
        <v>0</v>
      </c>
      <c r="O332" s="591"/>
    </row>
    <row r="333" spans="1:15" ht="15" x14ac:dyDescent="0.2">
      <c r="A333" s="601">
        <v>196</v>
      </c>
      <c r="B333" s="594"/>
      <c r="C333" s="596"/>
      <c r="D333" s="597"/>
      <c r="E333" s="181"/>
      <c r="F333" s="634"/>
      <c r="G333" s="598">
        <f t="shared" si="13"/>
        <v>0</v>
      </c>
      <c r="H333" s="560">
        <f t="shared" si="14"/>
        <v>0</v>
      </c>
      <c r="I333" s="599"/>
      <c r="J333" s="560">
        <f t="shared" si="15"/>
        <v>0</v>
      </c>
      <c r="K333" s="181"/>
      <c r="L333" s="181"/>
      <c r="M333" s="181"/>
      <c r="N333" s="600">
        <f t="shared" si="16"/>
        <v>0</v>
      </c>
      <c r="O333" s="591"/>
    </row>
    <row r="334" spans="1:15" ht="15" x14ac:dyDescent="0.2">
      <c r="A334" s="601">
        <v>197</v>
      </c>
      <c r="B334" s="594"/>
      <c r="C334" s="596"/>
      <c r="D334" s="597"/>
      <c r="E334" s="181"/>
      <c r="F334" s="634"/>
      <c r="G334" s="598">
        <f t="shared" si="13"/>
        <v>0</v>
      </c>
      <c r="H334" s="560">
        <f t="shared" si="14"/>
        <v>0</v>
      </c>
      <c r="I334" s="599"/>
      <c r="J334" s="560">
        <f t="shared" si="15"/>
        <v>0</v>
      </c>
      <c r="K334" s="181"/>
      <c r="L334" s="181"/>
      <c r="M334" s="181"/>
      <c r="N334" s="600">
        <f t="shared" si="16"/>
        <v>0</v>
      </c>
      <c r="O334" s="591"/>
    </row>
    <row r="335" spans="1:15" ht="15" x14ac:dyDescent="0.2">
      <c r="A335" s="601">
        <v>198</v>
      </c>
      <c r="B335" s="594"/>
      <c r="C335" s="596"/>
      <c r="D335" s="597"/>
      <c r="E335" s="181"/>
      <c r="F335" s="634"/>
      <c r="G335" s="598">
        <f t="shared" si="13"/>
        <v>0</v>
      </c>
      <c r="H335" s="560">
        <f t="shared" si="14"/>
        <v>0</v>
      </c>
      <c r="I335" s="599"/>
      <c r="J335" s="560">
        <f t="shared" si="15"/>
        <v>0</v>
      </c>
      <c r="K335" s="181"/>
      <c r="L335" s="181"/>
      <c r="M335" s="181"/>
      <c r="N335" s="600">
        <f t="shared" si="16"/>
        <v>0</v>
      </c>
      <c r="O335" s="591"/>
    </row>
    <row r="336" spans="1:15" ht="15" x14ac:dyDescent="0.2">
      <c r="A336" s="601">
        <v>199</v>
      </c>
      <c r="B336" s="594"/>
      <c r="C336" s="596"/>
      <c r="D336" s="597"/>
      <c r="E336" s="181"/>
      <c r="F336" s="634"/>
      <c r="G336" s="598">
        <f t="shared" si="13"/>
        <v>0</v>
      </c>
      <c r="H336" s="560">
        <f t="shared" si="14"/>
        <v>0</v>
      </c>
      <c r="I336" s="599"/>
      <c r="J336" s="560">
        <f t="shared" si="15"/>
        <v>0</v>
      </c>
      <c r="K336" s="181"/>
      <c r="L336" s="181"/>
      <c r="M336" s="181"/>
      <c r="N336" s="600">
        <f t="shared" si="16"/>
        <v>0</v>
      </c>
      <c r="O336" s="591"/>
    </row>
    <row r="337" spans="1:15" ht="15" x14ac:dyDescent="0.2">
      <c r="A337" s="601">
        <v>200</v>
      </c>
      <c r="B337" s="594"/>
      <c r="C337" s="596"/>
      <c r="D337" s="597"/>
      <c r="E337" s="181"/>
      <c r="F337" s="634"/>
      <c r="G337" s="598">
        <f t="shared" si="13"/>
        <v>0</v>
      </c>
      <c r="H337" s="560">
        <f t="shared" si="14"/>
        <v>0</v>
      </c>
      <c r="I337" s="599"/>
      <c r="J337" s="560">
        <f t="shared" si="15"/>
        <v>0</v>
      </c>
      <c r="K337" s="181"/>
      <c r="L337" s="181"/>
      <c r="M337" s="181"/>
      <c r="N337" s="600">
        <f t="shared" si="16"/>
        <v>0</v>
      </c>
      <c r="O337" s="591"/>
    </row>
    <row r="338" spans="1:15" ht="15" x14ac:dyDescent="0.2">
      <c r="A338" s="601">
        <v>201</v>
      </c>
      <c r="B338" s="594"/>
      <c r="C338" s="596"/>
      <c r="D338" s="597"/>
      <c r="E338" s="181"/>
      <c r="F338" s="634"/>
      <c r="G338" s="598">
        <f t="shared" si="13"/>
        <v>0</v>
      </c>
      <c r="H338" s="560">
        <f t="shared" si="14"/>
        <v>0</v>
      </c>
      <c r="I338" s="599"/>
      <c r="J338" s="560">
        <f t="shared" si="15"/>
        <v>0</v>
      </c>
      <c r="K338" s="181"/>
      <c r="L338" s="181"/>
      <c r="M338" s="181"/>
      <c r="N338" s="600">
        <f t="shared" si="16"/>
        <v>0</v>
      </c>
      <c r="O338" s="591"/>
    </row>
    <row r="339" spans="1:15" ht="15" x14ac:dyDescent="0.2">
      <c r="A339" s="601">
        <v>202</v>
      </c>
      <c r="B339" s="594"/>
      <c r="C339" s="596"/>
      <c r="D339" s="597"/>
      <c r="E339" s="181"/>
      <c r="F339" s="634"/>
      <c r="G339" s="598">
        <f t="shared" si="13"/>
        <v>0</v>
      </c>
      <c r="H339" s="560">
        <f t="shared" si="14"/>
        <v>0</v>
      </c>
      <c r="I339" s="599"/>
      <c r="J339" s="560">
        <f t="shared" si="15"/>
        <v>0</v>
      </c>
      <c r="K339" s="181"/>
      <c r="L339" s="181"/>
      <c r="M339" s="181"/>
      <c r="N339" s="600">
        <f t="shared" si="16"/>
        <v>0</v>
      </c>
      <c r="O339" s="591"/>
    </row>
    <row r="340" spans="1:15" ht="15" x14ac:dyDescent="0.2">
      <c r="A340" s="601">
        <v>203</v>
      </c>
      <c r="B340" s="594"/>
      <c r="C340" s="596"/>
      <c r="D340" s="597"/>
      <c r="E340" s="181"/>
      <c r="F340" s="634"/>
      <c r="G340" s="598">
        <f t="shared" si="13"/>
        <v>0</v>
      </c>
      <c r="H340" s="560">
        <f t="shared" si="14"/>
        <v>0</v>
      </c>
      <c r="I340" s="599"/>
      <c r="J340" s="560">
        <f t="shared" si="15"/>
        <v>0</v>
      </c>
      <c r="K340" s="181"/>
      <c r="L340" s="181"/>
      <c r="M340" s="181"/>
      <c r="N340" s="600">
        <f t="shared" si="16"/>
        <v>0</v>
      </c>
      <c r="O340" s="591"/>
    </row>
    <row r="341" spans="1:15" ht="15" x14ac:dyDescent="0.2">
      <c r="A341" s="601">
        <v>204</v>
      </c>
      <c r="B341" s="594"/>
      <c r="C341" s="596"/>
      <c r="D341" s="597"/>
      <c r="E341" s="181"/>
      <c r="F341" s="634"/>
      <c r="G341" s="598">
        <f t="shared" si="13"/>
        <v>0</v>
      </c>
      <c r="H341" s="560">
        <f t="shared" si="14"/>
        <v>0</v>
      </c>
      <c r="I341" s="599"/>
      <c r="J341" s="560">
        <f t="shared" si="15"/>
        <v>0</v>
      </c>
      <c r="K341" s="181"/>
      <c r="L341" s="181"/>
      <c r="M341" s="181"/>
      <c r="N341" s="600">
        <f t="shared" si="16"/>
        <v>0</v>
      </c>
      <c r="O341" s="591"/>
    </row>
    <row r="342" spans="1:15" ht="15" x14ac:dyDescent="0.2">
      <c r="A342" s="601">
        <v>205</v>
      </c>
      <c r="B342" s="594"/>
      <c r="C342" s="596"/>
      <c r="D342" s="597"/>
      <c r="E342" s="181"/>
      <c r="F342" s="634"/>
      <c r="G342" s="598">
        <f t="shared" si="13"/>
        <v>0</v>
      </c>
      <c r="H342" s="560">
        <f t="shared" si="14"/>
        <v>0</v>
      </c>
      <c r="I342" s="599"/>
      <c r="J342" s="560">
        <f t="shared" si="15"/>
        <v>0</v>
      </c>
      <c r="K342" s="181"/>
      <c r="L342" s="181"/>
      <c r="M342" s="181"/>
      <c r="N342" s="600">
        <f t="shared" si="16"/>
        <v>0</v>
      </c>
      <c r="O342" s="591"/>
    </row>
    <row r="343" spans="1:15" ht="15" x14ac:dyDescent="0.2">
      <c r="A343" s="601">
        <v>206</v>
      </c>
      <c r="B343" s="594"/>
      <c r="C343" s="596"/>
      <c r="D343" s="597"/>
      <c r="E343" s="181"/>
      <c r="F343" s="634"/>
      <c r="G343" s="598">
        <f t="shared" si="13"/>
        <v>0</v>
      </c>
      <c r="H343" s="560">
        <f t="shared" si="14"/>
        <v>0</v>
      </c>
      <c r="I343" s="599"/>
      <c r="J343" s="560">
        <f t="shared" si="15"/>
        <v>0</v>
      </c>
      <c r="K343" s="181"/>
      <c r="L343" s="181"/>
      <c r="M343" s="181"/>
      <c r="N343" s="600">
        <f t="shared" si="16"/>
        <v>0</v>
      </c>
      <c r="O343" s="591"/>
    </row>
    <row r="344" spans="1:15" ht="15" x14ac:dyDescent="0.2">
      <c r="A344" s="601">
        <v>207</v>
      </c>
      <c r="B344" s="594"/>
      <c r="C344" s="596"/>
      <c r="D344" s="597"/>
      <c r="E344" s="181"/>
      <c r="F344" s="634"/>
      <c r="G344" s="598">
        <f t="shared" si="13"/>
        <v>0</v>
      </c>
      <c r="H344" s="560">
        <f t="shared" si="14"/>
        <v>0</v>
      </c>
      <c r="I344" s="599"/>
      <c r="J344" s="560">
        <f t="shared" si="15"/>
        <v>0</v>
      </c>
      <c r="K344" s="181"/>
      <c r="L344" s="181"/>
      <c r="M344" s="181"/>
      <c r="N344" s="600">
        <f t="shared" si="16"/>
        <v>0</v>
      </c>
      <c r="O344" s="591"/>
    </row>
    <row r="345" spans="1:15" ht="15" x14ac:dyDescent="0.2">
      <c r="A345" s="601">
        <v>208</v>
      </c>
      <c r="B345" s="594"/>
      <c r="C345" s="596"/>
      <c r="D345" s="597"/>
      <c r="E345" s="181"/>
      <c r="F345" s="634"/>
      <c r="G345" s="598">
        <f t="shared" si="13"/>
        <v>0</v>
      </c>
      <c r="H345" s="560">
        <f t="shared" si="14"/>
        <v>0</v>
      </c>
      <c r="I345" s="599"/>
      <c r="J345" s="560">
        <f t="shared" si="15"/>
        <v>0</v>
      </c>
      <c r="K345" s="181"/>
      <c r="L345" s="181"/>
      <c r="M345" s="181"/>
      <c r="N345" s="600">
        <f t="shared" si="16"/>
        <v>0</v>
      </c>
      <c r="O345" s="591"/>
    </row>
    <row r="346" spans="1:15" ht="15" x14ac:dyDescent="0.2">
      <c r="A346" s="601">
        <v>209</v>
      </c>
      <c r="B346" s="594"/>
      <c r="C346" s="596"/>
      <c r="D346" s="597"/>
      <c r="E346" s="181"/>
      <c r="F346" s="634"/>
      <c r="G346" s="598">
        <f t="shared" si="13"/>
        <v>0</v>
      </c>
      <c r="H346" s="560">
        <f t="shared" si="14"/>
        <v>0</v>
      </c>
      <c r="I346" s="599"/>
      <c r="J346" s="560">
        <f t="shared" si="15"/>
        <v>0</v>
      </c>
      <c r="K346" s="181"/>
      <c r="L346" s="181"/>
      <c r="M346" s="181"/>
      <c r="N346" s="600">
        <f t="shared" si="16"/>
        <v>0</v>
      </c>
      <c r="O346" s="591"/>
    </row>
    <row r="347" spans="1:15" ht="15" x14ac:dyDescent="0.2">
      <c r="A347" s="601">
        <v>210</v>
      </c>
      <c r="B347" s="594"/>
      <c r="C347" s="596"/>
      <c r="D347" s="597"/>
      <c r="E347" s="181"/>
      <c r="F347" s="634"/>
      <c r="G347" s="598">
        <f t="shared" si="13"/>
        <v>0</v>
      </c>
      <c r="H347" s="560">
        <f t="shared" si="14"/>
        <v>0</v>
      </c>
      <c r="I347" s="599"/>
      <c r="J347" s="560">
        <f t="shared" si="15"/>
        <v>0</v>
      </c>
      <c r="K347" s="181"/>
      <c r="L347" s="181"/>
      <c r="M347" s="181"/>
      <c r="N347" s="600">
        <f t="shared" si="16"/>
        <v>0</v>
      </c>
      <c r="O347" s="591"/>
    </row>
    <row r="348" spans="1:15" ht="15" x14ac:dyDescent="0.2">
      <c r="A348" s="601">
        <v>211</v>
      </c>
      <c r="B348" s="594"/>
      <c r="C348" s="596"/>
      <c r="D348" s="597"/>
      <c r="E348" s="181"/>
      <c r="F348" s="634"/>
      <c r="G348" s="598">
        <f t="shared" si="13"/>
        <v>0</v>
      </c>
      <c r="H348" s="560">
        <f t="shared" si="14"/>
        <v>0</v>
      </c>
      <c r="I348" s="599"/>
      <c r="J348" s="560">
        <f t="shared" si="15"/>
        <v>0</v>
      </c>
      <c r="K348" s="181"/>
      <c r="L348" s="181"/>
      <c r="M348" s="181"/>
      <c r="N348" s="600">
        <f t="shared" si="16"/>
        <v>0</v>
      </c>
      <c r="O348" s="591"/>
    </row>
    <row r="349" spans="1:15" ht="15" x14ac:dyDescent="0.2">
      <c r="A349" s="601">
        <v>212</v>
      </c>
      <c r="B349" s="594"/>
      <c r="C349" s="596"/>
      <c r="D349" s="597"/>
      <c r="E349" s="181"/>
      <c r="F349" s="634"/>
      <c r="G349" s="598">
        <f t="shared" si="13"/>
        <v>0</v>
      </c>
      <c r="H349" s="560">
        <f t="shared" si="14"/>
        <v>0</v>
      </c>
      <c r="I349" s="599"/>
      <c r="J349" s="560">
        <f t="shared" si="15"/>
        <v>0</v>
      </c>
      <c r="K349" s="181"/>
      <c r="L349" s="181"/>
      <c r="M349" s="181"/>
      <c r="N349" s="600">
        <f t="shared" si="16"/>
        <v>0</v>
      </c>
      <c r="O349" s="591"/>
    </row>
    <row r="350" spans="1:15" ht="15" x14ac:dyDescent="0.2">
      <c r="A350" s="601">
        <v>213</v>
      </c>
      <c r="B350" s="594"/>
      <c r="C350" s="596"/>
      <c r="D350" s="597"/>
      <c r="E350" s="181"/>
      <c r="F350" s="634"/>
      <c r="G350" s="598">
        <f t="shared" si="13"/>
        <v>0</v>
      </c>
      <c r="H350" s="560">
        <f t="shared" si="14"/>
        <v>0</v>
      </c>
      <c r="I350" s="599"/>
      <c r="J350" s="560">
        <f t="shared" si="15"/>
        <v>0</v>
      </c>
      <c r="K350" s="181"/>
      <c r="L350" s="181"/>
      <c r="M350" s="181"/>
      <c r="N350" s="600">
        <f t="shared" si="16"/>
        <v>0</v>
      </c>
      <c r="O350" s="591"/>
    </row>
    <row r="351" spans="1:15" ht="15" x14ac:dyDescent="0.2">
      <c r="A351" s="601">
        <v>214</v>
      </c>
      <c r="B351" s="594"/>
      <c r="C351" s="596"/>
      <c r="D351" s="597"/>
      <c r="E351" s="181"/>
      <c r="F351" s="634"/>
      <c r="G351" s="598">
        <f t="shared" si="13"/>
        <v>0</v>
      </c>
      <c r="H351" s="560">
        <f t="shared" si="14"/>
        <v>0</v>
      </c>
      <c r="I351" s="599"/>
      <c r="J351" s="560">
        <f t="shared" si="15"/>
        <v>0</v>
      </c>
      <c r="K351" s="181"/>
      <c r="L351" s="181"/>
      <c r="M351" s="181"/>
      <c r="N351" s="600">
        <f t="shared" si="16"/>
        <v>0</v>
      </c>
      <c r="O351" s="591"/>
    </row>
    <row r="352" spans="1:15" ht="15" x14ac:dyDescent="0.2">
      <c r="A352" s="601">
        <v>215</v>
      </c>
      <c r="B352" s="594"/>
      <c r="C352" s="596"/>
      <c r="D352" s="597"/>
      <c r="E352" s="181"/>
      <c r="F352" s="634"/>
      <c r="G352" s="598">
        <f t="shared" si="13"/>
        <v>0</v>
      </c>
      <c r="H352" s="560">
        <f t="shared" si="14"/>
        <v>0</v>
      </c>
      <c r="I352" s="599"/>
      <c r="J352" s="560">
        <f t="shared" si="15"/>
        <v>0</v>
      </c>
      <c r="K352" s="181"/>
      <c r="L352" s="181"/>
      <c r="M352" s="181"/>
      <c r="N352" s="600">
        <f t="shared" si="16"/>
        <v>0</v>
      </c>
      <c r="O352" s="591"/>
    </row>
    <row r="353" spans="1:15" ht="15" x14ac:dyDescent="0.2">
      <c r="A353" s="601">
        <v>216</v>
      </c>
      <c r="B353" s="594"/>
      <c r="C353" s="596"/>
      <c r="D353" s="597"/>
      <c r="E353" s="181"/>
      <c r="F353" s="634"/>
      <c r="G353" s="598">
        <f t="shared" si="13"/>
        <v>0</v>
      </c>
      <c r="H353" s="560">
        <f t="shared" si="14"/>
        <v>0</v>
      </c>
      <c r="I353" s="599"/>
      <c r="J353" s="560">
        <f t="shared" si="15"/>
        <v>0</v>
      </c>
      <c r="K353" s="181"/>
      <c r="L353" s="181"/>
      <c r="M353" s="181"/>
      <c r="N353" s="600">
        <f t="shared" si="16"/>
        <v>0</v>
      </c>
      <c r="O353" s="591"/>
    </row>
    <row r="354" spans="1:15" ht="15" x14ac:dyDescent="0.2">
      <c r="A354" s="601">
        <v>217</v>
      </c>
      <c r="B354" s="594"/>
      <c r="C354" s="596"/>
      <c r="D354" s="597"/>
      <c r="E354" s="181"/>
      <c r="F354" s="634"/>
      <c r="G354" s="598">
        <f t="shared" si="13"/>
        <v>0</v>
      </c>
      <c r="H354" s="560">
        <f t="shared" si="14"/>
        <v>0</v>
      </c>
      <c r="I354" s="599"/>
      <c r="J354" s="560">
        <f t="shared" si="15"/>
        <v>0</v>
      </c>
      <c r="K354" s="181"/>
      <c r="L354" s="181"/>
      <c r="M354" s="181"/>
      <c r="N354" s="600">
        <f t="shared" si="16"/>
        <v>0</v>
      </c>
      <c r="O354" s="591"/>
    </row>
    <row r="355" spans="1:15" ht="15" x14ac:dyDescent="0.2">
      <c r="A355" s="601">
        <v>218</v>
      </c>
      <c r="B355" s="594"/>
      <c r="C355" s="596"/>
      <c r="D355" s="597"/>
      <c r="E355" s="181"/>
      <c r="F355" s="634"/>
      <c r="G355" s="598">
        <f t="shared" si="13"/>
        <v>0</v>
      </c>
      <c r="H355" s="560">
        <f t="shared" si="14"/>
        <v>0</v>
      </c>
      <c r="I355" s="599"/>
      <c r="J355" s="560">
        <f t="shared" si="15"/>
        <v>0</v>
      </c>
      <c r="K355" s="181"/>
      <c r="L355" s="181"/>
      <c r="M355" s="181"/>
      <c r="N355" s="600">
        <f t="shared" si="16"/>
        <v>0</v>
      </c>
      <c r="O355" s="591"/>
    </row>
    <row r="356" spans="1:15" ht="15" x14ac:dyDescent="0.2">
      <c r="A356" s="601">
        <v>219</v>
      </c>
      <c r="B356" s="594"/>
      <c r="C356" s="596"/>
      <c r="D356" s="597"/>
      <c r="E356" s="181"/>
      <c r="F356" s="634"/>
      <c r="G356" s="598">
        <f t="shared" si="13"/>
        <v>0</v>
      </c>
      <c r="H356" s="560">
        <f t="shared" si="14"/>
        <v>0</v>
      </c>
      <c r="I356" s="599"/>
      <c r="J356" s="560">
        <f t="shared" si="15"/>
        <v>0</v>
      </c>
      <c r="K356" s="181"/>
      <c r="L356" s="181"/>
      <c r="M356" s="181"/>
      <c r="N356" s="600">
        <f t="shared" si="16"/>
        <v>0</v>
      </c>
      <c r="O356" s="591"/>
    </row>
    <row r="357" spans="1:15" ht="15" x14ac:dyDescent="0.2">
      <c r="A357" s="601">
        <v>220</v>
      </c>
      <c r="B357" s="594"/>
      <c r="C357" s="596"/>
      <c r="D357" s="597"/>
      <c r="E357" s="181"/>
      <c r="F357" s="634"/>
      <c r="G357" s="598">
        <f t="shared" si="13"/>
        <v>0</v>
      </c>
      <c r="H357" s="560">
        <f t="shared" si="14"/>
        <v>0</v>
      </c>
      <c r="I357" s="599"/>
      <c r="J357" s="560">
        <f t="shared" si="15"/>
        <v>0</v>
      </c>
      <c r="K357" s="181"/>
      <c r="L357" s="181"/>
      <c r="M357" s="181"/>
      <c r="N357" s="600">
        <f t="shared" si="16"/>
        <v>0</v>
      </c>
      <c r="O357" s="591"/>
    </row>
    <row r="358" spans="1:15" ht="15" x14ac:dyDescent="0.2">
      <c r="A358" s="601">
        <v>221</v>
      </c>
      <c r="B358" s="594"/>
      <c r="C358" s="596"/>
      <c r="D358" s="597"/>
      <c r="E358" s="181"/>
      <c r="F358" s="634"/>
      <c r="G358" s="598">
        <f t="shared" si="13"/>
        <v>0</v>
      </c>
      <c r="H358" s="560">
        <f t="shared" si="14"/>
        <v>0</v>
      </c>
      <c r="I358" s="599"/>
      <c r="J358" s="560">
        <f t="shared" si="15"/>
        <v>0</v>
      </c>
      <c r="K358" s="181"/>
      <c r="L358" s="181"/>
      <c r="M358" s="181"/>
      <c r="N358" s="600">
        <f t="shared" si="16"/>
        <v>0</v>
      </c>
      <c r="O358" s="591"/>
    </row>
    <row r="359" spans="1:15" ht="15" x14ac:dyDescent="0.2">
      <c r="A359" s="601">
        <v>222</v>
      </c>
      <c r="B359" s="594"/>
      <c r="C359" s="596"/>
      <c r="D359" s="597"/>
      <c r="E359" s="181"/>
      <c r="F359" s="634"/>
      <c r="G359" s="598">
        <f t="shared" si="13"/>
        <v>0</v>
      </c>
      <c r="H359" s="560">
        <f t="shared" si="14"/>
        <v>0</v>
      </c>
      <c r="I359" s="599"/>
      <c r="J359" s="560">
        <f t="shared" si="15"/>
        <v>0</v>
      </c>
      <c r="K359" s="181"/>
      <c r="L359" s="181"/>
      <c r="M359" s="181"/>
      <c r="N359" s="600">
        <f t="shared" si="16"/>
        <v>0</v>
      </c>
      <c r="O359" s="591"/>
    </row>
    <row r="360" spans="1:15" ht="15" x14ac:dyDescent="0.2">
      <c r="A360" s="601">
        <v>223</v>
      </c>
      <c r="B360" s="594"/>
      <c r="C360" s="596"/>
      <c r="D360" s="597"/>
      <c r="E360" s="181"/>
      <c r="F360" s="634"/>
      <c r="G360" s="598">
        <f t="shared" si="13"/>
        <v>0</v>
      </c>
      <c r="H360" s="560">
        <f t="shared" si="14"/>
        <v>0</v>
      </c>
      <c r="I360" s="599"/>
      <c r="J360" s="560">
        <f t="shared" si="15"/>
        <v>0</v>
      </c>
      <c r="K360" s="181"/>
      <c r="L360" s="181"/>
      <c r="M360" s="181"/>
      <c r="N360" s="600">
        <f t="shared" si="16"/>
        <v>0</v>
      </c>
      <c r="O360" s="591"/>
    </row>
    <row r="361" spans="1:15" ht="15" x14ac:dyDescent="0.2">
      <c r="A361" s="601">
        <v>224</v>
      </c>
      <c r="B361" s="594"/>
      <c r="C361" s="596"/>
      <c r="D361" s="597"/>
      <c r="E361" s="181"/>
      <c r="F361" s="634"/>
      <c r="G361" s="598">
        <f t="shared" si="13"/>
        <v>0</v>
      </c>
      <c r="H361" s="560">
        <f t="shared" si="14"/>
        <v>0</v>
      </c>
      <c r="I361" s="599"/>
      <c r="J361" s="560">
        <f t="shared" si="15"/>
        <v>0</v>
      </c>
      <c r="K361" s="181"/>
      <c r="L361" s="181"/>
      <c r="M361" s="181"/>
      <c r="N361" s="600">
        <f t="shared" si="16"/>
        <v>0</v>
      </c>
      <c r="O361" s="591"/>
    </row>
    <row r="362" spans="1:15" ht="15" x14ac:dyDescent="0.2">
      <c r="A362" s="601">
        <v>225</v>
      </c>
      <c r="B362" s="594"/>
      <c r="C362" s="596"/>
      <c r="D362" s="597"/>
      <c r="E362" s="181"/>
      <c r="F362" s="634"/>
      <c r="G362" s="598">
        <f t="shared" si="13"/>
        <v>0</v>
      </c>
      <c r="H362" s="560">
        <f t="shared" si="14"/>
        <v>0</v>
      </c>
      <c r="I362" s="599"/>
      <c r="J362" s="560">
        <f t="shared" si="15"/>
        <v>0</v>
      </c>
      <c r="K362" s="181"/>
      <c r="L362" s="181"/>
      <c r="M362" s="181"/>
      <c r="N362" s="600">
        <f t="shared" si="16"/>
        <v>0</v>
      </c>
      <c r="O362" s="591"/>
    </row>
    <row r="363" spans="1:15" ht="15" x14ac:dyDescent="0.2">
      <c r="A363" s="601">
        <v>226</v>
      </c>
      <c r="B363" s="594"/>
      <c r="C363" s="596"/>
      <c r="D363" s="597"/>
      <c r="E363" s="181"/>
      <c r="F363" s="634"/>
      <c r="G363" s="598">
        <f t="shared" si="13"/>
        <v>0</v>
      </c>
      <c r="H363" s="560">
        <f t="shared" si="14"/>
        <v>0</v>
      </c>
      <c r="I363" s="599"/>
      <c r="J363" s="560">
        <f t="shared" si="15"/>
        <v>0</v>
      </c>
      <c r="K363" s="181"/>
      <c r="L363" s="181"/>
      <c r="M363" s="181"/>
      <c r="N363" s="600">
        <f t="shared" si="16"/>
        <v>0</v>
      </c>
      <c r="O363" s="591"/>
    </row>
    <row r="364" spans="1:15" ht="15" x14ac:dyDescent="0.2">
      <c r="A364" s="601">
        <v>227</v>
      </c>
      <c r="B364" s="594"/>
      <c r="C364" s="596"/>
      <c r="D364" s="597"/>
      <c r="E364" s="181"/>
      <c r="F364" s="634"/>
      <c r="G364" s="598">
        <f t="shared" si="13"/>
        <v>0</v>
      </c>
      <c r="H364" s="560">
        <f t="shared" si="14"/>
        <v>0</v>
      </c>
      <c r="I364" s="599"/>
      <c r="J364" s="560">
        <f t="shared" si="15"/>
        <v>0</v>
      </c>
      <c r="K364" s="181"/>
      <c r="L364" s="181"/>
      <c r="M364" s="181"/>
      <c r="N364" s="600">
        <f t="shared" si="16"/>
        <v>0</v>
      </c>
      <c r="O364" s="591"/>
    </row>
    <row r="365" spans="1:15" ht="15" x14ac:dyDescent="0.2">
      <c r="A365" s="601">
        <v>228</v>
      </c>
      <c r="B365" s="594"/>
      <c r="C365" s="596"/>
      <c r="D365" s="597"/>
      <c r="E365" s="181"/>
      <c r="F365" s="634"/>
      <c r="G365" s="598">
        <f t="shared" si="13"/>
        <v>0</v>
      </c>
      <c r="H365" s="560">
        <f t="shared" si="14"/>
        <v>0</v>
      </c>
      <c r="I365" s="599"/>
      <c r="J365" s="560">
        <f t="shared" si="15"/>
        <v>0</v>
      </c>
      <c r="K365" s="181"/>
      <c r="L365" s="181"/>
      <c r="M365" s="181"/>
      <c r="N365" s="600">
        <f t="shared" si="16"/>
        <v>0</v>
      </c>
      <c r="O365" s="591"/>
    </row>
    <row r="366" spans="1:15" ht="15" x14ac:dyDescent="0.2">
      <c r="A366" s="601">
        <v>229</v>
      </c>
      <c r="B366" s="594"/>
      <c r="C366" s="596"/>
      <c r="D366" s="597"/>
      <c r="E366" s="181"/>
      <c r="F366" s="634"/>
      <c r="G366" s="598">
        <f t="shared" si="13"/>
        <v>0</v>
      </c>
      <c r="H366" s="560">
        <f t="shared" si="14"/>
        <v>0</v>
      </c>
      <c r="I366" s="599"/>
      <c r="J366" s="560">
        <f t="shared" si="15"/>
        <v>0</v>
      </c>
      <c r="K366" s="181"/>
      <c r="L366" s="181"/>
      <c r="M366" s="181"/>
      <c r="N366" s="600">
        <f t="shared" si="16"/>
        <v>0</v>
      </c>
      <c r="O366" s="591"/>
    </row>
    <row r="367" spans="1:15" ht="15" x14ac:dyDescent="0.2">
      <c r="A367" s="601">
        <v>230</v>
      </c>
      <c r="B367" s="594"/>
      <c r="C367" s="596"/>
      <c r="D367" s="597"/>
      <c r="E367" s="181"/>
      <c r="F367" s="634"/>
      <c r="G367" s="598">
        <f t="shared" si="13"/>
        <v>0</v>
      </c>
      <c r="H367" s="560">
        <f t="shared" si="14"/>
        <v>0</v>
      </c>
      <c r="I367" s="599"/>
      <c r="J367" s="560">
        <f t="shared" si="15"/>
        <v>0</v>
      </c>
      <c r="K367" s="181"/>
      <c r="L367" s="181"/>
      <c r="M367" s="181"/>
      <c r="N367" s="600">
        <f t="shared" si="16"/>
        <v>0</v>
      </c>
      <c r="O367" s="591"/>
    </row>
    <row r="368" spans="1:15" ht="15" x14ac:dyDescent="0.2">
      <c r="A368" s="601">
        <v>231</v>
      </c>
      <c r="B368" s="594"/>
      <c r="C368" s="596"/>
      <c r="D368" s="597"/>
      <c r="E368" s="181"/>
      <c r="F368" s="634"/>
      <c r="G368" s="598">
        <f t="shared" si="13"/>
        <v>0</v>
      </c>
      <c r="H368" s="560">
        <f t="shared" si="14"/>
        <v>0</v>
      </c>
      <c r="I368" s="599"/>
      <c r="J368" s="560">
        <f t="shared" si="15"/>
        <v>0</v>
      </c>
      <c r="K368" s="181"/>
      <c r="L368" s="181"/>
      <c r="M368" s="181"/>
      <c r="N368" s="600">
        <f t="shared" si="16"/>
        <v>0</v>
      </c>
      <c r="O368" s="591"/>
    </row>
    <row r="369" spans="1:15" ht="15" x14ac:dyDescent="0.2">
      <c r="A369" s="601">
        <v>232</v>
      </c>
      <c r="B369" s="594"/>
      <c r="C369" s="596"/>
      <c r="D369" s="597"/>
      <c r="E369" s="181"/>
      <c r="F369" s="634"/>
      <c r="G369" s="598">
        <f t="shared" si="13"/>
        <v>0</v>
      </c>
      <c r="H369" s="560">
        <f t="shared" si="14"/>
        <v>0</v>
      </c>
      <c r="I369" s="599"/>
      <c r="J369" s="560">
        <f t="shared" si="15"/>
        <v>0</v>
      </c>
      <c r="K369" s="181"/>
      <c r="L369" s="181"/>
      <c r="M369" s="181"/>
      <c r="N369" s="600">
        <f t="shared" si="16"/>
        <v>0</v>
      </c>
      <c r="O369" s="591"/>
    </row>
    <row r="370" spans="1:15" ht="15" x14ac:dyDescent="0.2">
      <c r="A370" s="601">
        <v>233</v>
      </c>
      <c r="B370" s="594"/>
      <c r="C370" s="596"/>
      <c r="D370" s="597"/>
      <c r="E370" s="181"/>
      <c r="F370" s="634"/>
      <c r="G370" s="598">
        <f t="shared" si="13"/>
        <v>0</v>
      </c>
      <c r="H370" s="560">
        <f t="shared" si="14"/>
        <v>0</v>
      </c>
      <c r="I370" s="599"/>
      <c r="J370" s="560">
        <f t="shared" si="15"/>
        <v>0</v>
      </c>
      <c r="K370" s="181"/>
      <c r="L370" s="181"/>
      <c r="M370" s="181"/>
      <c r="N370" s="600">
        <f t="shared" si="16"/>
        <v>0</v>
      </c>
      <c r="O370" s="591"/>
    </row>
    <row r="371" spans="1:15" ht="15" x14ac:dyDescent="0.2">
      <c r="A371" s="601">
        <v>234</v>
      </c>
      <c r="B371" s="594"/>
      <c r="C371" s="596"/>
      <c r="D371" s="597"/>
      <c r="E371" s="181"/>
      <c r="F371" s="634"/>
      <c r="G371" s="598">
        <f t="shared" si="13"/>
        <v>0</v>
      </c>
      <c r="H371" s="560">
        <f t="shared" si="14"/>
        <v>0</v>
      </c>
      <c r="I371" s="599"/>
      <c r="J371" s="560">
        <f t="shared" si="15"/>
        <v>0</v>
      </c>
      <c r="K371" s="181"/>
      <c r="L371" s="181"/>
      <c r="M371" s="181"/>
      <c r="N371" s="600">
        <f t="shared" si="16"/>
        <v>0</v>
      </c>
      <c r="O371" s="591"/>
    </row>
    <row r="372" spans="1:15" ht="15" x14ac:dyDescent="0.2">
      <c r="A372" s="601">
        <v>235</v>
      </c>
      <c r="B372" s="594"/>
      <c r="C372" s="596"/>
      <c r="D372" s="597"/>
      <c r="E372" s="181"/>
      <c r="F372" s="634"/>
      <c r="G372" s="598">
        <f t="shared" si="13"/>
        <v>0</v>
      </c>
      <c r="H372" s="560">
        <f t="shared" si="14"/>
        <v>0</v>
      </c>
      <c r="I372" s="599"/>
      <c r="J372" s="560">
        <f t="shared" si="15"/>
        <v>0</v>
      </c>
      <c r="K372" s="181"/>
      <c r="L372" s="181"/>
      <c r="M372" s="181"/>
      <c r="N372" s="600">
        <f t="shared" si="16"/>
        <v>0</v>
      </c>
      <c r="O372" s="591"/>
    </row>
    <row r="373" spans="1:15" ht="15" x14ac:dyDescent="0.2">
      <c r="A373" s="601">
        <v>236</v>
      </c>
      <c r="B373" s="594"/>
      <c r="C373" s="596"/>
      <c r="D373" s="597"/>
      <c r="E373" s="181"/>
      <c r="F373" s="634"/>
      <c r="G373" s="598">
        <f t="shared" si="13"/>
        <v>0</v>
      </c>
      <c r="H373" s="560">
        <f t="shared" si="14"/>
        <v>0</v>
      </c>
      <c r="I373" s="599"/>
      <c r="J373" s="560">
        <f t="shared" si="15"/>
        <v>0</v>
      </c>
      <c r="K373" s="181"/>
      <c r="L373" s="181"/>
      <c r="M373" s="181"/>
      <c r="N373" s="600">
        <f t="shared" si="16"/>
        <v>0</v>
      </c>
      <c r="O373" s="591"/>
    </row>
    <row r="374" spans="1:15" ht="15" x14ac:dyDescent="0.2">
      <c r="A374" s="601">
        <v>237</v>
      </c>
      <c r="B374" s="594"/>
      <c r="C374" s="596"/>
      <c r="D374" s="597"/>
      <c r="E374" s="181"/>
      <c r="F374" s="634"/>
      <c r="G374" s="598">
        <f t="shared" si="13"/>
        <v>0</v>
      </c>
      <c r="H374" s="560">
        <f t="shared" si="14"/>
        <v>0</v>
      </c>
      <c r="I374" s="599"/>
      <c r="J374" s="560">
        <f t="shared" si="15"/>
        <v>0</v>
      </c>
      <c r="K374" s="181"/>
      <c r="L374" s="181"/>
      <c r="M374" s="181"/>
      <c r="N374" s="600">
        <f t="shared" si="16"/>
        <v>0</v>
      </c>
      <c r="O374" s="591"/>
    </row>
    <row r="375" spans="1:15" ht="15" x14ac:dyDescent="0.2">
      <c r="A375" s="601">
        <v>238</v>
      </c>
      <c r="B375" s="594"/>
      <c r="C375" s="596"/>
      <c r="D375" s="597"/>
      <c r="E375" s="181"/>
      <c r="F375" s="634"/>
      <c r="G375" s="598">
        <f t="shared" si="13"/>
        <v>0</v>
      </c>
      <c r="H375" s="560">
        <f t="shared" si="14"/>
        <v>0</v>
      </c>
      <c r="I375" s="599"/>
      <c r="J375" s="560">
        <f t="shared" si="15"/>
        <v>0</v>
      </c>
      <c r="K375" s="181"/>
      <c r="L375" s="181"/>
      <c r="M375" s="181"/>
      <c r="N375" s="600">
        <f t="shared" si="16"/>
        <v>0</v>
      </c>
      <c r="O375" s="591"/>
    </row>
    <row r="376" spans="1:15" ht="15" x14ac:dyDescent="0.2">
      <c r="A376" s="601">
        <v>239</v>
      </c>
      <c r="B376" s="594"/>
      <c r="C376" s="596"/>
      <c r="D376" s="597"/>
      <c r="E376" s="181"/>
      <c r="F376" s="634"/>
      <c r="G376" s="598">
        <f t="shared" si="13"/>
        <v>0</v>
      </c>
      <c r="H376" s="560">
        <f t="shared" si="14"/>
        <v>0</v>
      </c>
      <c r="I376" s="599"/>
      <c r="J376" s="560">
        <f t="shared" si="15"/>
        <v>0</v>
      </c>
      <c r="K376" s="181"/>
      <c r="L376" s="181"/>
      <c r="M376" s="181"/>
      <c r="N376" s="600">
        <f t="shared" si="16"/>
        <v>0</v>
      </c>
      <c r="O376" s="591"/>
    </row>
    <row r="377" spans="1:15" ht="15" x14ac:dyDescent="0.2">
      <c r="A377" s="601">
        <v>240</v>
      </c>
      <c r="B377" s="594"/>
      <c r="C377" s="596"/>
      <c r="D377" s="597"/>
      <c r="E377" s="181"/>
      <c r="F377" s="634"/>
      <c r="G377" s="598">
        <f t="shared" si="13"/>
        <v>0</v>
      </c>
      <c r="H377" s="560">
        <f t="shared" si="14"/>
        <v>0</v>
      </c>
      <c r="I377" s="599"/>
      <c r="J377" s="560">
        <f t="shared" si="15"/>
        <v>0</v>
      </c>
      <c r="K377" s="181"/>
      <c r="L377" s="181"/>
      <c r="M377" s="181"/>
      <c r="N377" s="600">
        <f t="shared" si="16"/>
        <v>0</v>
      </c>
      <c r="O377" s="591"/>
    </row>
    <row r="378" spans="1:15" ht="15" x14ac:dyDescent="0.2">
      <c r="A378" s="601">
        <v>241</v>
      </c>
      <c r="B378" s="594"/>
      <c r="C378" s="596"/>
      <c r="D378" s="597"/>
      <c r="E378" s="181"/>
      <c r="F378" s="634"/>
      <c r="G378" s="598">
        <f t="shared" si="13"/>
        <v>0</v>
      </c>
      <c r="H378" s="560">
        <f t="shared" si="14"/>
        <v>0</v>
      </c>
      <c r="I378" s="599"/>
      <c r="J378" s="560">
        <f t="shared" si="15"/>
        <v>0</v>
      </c>
      <c r="K378" s="181"/>
      <c r="L378" s="181"/>
      <c r="M378" s="181"/>
      <c r="N378" s="600">
        <f t="shared" si="16"/>
        <v>0</v>
      </c>
      <c r="O378" s="591"/>
    </row>
    <row r="379" spans="1:15" ht="15" x14ac:dyDescent="0.2">
      <c r="A379" s="601">
        <v>242</v>
      </c>
      <c r="B379" s="594"/>
      <c r="C379" s="596"/>
      <c r="D379" s="597"/>
      <c r="E379" s="181"/>
      <c r="F379" s="634"/>
      <c r="G379" s="598">
        <f t="shared" si="13"/>
        <v>0</v>
      </c>
      <c r="H379" s="560">
        <f t="shared" si="14"/>
        <v>0</v>
      </c>
      <c r="I379" s="599"/>
      <c r="J379" s="560">
        <f t="shared" si="15"/>
        <v>0</v>
      </c>
      <c r="K379" s="181"/>
      <c r="L379" s="181"/>
      <c r="M379" s="181"/>
      <c r="N379" s="600">
        <f t="shared" si="16"/>
        <v>0</v>
      </c>
      <c r="O379" s="591"/>
    </row>
    <row r="380" spans="1:15" ht="15" x14ac:dyDescent="0.2">
      <c r="A380" s="601">
        <v>243</v>
      </c>
      <c r="B380" s="594"/>
      <c r="C380" s="596"/>
      <c r="D380" s="597"/>
      <c r="E380" s="181"/>
      <c r="F380" s="634"/>
      <c r="G380" s="598">
        <f t="shared" si="13"/>
        <v>0</v>
      </c>
      <c r="H380" s="560">
        <f t="shared" si="14"/>
        <v>0</v>
      </c>
      <c r="I380" s="599"/>
      <c r="J380" s="560">
        <f t="shared" si="15"/>
        <v>0</v>
      </c>
      <c r="K380" s="181"/>
      <c r="L380" s="181"/>
      <c r="M380" s="181"/>
      <c r="N380" s="600">
        <f t="shared" si="16"/>
        <v>0</v>
      </c>
      <c r="O380" s="591"/>
    </row>
    <row r="381" spans="1:15" ht="15" x14ac:dyDescent="0.2">
      <c r="A381" s="601">
        <v>244</v>
      </c>
      <c r="B381" s="594"/>
      <c r="C381" s="596"/>
      <c r="D381" s="597"/>
      <c r="E381" s="181"/>
      <c r="F381" s="634"/>
      <c r="G381" s="598">
        <f t="shared" si="13"/>
        <v>0</v>
      </c>
      <c r="H381" s="560">
        <f t="shared" si="14"/>
        <v>0</v>
      </c>
      <c r="I381" s="599"/>
      <c r="J381" s="560">
        <f t="shared" si="15"/>
        <v>0</v>
      </c>
      <c r="K381" s="181"/>
      <c r="L381" s="181"/>
      <c r="M381" s="181"/>
      <c r="N381" s="600">
        <f t="shared" si="16"/>
        <v>0</v>
      </c>
      <c r="O381" s="591"/>
    </row>
    <row r="382" spans="1:15" ht="15" x14ac:dyDescent="0.2">
      <c r="A382" s="601">
        <v>245</v>
      </c>
      <c r="B382" s="594"/>
      <c r="C382" s="596"/>
      <c r="D382" s="597"/>
      <c r="E382" s="181"/>
      <c r="F382" s="634"/>
      <c r="G382" s="598">
        <f t="shared" si="13"/>
        <v>0</v>
      </c>
      <c r="H382" s="560">
        <f t="shared" si="14"/>
        <v>0</v>
      </c>
      <c r="I382" s="599"/>
      <c r="J382" s="560">
        <f t="shared" si="15"/>
        <v>0</v>
      </c>
      <c r="K382" s="181"/>
      <c r="L382" s="181"/>
      <c r="M382" s="181"/>
      <c r="N382" s="600">
        <f t="shared" si="16"/>
        <v>0</v>
      </c>
      <c r="O382" s="591"/>
    </row>
    <row r="383" spans="1:15" ht="15" x14ac:dyDescent="0.2">
      <c r="A383" s="601">
        <v>246</v>
      </c>
      <c r="B383" s="594"/>
      <c r="C383" s="596"/>
      <c r="D383" s="597"/>
      <c r="E383" s="181"/>
      <c r="F383" s="634"/>
      <c r="G383" s="598">
        <f t="shared" si="13"/>
        <v>0</v>
      </c>
      <c r="H383" s="560">
        <f t="shared" si="14"/>
        <v>0</v>
      </c>
      <c r="I383" s="599"/>
      <c r="J383" s="560">
        <f t="shared" si="15"/>
        <v>0</v>
      </c>
      <c r="K383" s="181"/>
      <c r="L383" s="181"/>
      <c r="M383" s="181"/>
      <c r="N383" s="600">
        <f t="shared" si="16"/>
        <v>0</v>
      </c>
      <c r="O383" s="591"/>
    </row>
    <row r="384" spans="1:15" ht="15" x14ac:dyDescent="0.2">
      <c r="A384" s="601">
        <v>247</v>
      </c>
      <c r="B384" s="594"/>
      <c r="C384" s="596"/>
      <c r="D384" s="597"/>
      <c r="E384" s="181"/>
      <c r="F384" s="634"/>
      <c r="G384" s="598">
        <f t="shared" si="13"/>
        <v>0</v>
      </c>
      <c r="H384" s="560">
        <f t="shared" si="14"/>
        <v>0</v>
      </c>
      <c r="I384" s="599"/>
      <c r="J384" s="560">
        <f t="shared" si="15"/>
        <v>0</v>
      </c>
      <c r="K384" s="181"/>
      <c r="L384" s="181"/>
      <c r="M384" s="181"/>
      <c r="N384" s="600">
        <f t="shared" si="16"/>
        <v>0</v>
      </c>
      <c r="O384" s="591"/>
    </row>
    <row r="385" spans="1:15" ht="15" x14ac:dyDescent="0.2">
      <c r="A385" s="601">
        <v>248</v>
      </c>
      <c r="B385" s="594"/>
      <c r="C385" s="596"/>
      <c r="D385" s="597"/>
      <c r="E385" s="181"/>
      <c r="F385" s="634"/>
      <c r="G385" s="598">
        <f t="shared" si="13"/>
        <v>0</v>
      </c>
      <c r="H385" s="560">
        <f t="shared" si="14"/>
        <v>0</v>
      </c>
      <c r="I385" s="599"/>
      <c r="J385" s="560">
        <f t="shared" si="15"/>
        <v>0</v>
      </c>
      <c r="K385" s="181"/>
      <c r="L385" s="181"/>
      <c r="M385" s="181"/>
      <c r="N385" s="600">
        <f t="shared" si="16"/>
        <v>0</v>
      </c>
      <c r="O385" s="591"/>
    </row>
    <row r="386" spans="1:15" ht="15" x14ac:dyDescent="0.2">
      <c r="A386" s="601">
        <v>249</v>
      </c>
      <c r="B386" s="594"/>
      <c r="C386" s="596"/>
      <c r="D386" s="597"/>
      <c r="E386" s="181"/>
      <c r="F386" s="634"/>
      <c r="G386" s="598">
        <f t="shared" si="13"/>
        <v>0</v>
      </c>
      <c r="H386" s="560">
        <f t="shared" si="14"/>
        <v>0</v>
      </c>
      <c r="I386" s="599"/>
      <c r="J386" s="560">
        <f t="shared" si="15"/>
        <v>0</v>
      </c>
      <c r="K386" s="181"/>
      <c r="L386" s="181"/>
      <c r="M386" s="181"/>
      <c r="N386" s="600">
        <f t="shared" si="16"/>
        <v>0</v>
      </c>
      <c r="O386" s="591"/>
    </row>
    <row r="387" spans="1:15" ht="15" x14ac:dyDescent="0.2">
      <c r="A387" s="601">
        <v>250</v>
      </c>
      <c r="B387" s="594"/>
      <c r="C387" s="596"/>
      <c r="D387" s="597"/>
      <c r="E387" s="181"/>
      <c r="F387" s="634"/>
      <c r="G387" s="598">
        <f t="shared" si="13"/>
        <v>0</v>
      </c>
      <c r="H387" s="560">
        <f t="shared" si="14"/>
        <v>0</v>
      </c>
      <c r="I387" s="599"/>
      <c r="J387" s="560">
        <f t="shared" si="15"/>
        <v>0</v>
      </c>
      <c r="K387" s="181"/>
      <c r="L387" s="181"/>
      <c r="M387" s="181"/>
      <c r="N387" s="600">
        <f t="shared" si="16"/>
        <v>0</v>
      </c>
      <c r="O387" s="591"/>
    </row>
    <row r="388" spans="1:15" ht="15" x14ac:dyDescent="0.2">
      <c r="A388" s="601">
        <v>251</v>
      </c>
      <c r="B388" s="594"/>
      <c r="C388" s="596"/>
      <c r="D388" s="597"/>
      <c r="E388" s="181"/>
      <c r="F388" s="634"/>
      <c r="G388" s="598">
        <f t="shared" si="13"/>
        <v>0</v>
      </c>
      <c r="H388" s="560">
        <f t="shared" si="14"/>
        <v>0</v>
      </c>
      <c r="I388" s="599"/>
      <c r="J388" s="560">
        <f t="shared" si="15"/>
        <v>0</v>
      </c>
      <c r="K388" s="181"/>
      <c r="L388" s="181"/>
      <c r="M388" s="181"/>
      <c r="N388" s="600">
        <f t="shared" si="16"/>
        <v>0</v>
      </c>
      <c r="O388" s="591"/>
    </row>
    <row r="389" spans="1:15" ht="15" x14ac:dyDescent="0.2">
      <c r="A389" s="601">
        <v>252</v>
      </c>
      <c r="B389" s="594"/>
      <c r="C389" s="596"/>
      <c r="D389" s="597"/>
      <c r="E389" s="181"/>
      <c r="F389" s="634"/>
      <c r="G389" s="598">
        <f t="shared" si="13"/>
        <v>0</v>
      </c>
      <c r="H389" s="560">
        <f t="shared" si="14"/>
        <v>0</v>
      </c>
      <c r="I389" s="599"/>
      <c r="J389" s="560">
        <f t="shared" si="15"/>
        <v>0</v>
      </c>
      <c r="K389" s="181"/>
      <c r="L389" s="181"/>
      <c r="M389" s="181"/>
      <c r="N389" s="600">
        <f t="shared" si="16"/>
        <v>0</v>
      </c>
      <c r="O389" s="591"/>
    </row>
    <row r="390" spans="1:15" ht="15" x14ac:dyDescent="0.2">
      <c r="A390" s="601">
        <v>253</v>
      </c>
      <c r="B390" s="594"/>
      <c r="C390" s="596"/>
      <c r="D390" s="597"/>
      <c r="E390" s="181"/>
      <c r="F390" s="634"/>
      <c r="G390" s="598">
        <f t="shared" si="13"/>
        <v>0</v>
      </c>
      <c r="H390" s="560">
        <f t="shared" si="14"/>
        <v>0</v>
      </c>
      <c r="I390" s="599"/>
      <c r="J390" s="560">
        <f t="shared" si="15"/>
        <v>0</v>
      </c>
      <c r="K390" s="181"/>
      <c r="L390" s="181"/>
      <c r="M390" s="181"/>
      <c r="N390" s="600">
        <f t="shared" si="16"/>
        <v>0</v>
      </c>
      <c r="O390" s="591"/>
    </row>
    <row r="391" spans="1:15" ht="15" x14ac:dyDescent="0.2">
      <c r="A391" s="601">
        <v>254</v>
      </c>
      <c r="B391" s="594"/>
      <c r="C391" s="596"/>
      <c r="D391" s="597"/>
      <c r="E391" s="181"/>
      <c r="F391" s="634"/>
      <c r="G391" s="598">
        <f t="shared" si="13"/>
        <v>0</v>
      </c>
      <c r="H391" s="560">
        <f t="shared" si="14"/>
        <v>0</v>
      </c>
      <c r="I391" s="599"/>
      <c r="J391" s="560">
        <f t="shared" si="15"/>
        <v>0</v>
      </c>
      <c r="K391" s="181"/>
      <c r="L391" s="181"/>
      <c r="M391" s="181"/>
      <c r="N391" s="600">
        <f t="shared" si="16"/>
        <v>0</v>
      </c>
      <c r="O391" s="591"/>
    </row>
    <row r="392" spans="1:15" ht="15" x14ac:dyDescent="0.2">
      <c r="A392" s="601">
        <v>255</v>
      </c>
      <c r="B392" s="594"/>
      <c r="C392" s="596"/>
      <c r="D392" s="597"/>
      <c r="E392" s="181"/>
      <c r="F392" s="634"/>
      <c r="G392" s="598">
        <f t="shared" si="13"/>
        <v>0</v>
      </c>
      <c r="H392" s="560">
        <f t="shared" si="14"/>
        <v>0</v>
      </c>
      <c r="I392" s="599"/>
      <c r="J392" s="560">
        <f t="shared" si="15"/>
        <v>0</v>
      </c>
      <c r="K392" s="181"/>
      <c r="L392" s="181"/>
      <c r="M392" s="181"/>
      <c r="N392" s="600">
        <f t="shared" si="16"/>
        <v>0</v>
      </c>
      <c r="O392" s="591"/>
    </row>
    <row r="393" spans="1:15" ht="15" x14ac:dyDescent="0.2">
      <c r="A393" s="601">
        <v>256</v>
      </c>
      <c r="B393" s="594"/>
      <c r="C393" s="596"/>
      <c r="D393" s="597"/>
      <c r="E393" s="181"/>
      <c r="F393" s="634"/>
      <c r="G393" s="598">
        <f t="shared" si="13"/>
        <v>0</v>
      </c>
      <c r="H393" s="560">
        <f t="shared" si="14"/>
        <v>0</v>
      </c>
      <c r="I393" s="599"/>
      <c r="J393" s="560">
        <f t="shared" si="15"/>
        <v>0</v>
      </c>
      <c r="K393" s="181"/>
      <c r="L393" s="181"/>
      <c r="M393" s="181"/>
      <c r="N393" s="600">
        <f t="shared" si="16"/>
        <v>0</v>
      </c>
      <c r="O393" s="591"/>
    </row>
    <row r="394" spans="1:15" ht="15" x14ac:dyDescent="0.2">
      <c r="A394" s="601">
        <v>257</v>
      </c>
      <c r="B394" s="594"/>
      <c r="C394" s="596"/>
      <c r="D394" s="597"/>
      <c r="E394" s="181"/>
      <c r="F394" s="634"/>
      <c r="G394" s="598">
        <f t="shared" si="13"/>
        <v>0</v>
      </c>
      <c r="H394" s="560">
        <f t="shared" si="14"/>
        <v>0</v>
      </c>
      <c r="I394" s="599"/>
      <c r="J394" s="560">
        <f t="shared" si="15"/>
        <v>0</v>
      </c>
      <c r="K394" s="181"/>
      <c r="L394" s="181"/>
      <c r="M394" s="181"/>
      <c r="N394" s="600">
        <f t="shared" si="16"/>
        <v>0</v>
      </c>
      <c r="O394" s="591"/>
    </row>
    <row r="395" spans="1:15" ht="15" x14ac:dyDescent="0.2">
      <c r="A395" s="601">
        <v>258</v>
      </c>
      <c r="B395" s="594"/>
      <c r="C395" s="596"/>
      <c r="D395" s="597"/>
      <c r="E395" s="181"/>
      <c r="F395" s="634"/>
      <c r="G395" s="598">
        <f t="shared" ref="G395:G458" si="17">IF(OR(D395=0,F395=0),0,IF(F395="Sofortabschreib.","",EDATE(D395,F395*12)-1))</f>
        <v>0</v>
      </c>
      <c r="H395" s="560">
        <f t="shared" ref="H395:H458" si="18">IF(F395=0,0,IF(F395="Sofortabschreib.",0,ROUND(E395/F395/12,2)))</f>
        <v>0</v>
      </c>
      <c r="I395" s="599"/>
      <c r="J395" s="560">
        <f t="shared" ref="J395:J458" si="19">IF(I395=0,0,NETWORKDAYS(I395,EOMONTH(I395,0),$J$7:$J$111)*8)</f>
        <v>0</v>
      </c>
      <c r="K395" s="181"/>
      <c r="L395" s="181"/>
      <c r="M395" s="181"/>
      <c r="N395" s="600">
        <f t="shared" ref="N395:N458" si="20">IF(F395="Sofortabschreib.",ROUND(M395,2),IF(J395=0,0,IF(K395=0,ROUND(H395/J395*L395,2),ROUND(H395/K395*L395,2))))</f>
        <v>0</v>
      </c>
      <c r="O395" s="591"/>
    </row>
    <row r="396" spans="1:15" ht="15" x14ac:dyDescent="0.2">
      <c r="A396" s="601">
        <v>259</v>
      </c>
      <c r="B396" s="594"/>
      <c r="C396" s="596"/>
      <c r="D396" s="597"/>
      <c r="E396" s="181"/>
      <c r="F396" s="634"/>
      <c r="G396" s="598">
        <f t="shared" si="17"/>
        <v>0</v>
      </c>
      <c r="H396" s="560">
        <f t="shared" si="18"/>
        <v>0</v>
      </c>
      <c r="I396" s="599"/>
      <c r="J396" s="560">
        <f t="shared" si="19"/>
        <v>0</v>
      </c>
      <c r="K396" s="181"/>
      <c r="L396" s="181"/>
      <c r="M396" s="181"/>
      <c r="N396" s="600">
        <f t="shared" si="20"/>
        <v>0</v>
      </c>
      <c r="O396" s="591"/>
    </row>
    <row r="397" spans="1:15" ht="15" x14ac:dyDescent="0.2">
      <c r="A397" s="601">
        <v>260</v>
      </c>
      <c r="B397" s="594"/>
      <c r="C397" s="596"/>
      <c r="D397" s="597"/>
      <c r="E397" s="181"/>
      <c r="F397" s="634"/>
      <c r="G397" s="598">
        <f t="shared" si="17"/>
        <v>0</v>
      </c>
      <c r="H397" s="560">
        <f t="shared" si="18"/>
        <v>0</v>
      </c>
      <c r="I397" s="599"/>
      <c r="J397" s="560">
        <f t="shared" si="19"/>
        <v>0</v>
      </c>
      <c r="K397" s="181"/>
      <c r="L397" s="181"/>
      <c r="M397" s="181"/>
      <c r="N397" s="600">
        <f t="shared" si="20"/>
        <v>0</v>
      </c>
      <c r="O397" s="591"/>
    </row>
    <row r="398" spans="1:15" ht="15" x14ac:dyDescent="0.2">
      <c r="A398" s="601">
        <v>261</v>
      </c>
      <c r="B398" s="594"/>
      <c r="C398" s="596"/>
      <c r="D398" s="597"/>
      <c r="E398" s="181"/>
      <c r="F398" s="634"/>
      <c r="G398" s="598">
        <f t="shared" si="17"/>
        <v>0</v>
      </c>
      <c r="H398" s="560">
        <f t="shared" si="18"/>
        <v>0</v>
      </c>
      <c r="I398" s="599"/>
      <c r="J398" s="560">
        <f t="shared" si="19"/>
        <v>0</v>
      </c>
      <c r="K398" s="181"/>
      <c r="L398" s="181"/>
      <c r="M398" s="181"/>
      <c r="N398" s="600">
        <f t="shared" si="20"/>
        <v>0</v>
      </c>
      <c r="O398" s="591"/>
    </row>
    <row r="399" spans="1:15" ht="15" x14ac:dyDescent="0.2">
      <c r="A399" s="601">
        <v>262</v>
      </c>
      <c r="B399" s="594"/>
      <c r="C399" s="596"/>
      <c r="D399" s="597"/>
      <c r="E399" s="181"/>
      <c r="F399" s="634"/>
      <c r="G399" s="598">
        <f t="shared" si="17"/>
        <v>0</v>
      </c>
      <c r="H399" s="560">
        <f t="shared" si="18"/>
        <v>0</v>
      </c>
      <c r="I399" s="599"/>
      <c r="J399" s="560">
        <f t="shared" si="19"/>
        <v>0</v>
      </c>
      <c r="K399" s="181"/>
      <c r="L399" s="181"/>
      <c r="M399" s="181"/>
      <c r="N399" s="600">
        <f t="shared" si="20"/>
        <v>0</v>
      </c>
      <c r="O399" s="591"/>
    </row>
    <row r="400" spans="1:15" ht="15" x14ac:dyDescent="0.2">
      <c r="A400" s="601">
        <v>263</v>
      </c>
      <c r="B400" s="594"/>
      <c r="C400" s="596"/>
      <c r="D400" s="597"/>
      <c r="E400" s="181"/>
      <c r="F400" s="634"/>
      <c r="G400" s="598">
        <f t="shared" si="17"/>
        <v>0</v>
      </c>
      <c r="H400" s="560">
        <f t="shared" si="18"/>
        <v>0</v>
      </c>
      <c r="I400" s="599"/>
      <c r="J400" s="560">
        <f t="shared" si="19"/>
        <v>0</v>
      </c>
      <c r="K400" s="181"/>
      <c r="L400" s="181"/>
      <c r="M400" s="181"/>
      <c r="N400" s="600">
        <f t="shared" si="20"/>
        <v>0</v>
      </c>
      <c r="O400" s="591"/>
    </row>
    <row r="401" spans="1:15" ht="15" x14ac:dyDescent="0.2">
      <c r="A401" s="601">
        <v>264</v>
      </c>
      <c r="B401" s="594"/>
      <c r="C401" s="596"/>
      <c r="D401" s="597"/>
      <c r="E401" s="181"/>
      <c r="F401" s="634"/>
      <c r="G401" s="598">
        <f t="shared" si="17"/>
        <v>0</v>
      </c>
      <c r="H401" s="560">
        <f t="shared" si="18"/>
        <v>0</v>
      </c>
      <c r="I401" s="599"/>
      <c r="J401" s="560">
        <f t="shared" si="19"/>
        <v>0</v>
      </c>
      <c r="K401" s="181"/>
      <c r="L401" s="181"/>
      <c r="M401" s="181"/>
      <c r="N401" s="600">
        <f t="shared" si="20"/>
        <v>0</v>
      </c>
      <c r="O401" s="591"/>
    </row>
    <row r="402" spans="1:15" ht="15" x14ac:dyDescent="0.2">
      <c r="A402" s="601">
        <v>265</v>
      </c>
      <c r="B402" s="594"/>
      <c r="C402" s="596"/>
      <c r="D402" s="597"/>
      <c r="E402" s="181"/>
      <c r="F402" s="634"/>
      <c r="G402" s="598">
        <f t="shared" si="17"/>
        <v>0</v>
      </c>
      <c r="H402" s="560">
        <f t="shared" si="18"/>
        <v>0</v>
      </c>
      <c r="I402" s="599"/>
      <c r="J402" s="560">
        <f t="shared" si="19"/>
        <v>0</v>
      </c>
      <c r="K402" s="181"/>
      <c r="L402" s="181"/>
      <c r="M402" s="181"/>
      <c r="N402" s="600">
        <f t="shared" si="20"/>
        <v>0</v>
      </c>
      <c r="O402" s="591"/>
    </row>
    <row r="403" spans="1:15" ht="15" x14ac:dyDescent="0.2">
      <c r="A403" s="601">
        <v>266</v>
      </c>
      <c r="B403" s="594"/>
      <c r="C403" s="596"/>
      <c r="D403" s="597"/>
      <c r="E403" s="181"/>
      <c r="F403" s="634"/>
      <c r="G403" s="598">
        <f t="shared" si="17"/>
        <v>0</v>
      </c>
      <c r="H403" s="560">
        <f t="shared" si="18"/>
        <v>0</v>
      </c>
      <c r="I403" s="599"/>
      <c r="J403" s="560">
        <f t="shared" si="19"/>
        <v>0</v>
      </c>
      <c r="K403" s="181"/>
      <c r="L403" s="181"/>
      <c r="M403" s="181"/>
      <c r="N403" s="600">
        <f t="shared" si="20"/>
        <v>0</v>
      </c>
      <c r="O403" s="591"/>
    </row>
    <row r="404" spans="1:15" ht="15" x14ac:dyDescent="0.2">
      <c r="A404" s="601">
        <v>267</v>
      </c>
      <c r="B404" s="594"/>
      <c r="C404" s="596"/>
      <c r="D404" s="597"/>
      <c r="E404" s="181"/>
      <c r="F404" s="634"/>
      <c r="G404" s="598">
        <f t="shared" si="17"/>
        <v>0</v>
      </c>
      <c r="H404" s="560">
        <f t="shared" si="18"/>
        <v>0</v>
      </c>
      <c r="I404" s="599"/>
      <c r="J404" s="560">
        <f t="shared" si="19"/>
        <v>0</v>
      </c>
      <c r="K404" s="181"/>
      <c r="L404" s="181"/>
      <c r="M404" s="181"/>
      <c r="N404" s="600">
        <f t="shared" si="20"/>
        <v>0</v>
      </c>
      <c r="O404" s="591"/>
    </row>
    <row r="405" spans="1:15" ht="15" x14ac:dyDescent="0.2">
      <c r="A405" s="601">
        <v>268</v>
      </c>
      <c r="B405" s="594"/>
      <c r="C405" s="596"/>
      <c r="D405" s="597"/>
      <c r="E405" s="181"/>
      <c r="F405" s="634"/>
      <c r="G405" s="598">
        <f t="shared" si="17"/>
        <v>0</v>
      </c>
      <c r="H405" s="560">
        <f t="shared" si="18"/>
        <v>0</v>
      </c>
      <c r="I405" s="599"/>
      <c r="J405" s="560">
        <f t="shared" si="19"/>
        <v>0</v>
      </c>
      <c r="K405" s="181"/>
      <c r="L405" s="181"/>
      <c r="M405" s="181"/>
      <c r="N405" s="600">
        <f t="shared" si="20"/>
        <v>0</v>
      </c>
      <c r="O405" s="591"/>
    </row>
    <row r="406" spans="1:15" ht="15" x14ac:dyDescent="0.2">
      <c r="A406" s="601">
        <v>269</v>
      </c>
      <c r="B406" s="594"/>
      <c r="C406" s="596"/>
      <c r="D406" s="597"/>
      <c r="E406" s="181"/>
      <c r="F406" s="634"/>
      <c r="G406" s="598">
        <f t="shared" si="17"/>
        <v>0</v>
      </c>
      <c r="H406" s="560">
        <f t="shared" si="18"/>
        <v>0</v>
      </c>
      <c r="I406" s="599"/>
      <c r="J406" s="560">
        <f t="shared" si="19"/>
        <v>0</v>
      </c>
      <c r="K406" s="181"/>
      <c r="L406" s="181"/>
      <c r="M406" s="181"/>
      <c r="N406" s="600">
        <f t="shared" si="20"/>
        <v>0</v>
      </c>
      <c r="O406" s="591"/>
    </row>
    <row r="407" spans="1:15" ht="15" x14ac:dyDescent="0.2">
      <c r="A407" s="601">
        <v>270</v>
      </c>
      <c r="B407" s="594"/>
      <c r="C407" s="596"/>
      <c r="D407" s="597"/>
      <c r="E407" s="181"/>
      <c r="F407" s="634"/>
      <c r="G407" s="598">
        <f t="shared" si="17"/>
        <v>0</v>
      </c>
      <c r="H407" s="560">
        <f t="shared" si="18"/>
        <v>0</v>
      </c>
      <c r="I407" s="599"/>
      <c r="J407" s="560">
        <f t="shared" si="19"/>
        <v>0</v>
      </c>
      <c r="K407" s="181"/>
      <c r="L407" s="181"/>
      <c r="M407" s="181"/>
      <c r="N407" s="600">
        <f t="shared" si="20"/>
        <v>0</v>
      </c>
      <c r="O407" s="591"/>
    </row>
    <row r="408" spans="1:15" ht="15" x14ac:dyDescent="0.2">
      <c r="A408" s="601">
        <v>271</v>
      </c>
      <c r="B408" s="594"/>
      <c r="C408" s="596"/>
      <c r="D408" s="597"/>
      <c r="E408" s="181"/>
      <c r="F408" s="634"/>
      <c r="G408" s="598">
        <f t="shared" si="17"/>
        <v>0</v>
      </c>
      <c r="H408" s="560">
        <f t="shared" si="18"/>
        <v>0</v>
      </c>
      <c r="I408" s="599"/>
      <c r="J408" s="560">
        <f t="shared" si="19"/>
        <v>0</v>
      </c>
      <c r="K408" s="181"/>
      <c r="L408" s="181"/>
      <c r="M408" s="181"/>
      <c r="N408" s="600">
        <f t="shared" si="20"/>
        <v>0</v>
      </c>
      <c r="O408" s="591"/>
    </row>
    <row r="409" spans="1:15" ht="15" x14ac:dyDescent="0.2">
      <c r="A409" s="601">
        <v>272</v>
      </c>
      <c r="B409" s="594"/>
      <c r="C409" s="596"/>
      <c r="D409" s="597"/>
      <c r="E409" s="181"/>
      <c r="F409" s="634"/>
      <c r="G409" s="598">
        <f t="shared" si="17"/>
        <v>0</v>
      </c>
      <c r="H409" s="560">
        <f t="shared" si="18"/>
        <v>0</v>
      </c>
      <c r="I409" s="599"/>
      <c r="J409" s="560">
        <f t="shared" si="19"/>
        <v>0</v>
      </c>
      <c r="K409" s="181"/>
      <c r="L409" s="181"/>
      <c r="M409" s="181"/>
      <c r="N409" s="600">
        <f t="shared" si="20"/>
        <v>0</v>
      </c>
      <c r="O409" s="591"/>
    </row>
    <row r="410" spans="1:15" ht="15" x14ac:dyDescent="0.2">
      <c r="A410" s="601">
        <v>273</v>
      </c>
      <c r="B410" s="594"/>
      <c r="C410" s="596"/>
      <c r="D410" s="597"/>
      <c r="E410" s="181"/>
      <c r="F410" s="634"/>
      <c r="G410" s="598">
        <f t="shared" si="17"/>
        <v>0</v>
      </c>
      <c r="H410" s="560">
        <f t="shared" si="18"/>
        <v>0</v>
      </c>
      <c r="I410" s="599"/>
      <c r="J410" s="560">
        <f t="shared" si="19"/>
        <v>0</v>
      </c>
      <c r="K410" s="181"/>
      <c r="L410" s="181"/>
      <c r="M410" s="181"/>
      <c r="N410" s="600">
        <f t="shared" si="20"/>
        <v>0</v>
      </c>
      <c r="O410" s="591"/>
    </row>
    <row r="411" spans="1:15" ht="15" x14ac:dyDescent="0.2">
      <c r="A411" s="601">
        <v>274</v>
      </c>
      <c r="B411" s="594"/>
      <c r="C411" s="596"/>
      <c r="D411" s="597"/>
      <c r="E411" s="181"/>
      <c r="F411" s="634"/>
      <c r="G411" s="598">
        <f t="shared" si="17"/>
        <v>0</v>
      </c>
      <c r="H411" s="560">
        <f t="shared" si="18"/>
        <v>0</v>
      </c>
      <c r="I411" s="599"/>
      <c r="J411" s="560">
        <f t="shared" si="19"/>
        <v>0</v>
      </c>
      <c r="K411" s="181"/>
      <c r="L411" s="181"/>
      <c r="M411" s="181"/>
      <c r="N411" s="600">
        <f t="shared" si="20"/>
        <v>0</v>
      </c>
      <c r="O411" s="591"/>
    </row>
    <row r="412" spans="1:15" ht="15" x14ac:dyDescent="0.2">
      <c r="A412" s="601">
        <v>275</v>
      </c>
      <c r="B412" s="594"/>
      <c r="C412" s="596"/>
      <c r="D412" s="597"/>
      <c r="E412" s="181"/>
      <c r="F412" s="634"/>
      <c r="G412" s="598">
        <f t="shared" si="17"/>
        <v>0</v>
      </c>
      <c r="H412" s="560">
        <f t="shared" si="18"/>
        <v>0</v>
      </c>
      <c r="I412" s="599"/>
      <c r="J412" s="560">
        <f t="shared" si="19"/>
        <v>0</v>
      </c>
      <c r="K412" s="181"/>
      <c r="L412" s="181"/>
      <c r="M412" s="181"/>
      <c r="N412" s="600">
        <f t="shared" si="20"/>
        <v>0</v>
      </c>
      <c r="O412" s="591"/>
    </row>
    <row r="413" spans="1:15" ht="15" x14ac:dyDescent="0.2">
      <c r="A413" s="601">
        <v>276</v>
      </c>
      <c r="B413" s="594"/>
      <c r="C413" s="596"/>
      <c r="D413" s="597"/>
      <c r="E413" s="181"/>
      <c r="F413" s="634"/>
      <c r="G413" s="598">
        <f t="shared" si="17"/>
        <v>0</v>
      </c>
      <c r="H413" s="560">
        <f t="shared" si="18"/>
        <v>0</v>
      </c>
      <c r="I413" s="599"/>
      <c r="J413" s="560">
        <f t="shared" si="19"/>
        <v>0</v>
      </c>
      <c r="K413" s="181"/>
      <c r="L413" s="181"/>
      <c r="M413" s="181"/>
      <c r="N413" s="600">
        <f t="shared" si="20"/>
        <v>0</v>
      </c>
      <c r="O413" s="591"/>
    </row>
    <row r="414" spans="1:15" ht="15" x14ac:dyDescent="0.2">
      <c r="A414" s="601">
        <v>277</v>
      </c>
      <c r="B414" s="594"/>
      <c r="C414" s="596"/>
      <c r="D414" s="597"/>
      <c r="E414" s="181"/>
      <c r="F414" s="634"/>
      <c r="G414" s="598">
        <f t="shared" si="17"/>
        <v>0</v>
      </c>
      <c r="H414" s="560">
        <f t="shared" si="18"/>
        <v>0</v>
      </c>
      <c r="I414" s="599"/>
      <c r="J414" s="560">
        <f t="shared" si="19"/>
        <v>0</v>
      </c>
      <c r="K414" s="181"/>
      <c r="L414" s="181"/>
      <c r="M414" s="181"/>
      <c r="N414" s="600">
        <f t="shared" si="20"/>
        <v>0</v>
      </c>
      <c r="O414" s="591"/>
    </row>
    <row r="415" spans="1:15" ht="15" x14ac:dyDescent="0.2">
      <c r="A415" s="601">
        <v>278</v>
      </c>
      <c r="B415" s="594"/>
      <c r="C415" s="596"/>
      <c r="D415" s="597"/>
      <c r="E415" s="181"/>
      <c r="F415" s="634"/>
      <c r="G415" s="598">
        <f t="shared" si="17"/>
        <v>0</v>
      </c>
      <c r="H415" s="560">
        <f t="shared" si="18"/>
        <v>0</v>
      </c>
      <c r="I415" s="599"/>
      <c r="J415" s="560">
        <f t="shared" si="19"/>
        <v>0</v>
      </c>
      <c r="K415" s="181"/>
      <c r="L415" s="181"/>
      <c r="M415" s="181"/>
      <c r="N415" s="600">
        <f t="shared" si="20"/>
        <v>0</v>
      </c>
      <c r="O415" s="591"/>
    </row>
    <row r="416" spans="1:15" ht="15" x14ac:dyDescent="0.2">
      <c r="A416" s="601">
        <v>279</v>
      </c>
      <c r="B416" s="594"/>
      <c r="C416" s="596"/>
      <c r="D416" s="597"/>
      <c r="E416" s="181"/>
      <c r="F416" s="634"/>
      <c r="G416" s="598">
        <f t="shared" si="17"/>
        <v>0</v>
      </c>
      <c r="H416" s="560">
        <f t="shared" si="18"/>
        <v>0</v>
      </c>
      <c r="I416" s="599"/>
      <c r="J416" s="560">
        <f t="shared" si="19"/>
        <v>0</v>
      </c>
      <c r="K416" s="181"/>
      <c r="L416" s="181"/>
      <c r="M416" s="181"/>
      <c r="N416" s="600">
        <f t="shared" si="20"/>
        <v>0</v>
      </c>
      <c r="O416" s="591"/>
    </row>
    <row r="417" spans="1:15" ht="15" x14ac:dyDescent="0.2">
      <c r="A417" s="601">
        <v>280</v>
      </c>
      <c r="B417" s="594"/>
      <c r="C417" s="596"/>
      <c r="D417" s="597"/>
      <c r="E417" s="181"/>
      <c r="F417" s="634"/>
      <c r="G417" s="598">
        <f t="shared" si="17"/>
        <v>0</v>
      </c>
      <c r="H417" s="560">
        <f t="shared" si="18"/>
        <v>0</v>
      </c>
      <c r="I417" s="599"/>
      <c r="J417" s="560">
        <f t="shared" si="19"/>
        <v>0</v>
      </c>
      <c r="K417" s="181"/>
      <c r="L417" s="181"/>
      <c r="M417" s="181"/>
      <c r="N417" s="600">
        <f t="shared" si="20"/>
        <v>0</v>
      </c>
      <c r="O417" s="591"/>
    </row>
    <row r="418" spans="1:15" ht="15" x14ac:dyDescent="0.2">
      <c r="A418" s="601">
        <v>281</v>
      </c>
      <c r="B418" s="594"/>
      <c r="C418" s="596"/>
      <c r="D418" s="597"/>
      <c r="E418" s="181"/>
      <c r="F418" s="634"/>
      <c r="G418" s="598">
        <f t="shared" si="17"/>
        <v>0</v>
      </c>
      <c r="H418" s="560">
        <f t="shared" si="18"/>
        <v>0</v>
      </c>
      <c r="I418" s="599"/>
      <c r="J418" s="560">
        <f t="shared" si="19"/>
        <v>0</v>
      </c>
      <c r="K418" s="181"/>
      <c r="L418" s="181"/>
      <c r="M418" s="181"/>
      <c r="N418" s="600">
        <f t="shared" si="20"/>
        <v>0</v>
      </c>
      <c r="O418" s="591"/>
    </row>
    <row r="419" spans="1:15" ht="15" x14ac:dyDescent="0.2">
      <c r="A419" s="601">
        <v>282</v>
      </c>
      <c r="B419" s="594"/>
      <c r="C419" s="596"/>
      <c r="D419" s="597"/>
      <c r="E419" s="181"/>
      <c r="F419" s="634"/>
      <c r="G419" s="598">
        <f t="shared" si="17"/>
        <v>0</v>
      </c>
      <c r="H419" s="560">
        <f t="shared" si="18"/>
        <v>0</v>
      </c>
      <c r="I419" s="599"/>
      <c r="J419" s="560">
        <f t="shared" si="19"/>
        <v>0</v>
      </c>
      <c r="K419" s="181"/>
      <c r="L419" s="181"/>
      <c r="M419" s="181"/>
      <c r="N419" s="600">
        <f t="shared" si="20"/>
        <v>0</v>
      </c>
      <c r="O419" s="591"/>
    </row>
    <row r="420" spans="1:15" ht="15" x14ac:dyDescent="0.2">
      <c r="A420" s="601">
        <v>283</v>
      </c>
      <c r="B420" s="594"/>
      <c r="C420" s="596"/>
      <c r="D420" s="597"/>
      <c r="E420" s="181"/>
      <c r="F420" s="634"/>
      <c r="G420" s="598">
        <f t="shared" si="17"/>
        <v>0</v>
      </c>
      <c r="H420" s="560">
        <f t="shared" si="18"/>
        <v>0</v>
      </c>
      <c r="I420" s="599"/>
      <c r="J420" s="560">
        <f t="shared" si="19"/>
        <v>0</v>
      </c>
      <c r="K420" s="181"/>
      <c r="L420" s="181"/>
      <c r="M420" s="181"/>
      <c r="N420" s="600">
        <f t="shared" si="20"/>
        <v>0</v>
      </c>
      <c r="O420" s="591"/>
    </row>
    <row r="421" spans="1:15" ht="15" x14ac:dyDescent="0.2">
      <c r="A421" s="601">
        <v>284</v>
      </c>
      <c r="B421" s="594"/>
      <c r="C421" s="596"/>
      <c r="D421" s="597"/>
      <c r="E421" s="181"/>
      <c r="F421" s="634"/>
      <c r="G421" s="598">
        <f t="shared" si="17"/>
        <v>0</v>
      </c>
      <c r="H421" s="560">
        <f t="shared" si="18"/>
        <v>0</v>
      </c>
      <c r="I421" s="599"/>
      <c r="J421" s="560">
        <f t="shared" si="19"/>
        <v>0</v>
      </c>
      <c r="K421" s="181"/>
      <c r="L421" s="181"/>
      <c r="M421" s="181"/>
      <c r="N421" s="600">
        <f t="shared" si="20"/>
        <v>0</v>
      </c>
      <c r="O421" s="591"/>
    </row>
    <row r="422" spans="1:15" ht="15" x14ac:dyDescent="0.2">
      <c r="A422" s="601">
        <v>285</v>
      </c>
      <c r="B422" s="594"/>
      <c r="C422" s="596"/>
      <c r="D422" s="597"/>
      <c r="E422" s="181"/>
      <c r="F422" s="634"/>
      <c r="G422" s="598">
        <f t="shared" si="17"/>
        <v>0</v>
      </c>
      <c r="H422" s="560">
        <f t="shared" si="18"/>
        <v>0</v>
      </c>
      <c r="I422" s="599"/>
      <c r="J422" s="560">
        <f t="shared" si="19"/>
        <v>0</v>
      </c>
      <c r="K422" s="181"/>
      <c r="L422" s="181"/>
      <c r="M422" s="181"/>
      <c r="N422" s="600">
        <f t="shared" si="20"/>
        <v>0</v>
      </c>
      <c r="O422" s="591"/>
    </row>
    <row r="423" spans="1:15" ht="15" x14ac:dyDescent="0.2">
      <c r="A423" s="601">
        <v>286</v>
      </c>
      <c r="B423" s="594"/>
      <c r="C423" s="596"/>
      <c r="D423" s="597"/>
      <c r="E423" s="181"/>
      <c r="F423" s="634"/>
      <c r="G423" s="598">
        <f t="shared" si="17"/>
        <v>0</v>
      </c>
      <c r="H423" s="560">
        <f t="shared" si="18"/>
        <v>0</v>
      </c>
      <c r="I423" s="599"/>
      <c r="J423" s="560">
        <f t="shared" si="19"/>
        <v>0</v>
      </c>
      <c r="K423" s="181"/>
      <c r="L423" s="181"/>
      <c r="M423" s="181"/>
      <c r="N423" s="600">
        <f t="shared" si="20"/>
        <v>0</v>
      </c>
      <c r="O423" s="591"/>
    </row>
    <row r="424" spans="1:15" ht="15" x14ac:dyDescent="0.2">
      <c r="A424" s="601">
        <v>287</v>
      </c>
      <c r="B424" s="594"/>
      <c r="C424" s="596"/>
      <c r="D424" s="597"/>
      <c r="E424" s="181"/>
      <c r="F424" s="634"/>
      <c r="G424" s="598">
        <f t="shared" si="17"/>
        <v>0</v>
      </c>
      <c r="H424" s="560">
        <f t="shared" si="18"/>
        <v>0</v>
      </c>
      <c r="I424" s="599"/>
      <c r="J424" s="560">
        <f t="shared" si="19"/>
        <v>0</v>
      </c>
      <c r="K424" s="181"/>
      <c r="L424" s="181"/>
      <c r="M424" s="181"/>
      <c r="N424" s="600">
        <f t="shared" si="20"/>
        <v>0</v>
      </c>
      <c r="O424" s="591"/>
    </row>
    <row r="425" spans="1:15" ht="15" x14ac:dyDescent="0.2">
      <c r="A425" s="601">
        <v>288</v>
      </c>
      <c r="B425" s="594"/>
      <c r="C425" s="596"/>
      <c r="D425" s="597"/>
      <c r="E425" s="181"/>
      <c r="F425" s="634"/>
      <c r="G425" s="598">
        <f t="shared" si="17"/>
        <v>0</v>
      </c>
      <c r="H425" s="560">
        <f t="shared" si="18"/>
        <v>0</v>
      </c>
      <c r="I425" s="599"/>
      <c r="J425" s="560">
        <f t="shared" si="19"/>
        <v>0</v>
      </c>
      <c r="K425" s="181"/>
      <c r="L425" s="181"/>
      <c r="M425" s="181"/>
      <c r="N425" s="600">
        <f t="shared" si="20"/>
        <v>0</v>
      </c>
      <c r="O425" s="591"/>
    </row>
    <row r="426" spans="1:15" ht="15" x14ac:dyDescent="0.2">
      <c r="A426" s="601">
        <v>289</v>
      </c>
      <c r="B426" s="594"/>
      <c r="C426" s="596"/>
      <c r="D426" s="597"/>
      <c r="E426" s="181"/>
      <c r="F426" s="634"/>
      <c r="G426" s="598">
        <f t="shared" si="17"/>
        <v>0</v>
      </c>
      <c r="H426" s="560">
        <f t="shared" si="18"/>
        <v>0</v>
      </c>
      <c r="I426" s="599"/>
      <c r="J426" s="560">
        <f t="shared" si="19"/>
        <v>0</v>
      </c>
      <c r="K426" s="181"/>
      <c r="L426" s="181"/>
      <c r="M426" s="181"/>
      <c r="N426" s="600">
        <f t="shared" si="20"/>
        <v>0</v>
      </c>
      <c r="O426" s="591"/>
    </row>
    <row r="427" spans="1:15" ht="15" x14ac:dyDescent="0.2">
      <c r="A427" s="601">
        <v>290</v>
      </c>
      <c r="B427" s="594"/>
      <c r="C427" s="596"/>
      <c r="D427" s="597"/>
      <c r="E427" s="181"/>
      <c r="F427" s="634"/>
      <c r="G427" s="598">
        <f t="shared" si="17"/>
        <v>0</v>
      </c>
      <c r="H427" s="560">
        <f t="shared" si="18"/>
        <v>0</v>
      </c>
      <c r="I427" s="599"/>
      <c r="J427" s="560">
        <f t="shared" si="19"/>
        <v>0</v>
      </c>
      <c r="K427" s="181"/>
      <c r="L427" s="181"/>
      <c r="M427" s="181"/>
      <c r="N427" s="600">
        <f t="shared" si="20"/>
        <v>0</v>
      </c>
      <c r="O427" s="591"/>
    </row>
    <row r="428" spans="1:15" ht="15" x14ac:dyDescent="0.2">
      <c r="A428" s="601">
        <v>291</v>
      </c>
      <c r="B428" s="594"/>
      <c r="C428" s="596"/>
      <c r="D428" s="597"/>
      <c r="E428" s="181"/>
      <c r="F428" s="634"/>
      <c r="G428" s="598">
        <f t="shared" si="17"/>
        <v>0</v>
      </c>
      <c r="H428" s="560">
        <f t="shared" si="18"/>
        <v>0</v>
      </c>
      <c r="I428" s="599"/>
      <c r="J428" s="560">
        <f t="shared" si="19"/>
        <v>0</v>
      </c>
      <c r="K428" s="181"/>
      <c r="L428" s="181"/>
      <c r="M428" s="181"/>
      <c r="N428" s="600">
        <f t="shared" si="20"/>
        <v>0</v>
      </c>
      <c r="O428" s="591"/>
    </row>
    <row r="429" spans="1:15" ht="15" x14ac:dyDescent="0.2">
      <c r="A429" s="601">
        <v>292</v>
      </c>
      <c r="B429" s="594"/>
      <c r="C429" s="596"/>
      <c r="D429" s="597"/>
      <c r="E429" s="181"/>
      <c r="F429" s="634"/>
      <c r="G429" s="598">
        <f t="shared" si="17"/>
        <v>0</v>
      </c>
      <c r="H429" s="560">
        <f t="shared" si="18"/>
        <v>0</v>
      </c>
      <c r="I429" s="599"/>
      <c r="J429" s="560">
        <f t="shared" si="19"/>
        <v>0</v>
      </c>
      <c r="K429" s="181"/>
      <c r="L429" s="181"/>
      <c r="M429" s="181"/>
      <c r="N429" s="600">
        <f t="shared" si="20"/>
        <v>0</v>
      </c>
      <c r="O429" s="591"/>
    </row>
    <row r="430" spans="1:15" ht="15" x14ac:dyDescent="0.2">
      <c r="A430" s="601">
        <v>293</v>
      </c>
      <c r="B430" s="594"/>
      <c r="C430" s="596"/>
      <c r="D430" s="597"/>
      <c r="E430" s="181"/>
      <c r="F430" s="634"/>
      <c r="G430" s="598">
        <f t="shared" si="17"/>
        <v>0</v>
      </c>
      <c r="H430" s="560">
        <f t="shared" si="18"/>
        <v>0</v>
      </c>
      <c r="I430" s="599"/>
      <c r="J430" s="560">
        <f t="shared" si="19"/>
        <v>0</v>
      </c>
      <c r="K430" s="181"/>
      <c r="L430" s="181"/>
      <c r="M430" s="181"/>
      <c r="N430" s="600">
        <f t="shared" si="20"/>
        <v>0</v>
      </c>
      <c r="O430" s="591"/>
    </row>
    <row r="431" spans="1:15" ht="15" x14ac:dyDescent="0.2">
      <c r="A431" s="601">
        <v>294</v>
      </c>
      <c r="B431" s="594"/>
      <c r="C431" s="596"/>
      <c r="D431" s="597"/>
      <c r="E431" s="181"/>
      <c r="F431" s="634"/>
      <c r="G431" s="598">
        <f t="shared" si="17"/>
        <v>0</v>
      </c>
      <c r="H431" s="560">
        <f t="shared" si="18"/>
        <v>0</v>
      </c>
      <c r="I431" s="599"/>
      <c r="J431" s="560">
        <f t="shared" si="19"/>
        <v>0</v>
      </c>
      <c r="K431" s="181"/>
      <c r="L431" s="181"/>
      <c r="M431" s="181"/>
      <c r="N431" s="600">
        <f t="shared" si="20"/>
        <v>0</v>
      </c>
      <c r="O431" s="591"/>
    </row>
    <row r="432" spans="1:15" ht="15" x14ac:dyDescent="0.2">
      <c r="A432" s="601">
        <v>295</v>
      </c>
      <c r="B432" s="594"/>
      <c r="C432" s="596"/>
      <c r="D432" s="597"/>
      <c r="E432" s="181"/>
      <c r="F432" s="634"/>
      <c r="G432" s="598">
        <f t="shared" si="17"/>
        <v>0</v>
      </c>
      <c r="H432" s="560">
        <f t="shared" si="18"/>
        <v>0</v>
      </c>
      <c r="I432" s="599"/>
      <c r="J432" s="560">
        <f t="shared" si="19"/>
        <v>0</v>
      </c>
      <c r="K432" s="181"/>
      <c r="L432" s="181"/>
      <c r="M432" s="181"/>
      <c r="N432" s="600">
        <f t="shared" si="20"/>
        <v>0</v>
      </c>
      <c r="O432" s="591"/>
    </row>
    <row r="433" spans="1:15" ht="15" x14ac:dyDescent="0.2">
      <c r="A433" s="601">
        <v>296</v>
      </c>
      <c r="B433" s="594"/>
      <c r="C433" s="596"/>
      <c r="D433" s="597"/>
      <c r="E433" s="181"/>
      <c r="F433" s="634"/>
      <c r="G433" s="598">
        <f t="shared" si="17"/>
        <v>0</v>
      </c>
      <c r="H433" s="560">
        <f t="shared" si="18"/>
        <v>0</v>
      </c>
      <c r="I433" s="599"/>
      <c r="J433" s="560">
        <f t="shared" si="19"/>
        <v>0</v>
      </c>
      <c r="K433" s="181"/>
      <c r="L433" s="181"/>
      <c r="M433" s="181"/>
      <c r="N433" s="600">
        <f t="shared" si="20"/>
        <v>0</v>
      </c>
      <c r="O433" s="591"/>
    </row>
    <row r="434" spans="1:15" ht="15" x14ac:dyDescent="0.2">
      <c r="A434" s="601">
        <v>297</v>
      </c>
      <c r="B434" s="594"/>
      <c r="C434" s="596"/>
      <c r="D434" s="597"/>
      <c r="E434" s="181"/>
      <c r="F434" s="634"/>
      <c r="G434" s="598">
        <f t="shared" si="17"/>
        <v>0</v>
      </c>
      <c r="H434" s="560">
        <f t="shared" si="18"/>
        <v>0</v>
      </c>
      <c r="I434" s="599"/>
      <c r="J434" s="560">
        <f t="shared" si="19"/>
        <v>0</v>
      </c>
      <c r="K434" s="181"/>
      <c r="L434" s="181"/>
      <c r="M434" s="181"/>
      <c r="N434" s="600">
        <f t="shared" si="20"/>
        <v>0</v>
      </c>
      <c r="O434" s="591"/>
    </row>
    <row r="435" spans="1:15" ht="15" x14ac:dyDescent="0.2">
      <c r="A435" s="601">
        <v>298</v>
      </c>
      <c r="B435" s="594"/>
      <c r="C435" s="596"/>
      <c r="D435" s="597"/>
      <c r="E435" s="181"/>
      <c r="F435" s="634"/>
      <c r="G435" s="598">
        <f t="shared" si="17"/>
        <v>0</v>
      </c>
      <c r="H435" s="560">
        <f t="shared" si="18"/>
        <v>0</v>
      </c>
      <c r="I435" s="599"/>
      <c r="J435" s="560">
        <f t="shared" si="19"/>
        <v>0</v>
      </c>
      <c r="K435" s="181"/>
      <c r="L435" s="181"/>
      <c r="M435" s="181"/>
      <c r="N435" s="600">
        <f t="shared" si="20"/>
        <v>0</v>
      </c>
      <c r="O435" s="591"/>
    </row>
    <row r="436" spans="1:15" ht="15" x14ac:dyDescent="0.2">
      <c r="A436" s="601">
        <v>299</v>
      </c>
      <c r="B436" s="594"/>
      <c r="C436" s="596"/>
      <c r="D436" s="597"/>
      <c r="E436" s="181"/>
      <c r="F436" s="634"/>
      <c r="G436" s="598">
        <f t="shared" si="17"/>
        <v>0</v>
      </c>
      <c r="H436" s="560">
        <f t="shared" si="18"/>
        <v>0</v>
      </c>
      <c r="I436" s="599"/>
      <c r="J436" s="560">
        <f t="shared" si="19"/>
        <v>0</v>
      </c>
      <c r="K436" s="181"/>
      <c r="L436" s="181"/>
      <c r="M436" s="181"/>
      <c r="N436" s="600">
        <f t="shared" si="20"/>
        <v>0</v>
      </c>
      <c r="O436" s="591"/>
    </row>
    <row r="437" spans="1:15" ht="15" x14ac:dyDescent="0.2">
      <c r="A437" s="601">
        <v>300</v>
      </c>
      <c r="B437" s="594"/>
      <c r="C437" s="596"/>
      <c r="D437" s="597"/>
      <c r="E437" s="181"/>
      <c r="F437" s="634"/>
      <c r="G437" s="598">
        <f t="shared" si="17"/>
        <v>0</v>
      </c>
      <c r="H437" s="560">
        <f t="shared" si="18"/>
        <v>0</v>
      </c>
      <c r="I437" s="599"/>
      <c r="J437" s="560">
        <f t="shared" si="19"/>
        <v>0</v>
      </c>
      <c r="K437" s="181"/>
      <c r="L437" s="181"/>
      <c r="M437" s="181"/>
      <c r="N437" s="600">
        <f t="shared" si="20"/>
        <v>0</v>
      </c>
      <c r="O437" s="591"/>
    </row>
    <row r="438" spans="1:15" ht="15" x14ac:dyDescent="0.2">
      <c r="A438" s="601">
        <v>301</v>
      </c>
      <c r="B438" s="594"/>
      <c r="C438" s="596"/>
      <c r="D438" s="597"/>
      <c r="E438" s="181"/>
      <c r="F438" s="634"/>
      <c r="G438" s="598">
        <f t="shared" si="17"/>
        <v>0</v>
      </c>
      <c r="H438" s="560">
        <f t="shared" si="18"/>
        <v>0</v>
      </c>
      <c r="I438" s="599"/>
      <c r="J438" s="560">
        <f t="shared" si="19"/>
        <v>0</v>
      </c>
      <c r="K438" s="181"/>
      <c r="L438" s="181"/>
      <c r="M438" s="181"/>
      <c r="N438" s="600">
        <f t="shared" si="20"/>
        <v>0</v>
      </c>
      <c r="O438" s="591"/>
    </row>
    <row r="439" spans="1:15" ht="15" x14ac:dyDescent="0.2">
      <c r="A439" s="601">
        <v>302</v>
      </c>
      <c r="B439" s="594"/>
      <c r="C439" s="596"/>
      <c r="D439" s="597"/>
      <c r="E439" s="181"/>
      <c r="F439" s="634"/>
      <c r="G439" s="598">
        <f t="shared" si="17"/>
        <v>0</v>
      </c>
      <c r="H439" s="560">
        <f t="shared" si="18"/>
        <v>0</v>
      </c>
      <c r="I439" s="599"/>
      <c r="J439" s="560">
        <f t="shared" si="19"/>
        <v>0</v>
      </c>
      <c r="K439" s="181"/>
      <c r="L439" s="181"/>
      <c r="M439" s="181"/>
      <c r="N439" s="600">
        <f t="shared" si="20"/>
        <v>0</v>
      </c>
      <c r="O439" s="591"/>
    </row>
    <row r="440" spans="1:15" ht="15" x14ac:dyDescent="0.2">
      <c r="A440" s="601">
        <v>303</v>
      </c>
      <c r="B440" s="594"/>
      <c r="C440" s="596"/>
      <c r="D440" s="597"/>
      <c r="E440" s="181"/>
      <c r="F440" s="634"/>
      <c r="G440" s="598">
        <f t="shared" si="17"/>
        <v>0</v>
      </c>
      <c r="H440" s="560">
        <f t="shared" si="18"/>
        <v>0</v>
      </c>
      <c r="I440" s="599"/>
      <c r="J440" s="560">
        <f t="shared" si="19"/>
        <v>0</v>
      </c>
      <c r="K440" s="181"/>
      <c r="L440" s="181"/>
      <c r="M440" s="181"/>
      <c r="N440" s="600">
        <f t="shared" si="20"/>
        <v>0</v>
      </c>
      <c r="O440" s="591"/>
    </row>
    <row r="441" spans="1:15" ht="15" x14ac:dyDescent="0.2">
      <c r="A441" s="601">
        <v>304</v>
      </c>
      <c r="B441" s="594"/>
      <c r="C441" s="596"/>
      <c r="D441" s="597"/>
      <c r="E441" s="181"/>
      <c r="F441" s="634"/>
      <c r="G441" s="598">
        <f t="shared" si="17"/>
        <v>0</v>
      </c>
      <c r="H441" s="560">
        <f t="shared" si="18"/>
        <v>0</v>
      </c>
      <c r="I441" s="599"/>
      <c r="J441" s="560">
        <f t="shared" si="19"/>
        <v>0</v>
      </c>
      <c r="K441" s="181"/>
      <c r="L441" s="181"/>
      <c r="M441" s="181"/>
      <c r="N441" s="600">
        <f t="shared" si="20"/>
        <v>0</v>
      </c>
      <c r="O441" s="591"/>
    </row>
    <row r="442" spans="1:15" ht="15" x14ac:dyDescent="0.2">
      <c r="A442" s="601">
        <v>305</v>
      </c>
      <c r="B442" s="594"/>
      <c r="C442" s="596"/>
      <c r="D442" s="597"/>
      <c r="E442" s="181"/>
      <c r="F442" s="634"/>
      <c r="G442" s="598">
        <f t="shared" si="17"/>
        <v>0</v>
      </c>
      <c r="H442" s="560">
        <f t="shared" si="18"/>
        <v>0</v>
      </c>
      <c r="I442" s="599"/>
      <c r="J442" s="560">
        <f t="shared" si="19"/>
        <v>0</v>
      </c>
      <c r="K442" s="181"/>
      <c r="L442" s="181"/>
      <c r="M442" s="181"/>
      <c r="N442" s="600">
        <f t="shared" si="20"/>
        <v>0</v>
      </c>
      <c r="O442" s="591"/>
    </row>
    <row r="443" spans="1:15" ht="15" x14ac:dyDescent="0.2">
      <c r="A443" s="601">
        <v>306</v>
      </c>
      <c r="B443" s="594"/>
      <c r="C443" s="596"/>
      <c r="D443" s="597"/>
      <c r="E443" s="181"/>
      <c r="F443" s="634"/>
      <c r="G443" s="598">
        <f t="shared" si="17"/>
        <v>0</v>
      </c>
      <c r="H443" s="560">
        <f t="shared" si="18"/>
        <v>0</v>
      </c>
      <c r="I443" s="599"/>
      <c r="J443" s="560">
        <f t="shared" si="19"/>
        <v>0</v>
      </c>
      <c r="K443" s="181"/>
      <c r="L443" s="181"/>
      <c r="M443" s="181"/>
      <c r="N443" s="600">
        <f t="shared" si="20"/>
        <v>0</v>
      </c>
      <c r="O443" s="591"/>
    </row>
    <row r="444" spans="1:15" ht="15" x14ac:dyDescent="0.2">
      <c r="A444" s="601">
        <v>307</v>
      </c>
      <c r="B444" s="594"/>
      <c r="C444" s="596"/>
      <c r="D444" s="597"/>
      <c r="E444" s="181"/>
      <c r="F444" s="634"/>
      <c r="G444" s="598">
        <f t="shared" si="17"/>
        <v>0</v>
      </c>
      <c r="H444" s="560">
        <f t="shared" si="18"/>
        <v>0</v>
      </c>
      <c r="I444" s="599"/>
      <c r="J444" s="560">
        <f t="shared" si="19"/>
        <v>0</v>
      </c>
      <c r="K444" s="181"/>
      <c r="L444" s="181"/>
      <c r="M444" s="181"/>
      <c r="N444" s="600">
        <f t="shared" si="20"/>
        <v>0</v>
      </c>
      <c r="O444" s="591"/>
    </row>
    <row r="445" spans="1:15" ht="15" x14ac:dyDescent="0.2">
      <c r="A445" s="601">
        <v>308</v>
      </c>
      <c r="B445" s="594"/>
      <c r="C445" s="596"/>
      <c r="D445" s="597"/>
      <c r="E445" s="181"/>
      <c r="F445" s="634"/>
      <c r="G445" s="598">
        <f t="shared" si="17"/>
        <v>0</v>
      </c>
      <c r="H445" s="560">
        <f t="shared" si="18"/>
        <v>0</v>
      </c>
      <c r="I445" s="599"/>
      <c r="J445" s="560">
        <f t="shared" si="19"/>
        <v>0</v>
      </c>
      <c r="K445" s="181"/>
      <c r="L445" s="181"/>
      <c r="M445" s="181"/>
      <c r="N445" s="600">
        <f t="shared" si="20"/>
        <v>0</v>
      </c>
      <c r="O445" s="591"/>
    </row>
    <row r="446" spans="1:15" ht="15" x14ac:dyDescent="0.2">
      <c r="A446" s="601">
        <v>309</v>
      </c>
      <c r="B446" s="594"/>
      <c r="C446" s="596"/>
      <c r="D446" s="597"/>
      <c r="E446" s="181"/>
      <c r="F446" s="634"/>
      <c r="G446" s="598">
        <f t="shared" si="17"/>
        <v>0</v>
      </c>
      <c r="H446" s="560">
        <f t="shared" si="18"/>
        <v>0</v>
      </c>
      <c r="I446" s="599"/>
      <c r="J446" s="560">
        <f t="shared" si="19"/>
        <v>0</v>
      </c>
      <c r="K446" s="181"/>
      <c r="L446" s="181"/>
      <c r="M446" s="181"/>
      <c r="N446" s="600">
        <f t="shared" si="20"/>
        <v>0</v>
      </c>
      <c r="O446" s="591"/>
    </row>
    <row r="447" spans="1:15" ht="15" x14ac:dyDescent="0.2">
      <c r="A447" s="601">
        <v>310</v>
      </c>
      <c r="B447" s="594"/>
      <c r="C447" s="596"/>
      <c r="D447" s="597"/>
      <c r="E447" s="181"/>
      <c r="F447" s="634"/>
      <c r="G447" s="598">
        <f t="shared" si="17"/>
        <v>0</v>
      </c>
      <c r="H447" s="560">
        <f t="shared" si="18"/>
        <v>0</v>
      </c>
      <c r="I447" s="599"/>
      <c r="J447" s="560">
        <f t="shared" si="19"/>
        <v>0</v>
      </c>
      <c r="K447" s="181"/>
      <c r="L447" s="181"/>
      <c r="M447" s="181"/>
      <c r="N447" s="600">
        <f t="shared" si="20"/>
        <v>0</v>
      </c>
      <c r="O447" s="591"/>
    </row>
    <row r="448" spans="1:15" ht="15" x14ac:dyDescent="0.2">
      <c r="A448" s="601">
        <v>311</v>
      </c>
      <c r="B448" s="594"/>
      <c r="C448" s="596"/>
      <c r="D448" s="597"/>
      <c r="E448" s="181"/>
      <c r="F448" s="634"/>
      <c r="G448" s="598">
        <f t="shared" si="17"/>
        <v>0</v>
      </c>
      <c r="H448" s="560">
        <f t="shared" si="18"/>
        <v>0</v>
      </c>
      <c r="I448" s="599"/>
      <c r="J448" s="560">
        <f t="shared" si="19"/>
        <v>0</v>
      </c>
      <c r="K448" s="181"/>
      <c r="L448" s="181"/>
      <c r="M448" s="181"/>
      <c r="N448" s="600">
        <f t="shared" si="20"/>
        <v>0</v>
      </c>
      <c r="O448" s="591"/>
    </row>
    <row r="449" spans="1:15" ht="15" x14ac:dyDescent="0.2">
      <c r="A449" s="601">
        <v>312</v>
      </c>
      <c r="B449" s="594"/>
      <c r="C449" s="596"/>
      <c r="D449" s="597"/>
      <c r="E449" s="181"/>
      <c r="F449" s="634"/>
      <c r="G449" s="598">
        <f t="shared" si="17"/>
        <v>0</v>
      </c>
      <c r="H449" s="560">
        <f t="shared" si="18"/>
        <v>0</v>
      </c>
      <c r="I449" s="599"/>
      <c r="J449" s="560">
        <f t="shared" si="19"/>
        <v>0</v>
      </c>
      <c r="K449" s="181"/>
      <c r="L449" s="181"/>
      <c r="M449" s="181"/>
      <c r="N449" s="600">
        <f t="shared" si="20"/>
        <v>0</v>
      </c>
      <c r="O449" s="591"/>
    </row>
    <row r="450" spans="1:15" ht="15" x14ac:dyDescent="0.2">
      <c r="A450" s="601">
        <v>313</v>
      </c>
      <c r="B450" s="594"/>
      <c r="C450" s="596"/>
      <c r="D450" s="597"/>
      <c r="E450" s="181"/>
      <c r="F450" s="634"/>
      <c r="G450" s="598">
        <f t="shared" si="17"/>
        <v>0</v>
      </c>
      <c r="H450" s="560">
        <f t="shared" si="18"/>
        <v>0</v>
      </c>
      <c r="I450" s="599"/>
      <c r="J450" s="560">
        <f t="shared" si="19"/>
        <v>0</v>
      </c>
      <c r="K450" s="181"/>
      <c r="L450" s="181"/>
      <c r="M450" s="181"/>
      <c r="N450" s="600">
        <f t="shared" si="20"/>
        <v>0</v>
      </c>
      <c r="O450" s="591"/>
    </row>
    <row r="451" spans="1:15" ht="15" x14ac:dyDescent="0.2">
      <c r="A451" s="601">
        <v>314</v>
      </c>
      <c r="B451" s="594"/>
      <c r="C451" s="596"/>
      <c r="D451" s="597"/>
      <c r="E451" s="181"/>
      <c r="F451" s="634"/>
      <c r="G451" s="598">
        <f t="shared" si="17"/>
        <v>0</v>
      </c>
      <c r="H451" s="560">
        <f t="shared" si="18"/>
        <v>0</v>
      </c>
      <c r="I451" s="599"/>
      <c r="J451" s="560">
        <f t="shared" si="19"/>
        <v>0</v>
      </c>
      <c r="K451" s="181"/>
      <c r="L451" s="181"/>
      <c r="M451" s="181"/>
      <c r="N451" s="600">
        <f t="shared" si="20"/>
        <v>0</v>
      </c>
      <c r="O451" s="591"/>
    </row>
    <row r="452" spans="1:15" ht="15" x14ac:dyDescent="0.2">
      <c r="A452" s="601">
        <v>315</v>
      </c>
      <c r="B452" s="594"/>
      <c r="C452" s="596"/>
      <c r="D452" s="597"/>
      <c r="E452" s="181"/>
      <c r="F452" s="634"/>
      <c r="G452" s="598">
        <f t="shared" si="17"/>
        <v>0</v>
      </c>
      <c r="H452" s="560">
        <f t="shared" si="18"/>
        <v>0</v>
      </c>
      <c r="I452" s="599"/>
      <c r="J452" s="560">
        <f t="shared" si="19"/>
        <v>0</v>
      </c>
      <c r="K452" s="181"/>
      <c r="L452" s="181"/>
      <c r="M452" s="181"/>
      <c r="N452" s="600">
        <f t="shared" si="20"/>
        <v>0</v>
      </c>
      <c r="O452" s="591"/>
    </row>
    <row r="453" spans="1:15" ht="15" x14ac:dyDescent="0.2">
      <c r="A453" s="601">
        <v>316</v>
      </c>
      <c r="B453" s="594"/>
      <c r="C453" s="596"/>
      <c r="D453" s="597"/>
      <c r="E453" s="181"/>
      <c r="F453" s="634"/>
      <c r="G453" s="598">
        <f t="shared" si="17"/>
        <v>0</v>
      </c>
      <c r="H453" s="560">
        <f t="shared" si="18"/>
        <v>0</v>
      </c>
      <c r="I453" s="599"/>
      <c r="J453" s="560">
        <f t="shared" si="19"/>
        <v>0</v>
      </c>
      <c r="K453" s="181"/>
      <c r="L453" s="181"/>
      <c r="M453" s="181"/>
      <c r="N453" s="600">
        <f t="shared" si="20"/>
        <v>0</v>
      </c>
      <c r="O453" s="591"/>
    </row>
    <row r="454" spans="1:15" ht="15" x14ac:dyDescent="0.2">
      <c r="A454" s="601">
        <v>317</v>
      </c>
      <c r="B454" s="594"/>
      <c r="C454" s="596"/>
      <c r="D454" s="597"/>
      <c r="E454" s="181"/>
      <c r="F454" s="634"/>
      <c r="G454" s="598">
        <f t="shared" si="17"/>
        <v>0</v>
      </c>
      <c r="H454" s="560">
        <f t="shared" si="18"/>
        <v>0</v>
      </c>
      <c r="I454" s="599"/>
      <c r="J454" s="560">
        <f t="shared" si="19"/>
        <v>0</v>
      </c>
      <c r="K454" s="181"/>
      <c r="L454" s="181"/>
      <c r="M454" s="181"/>
      <c r="N454" s="600">
        <f t="shared" si="20"/>
        <v>0</v>
      </c>
      <c r="O454" s="591"/>
    </row>
    <row r="455" spans="1:15" ht="15" x14ac:dyDescent="0.2">
      <c r="A455" s="601">
        <v>318</v>
      </c>
      <c r="B455" s="594"/>
      <c r="C455" s="596"/>
      <c r="D455" s="597"/>
      <c r="E455" s="181"/>
      <c r="F455" s="634"/>
      <c r="G455" s="598">
        <f t="shared" si="17"/>
        <v>0</v>
      </c>
      <c r="H455" s="560">
        <f t="shared" si="18"/>
        <v>0</v>
      </c>
      <c r="I455" s="599"/>
      <c r="J455" s="560">
        <f t="shared" si="19"/>
        <v>0</v>
      </c>
      <c r="K455" s="181"/>
      <c r="L455" s="181"/>
      <c r="M455" s="181"/>
      <c r="N455" s="600">
        <f t="shared" si="20"/>
        <v>0</v>
      </c>
      <c r="O455" s="591"/>
    </row>
    <row r="456" spans="1:15" ht="15" x14ac:dyDescent="0.2">
      <c r="A456" s="601">
        <v>319</v>
      </c>
      <c r="B456" s="594"/>
      <c r="C456" s="596"/>
      <c r="D456" s="597"/>
      <c r="E456" s="181"/>
      <c r="F456" s="634"/>
      <c r="G456" s="598">
        <f t="shared" si="17"/>
        <v>0</v>
      </c>
      <c r="H456" s="560">
        <f t="shared" si="18"/>
        <v>0</v>
      </c>
      <c r="I456" s="599"/>
      <c r="J456" s="560">
        <f t="shared" si="19"/>
        <v>0</v>
      </c>
      <c r="K456" s="181"/>
      <c r="L456" s="181"/>
      <c r="M456" s="181"/>
      <c r="N456" s="600">
        <f t="shared" si="20"/>
        <v>0</v>
      </c>
      <c r="O456" s="591"/>
    </row>
    <row r="457" spans="1:15" ht="15" x14ac:dyDescent="0.2">
      <c r="A457" s="601">
        <v>320</v>
      </c>
      <c r="B457" s="594"/>
      <c r="C457" s="596"/>
      <c r="D457" s="597"/>
      <c r="E457" s="181"/>
      <c r="F457" s="634"/>
      <c r="G457" s="598">
        <f t="shared" si="17"/>
        <v>0</v>
      </c>
      <c r="H457" s="560">
        <f t="shared" si="18"/>
        <v>0</v>
      </c>
      <c r="I457" s="599"/>
      <c r="J457" s="560">
        <f t="shared" si="19"/>
        <v>0</v>
      </c>
      <c r="K457" s="181"/>
      <c r="L457" s="181"/>
      <c r="M457" s="181"/>
      <c r="N457" s="600">
        <f t="shared" si="20"/>
        <v>0</v>
      </c>
      <c r="O457" s="591"/>
    </row>
    <row r="458" spans="1:15" ht="15" x14ac:dyDescent="0.2">
      <c r="A458" s="601">
        <v>321</v>
      </c>
      <c r="B458" s="594"/>
      <c r="C458" s="596"/>
      <c r="D458" s="597"/>
      <c r="E458" s="181"/>
      <c r="F458" s="634"/>
      <c r="G458" s="598">
        <f t="shared" si="17"/>
        <v>0</v>
      </c>
      <c r="H458" s="560">
        <f t="shared" si="18"/>
        <v>0</v>
      </c>
      <c r="I458" s="599"/>
      <c r="J458" s="560">
        <f t="shared" si="19"/>
        <v>0</v>
      </c>
      <c r="K458" s="181"/>
      <c r="L458" s="181"/>
      <c r="M458" s="181"/>
      <c r="N458" s="600">
        <f t="shared" si="20"/>
        <v>0</v>
      </c>
      <c r="O458" s="591"/>
    </row>
    <row r="459" spans="1:15" ht="15" x14ac:dyDescent="0.2">
      <c r="A459" s="601">
        <v>322</v>
      </c>
      <c r="B459" s="594"/>
      <c r="C459" s="596"/>
      <c r="D459" s="597"/>
      <c r="E459" s="181"/>
      <c r="F459" s="634"/>
      <c r="G459" s="598">
        <f t="shared" ref="G459:G522" si="21">IF(OR(D459=0,F459=0),0,IF(F459="Sofortabschreib.","",EDATE(D459,F459*12)-1))</f>
        <v>0</v>
      </c>
      <c r="H459" s="560">
        <f t="shared" ref="H459:H522" si="22">IF(F459=0,0,IF(F459="Sofortabschreib.",0,ROUND(E459/F459/12,2)))</f>
        <v>0</v>
      </c>
      <c r="I459" s="599"/>
      <c r="J459" s="560">
        <f t="shared" ref="J459:J522" si="23">IF(I459=0,0,NETWORKDAYS(I459,EOMONTH(I459,0),$J$7:$J$111)*8)</f>
        <v>0</v>
      </c>
      <c r="K459" s="181"/>
      <c r="L459" s="181"/>
      <c r="M459" s="181"/>
      <c r="N459" s="600">
        <f t="shared" ref="N459:N522" si="24">IF(F459="Sofortabschreib.",ROUND(M459,2),IF(J459=0,0,IF(K459=0,ROUND(H459/J459*L459,2),ROUND(H459/K459*L459,2))))</f>
        <v>0</v>
      </c>
      <c r="O459" s="591"/>
    </row>
    <row r="460" spans="1:15" ht="15" x14ac:dyDescent="0.2">
      <c r="A460" s="601">
        <v>323</v>
      </c>
      <c r="B460" s="594"/>
      <c r="C460" s="596"/>
      <c r="D460" s="597"/>
      <c r="E460" s="181"/>
      <c r="F460" s="634"/>
      <c r="G460" s="598">
        <f t="shared" si="21"/>
        <v>0</v>
      </c>
      <c r="H460" s="560">
        <f t="shared" si="22"/>
        <v>0</v>
      </c>
      <c r="I460" s="599"/>
      <c r="J460" s="560">
        <f t="shared" si="23"/>
        <v>0</v>
      </c>
      <c r="K460" s="181"/>
      <c r="L460" s="181"/>
      <c r="M460" s="181"/>
      <c r="N460" s="600">
        <f t="shared" si="24"/>
        <v>0</v>
      </c>
      <c r="O460" s="591"/>
    </row>
    <row r="461" spans="1:15" ht="15" x14ac:dyDescent="0.2">
      <c r="A461" s="601">
        <v>324</v>
      </c>
      <c r="B461" s="594"/>
      <c r="C461" s="596"/>
      <c r="D461" s="597"/>
      <c r="E461" s="181"/>
      <c r="F461" s="634"/>
      <c r="G461" s="598">
        <f t="shared" si="21"/>
        <v>0</v>
      </c>
      <c r="H461" s="560">
        <f t="shared" si="22"/>
        <v>0</v>
      </c>
      <c r="I461" s="599"/>
      <c r="J461" s="560">
        <f t="shared" si="23"/>
        <v>0</v>
      </c>
      <c r="K461" s="181"/>
      <c r="L461" s="181"/>
      <c r="M461" s="181"/>
      <c r="N461" s="600">
        <f t="shared" si="24"/>
        <v>0</v>
      </c>
      <c r="O461" s="591"/>
    </row>
    <row r="462" spans="1:15" ht="15" x14ac:dyDescent="0.2">
      <c r="A462" s="601">
        <v>325</v>
      </c>
      <c r="B462" s="594"/>
      <c r="C462" s="596"/>
      <c r="D462" s="597"/>
      <c r="E462" s="181"/>
      <c r="F462" s="634"/>
      <c r="G462" s="598">
        <f t="shared" si="21"/>
        <v>0</v>
      </c>
      <c r="H462" s="560">
        <f t="shared" si="22"/>
        <v>0</v>
      </c>
      <c r="I462" s="599"/>
      <c r="J462" s="560">
        <f t="shared" si="23"/>
        <v>0</v>
      </c>
      <c r="K462" s="181"/>
      <c r="L462" s="181"/>
      <c r="M462" s="181"/>
      <c r="N462" s="600">
        <f t="shared" si="24"/>
        <v>0</v>
      </c>
      <c r="O462" s="591"/>
    </row>
    <row r="463" spans="1:15" ht="15" x14ac:dyDescent="0.2">
      <c r="A463" s="601">
        <v>326</v>
      </c>
      <c r="B463" s="594"/>
      <c r="C463" s="596"/>
      <c r="D463" s="597"/>
      <c r="E463" s="181"/>
      <c r="F463" s="634"/>
      <c r="G463" s="598">
        <f t="shared" si="21"/>
        <v>0</v>
      </c>
      <c r="H463" s="560">
        <f t="shared" si="22"/>
        <v>0</v>
      </c>
      <c r="I463" s="599"/>
      <c r="J463" s="560">
        <f t="shared" si="23"/>
        <v>0</v>
      </c>
      <c r="K463" s="181"/>
      <c r="L463" s="181"/>
      <c r="M463" s="181"/>
      <c r="N463" s="600">
        <f t="shared" si="24"/>
        <v>0</v>
      </c>
      <c r="O463" s="591"/>
    </row>
    <row r="464" spans="1:15" ht="15" x14ac:dyDescent="0.2">
      <c r="A464" s="601">
        <v>327</v>
      </c>
      <c r="B464" s="594"/>
      <c r="C464" s="596"/>
      <c r="D464" s="597"/>
      <c r="E464" s="181"/>
      <c r="F464" s="634"/>
      <c r="G464" s="598">
        <f t="shared" si="21"/>
        <v>0</v>
      </c>
      <c r="H464" s="560">
        <f t="shared" si="22"/>
        <v>0</v>
      </c>
      <c r="I464" s="599"/>
      <c r="J464" s="560">
        <f t="shared" si="23"/>
        <v>0</v>
      </c>
      <c r="K464" s="181"/>
      <c r="L464" s="181"/>
      <c r="M464" s="181"/>
      <c r="N464" s="600">
        <f t="shared" si="24"/>
        <v>0</v>
      </c>
      <c r="O464" s="591"/>
    </row>
    <row r="465" spans="1:15" ht="15" x14ac:dyDescent="0.2">
      <c r="A465" s="601">
        <v>328</v>
      </c>
      <c r="B465" s="594"/>
      <c r="C465" s="596"/>
      <c r="D465" s="597"/>
      <c r="E465" s="181"/>
      <c r="F465" s="634"/>
      <c r="G465" s="598">
        <f t="shared" si="21"/>
        <v>0</v>
      </c>
      <c r="H465" s="560">
        <f t="shared" si="22"/>
        <v>0</v>
      </c>
      <c r="I465" s="599"/>
      <c r="J465" s="560">
        <f t="shared" si="23"/>
        <v>0</v>
      </c>
      <c r="K465" s="181"/>
      <c r="L465" s="181"/>
      <c r="M465" s="181"/>
      <c r="N465" s="600">
        <f t="shared" si="24"/>
        <v>0</v>
      </c>
      <c r="O465" s="591"/>
    </row>
    <row r="466" spans="1:15" ht="15" x14ac:dyDescent="0.2">
      <c r="A466" s="601">
        <v>329</v>
      </c>
      <c r="B466" s="594"/>
      <c r="C466" s="596"/>
      <c r="D466" s="597"/>
      <c r="E466" s="181"/>
      <c r="F466" s="634"/>
      <c r="G466" s="598">
        <f t="shared" si="21"/>
        <v>0</v>
      </c>
      <c r="H466" s="560">
        <f t="shared" si="22"/>
        <v>0</v>
      </c>
      <c r="I466" s="599"/>
      <c r="J466" s="560">
        <f t="shared" si="23"/>
        <v>0</v>
      </c>
      <c r="K466" s="181"/>
      <c r="L466" s="181"/>
      <c r="M466" s="181"/>
      <c r="N466" s="600">
        <f t="shared" si="24"/>
        <v>0</v>
      </c>
      <c r="O466" s="591"/>
    </row>
    <row r="467" spans="1:15" ht="15" x14ac:dyDescent="0.2">
      <c r="A467" s="601">
        <v>330</v>
      </c>
      <c r="B467" s="594"/>
      <c r="C467" s="596"/>
      <c r="D467" s="597"/>
      <c r="E467" s="181"/>
      <c r="F467" s="634"/>
      <c r="G467" s="598">
        <f t="shared" si="21"/>
        <v>0</v>
      </c>
      <c r="H467" s="560">
        <f t="shared" si="22"/>
        <v>0</v>
      </c>
      <c r="I467" s="599"/>
      <c r="J467" s="560">
        <f t="shared" si="23"/>
        <v>0</v>
      </c>
      <c r="K467" s="181"/>
      <c r="L467" s="181"/>
      <c r="M467" s="181"/>
      <c r="N467" s="600">
        <f t="shared" si="24"/>
        <v>0</v>
      </c>
      <c r="O467" s="591"/>
    </row>
    <row r="468" spans="1:15" ht="15" x14ac:dyDescent="0.2">
      <c r="A468" s="601">
        <v>331</v>
      </c>
      <c r="B468" s="594"/>
      <c r="C468" s="596"/>
      <c r="D468" s="597"/>
      <c r="E468" s="181"/>
      <c r="F468" s="634"/>
      <c r="G468" s="598">
        <f t="shared" si="21"/>
        <v>0</v>
      </c>
      <c r="H468" s="560">
        <f t="shared" si="22"/>
        <v>0</v>
      </c>
      <c r="I468" s="599"/>
      <c r="J468" s="560">
        <f t="shared" si="23"/>
        <v>0</v>
      </c>
      <c r="K468" s="181"/>
      <c r="L468" s="181"/>
      <c r="M468" s="181"/>
      <c r="N468" s="600">
        <f t="shared" si="24"/>
        <v>0</v>
      </c>
      <c r="O468" s="591"/>
    </row>
    <row r="469" spans="1:15" ht="15" x14ac:dyDescent="0.2">
      <c r="A469" s="601">
        <v>332</v>
      </c>
      <c r="B469" s="594"/>
      <c r="C469" s="596"/>
      <c r="D469" s="597"/>
      <c r="E469" s="181"/>
      <c r="F469" s="634"/>
      <c r="G469" s="598">
        <f t="shared" si="21"/>
        <v>0</v>
      </c>
      <c r="H469" s="560">
        <f t="shared" si="22"/>
        <v>0</v>
      </c>
      <c r="I469" s="599"/>
      <c r="J469" s="560">
        <f t="shared" si="23"/>
        <v>0</v>
      </c>
      <c r="K469" s="181"/>
      <c r="L469" s="181"/>
      <c r="M469" s="181"/>
      <c r="N469" s="600">
        <f t="shared" si="24"/>
        <v>0</v>
      </c>
      <c r="O469" s="591"/>
    </row>
    <row r="470" spans="1:15" ht="15" x14ac:dyDescent="0.2">
      <c r="A470" s="601">
        <v>333</v>
      </c>
      <c r="B470" s="594"/>
      <c r="C470" s="596"/>
      <c r="D470" s="597"/>
      <c r="E470" s="181"/>
      <c r="F470" s="634"/>
      <c r="G470" s="598">
        <f t="shared" si="21"/>
        <v>0</v>
      </c>
      <c r="H470" s="560">
        <f t="shared" si="22"/>
        <v>0</v>
      </c>
      <c r="I470" s="599"/>
      <c r="J470" s="560">
        <f t="shared" si="23"/>
        <v>0</v>
      </c>
      <c r="K470" s="181"/>
      <c r="L470" s="181"/>
      <c r="M470" s="181"/>
      <c r="N470" s="600">
        <f t="shared" si="24"/>
        <v>0</v>
      </c>
      <c r="O470" s="591"/>
    </row>
    <row r="471" spans="1:15" ht="15" x14ac:dyDescent="0.2">
      <c r="A471" s="601">
        <v>334</v>
      </c>
      <c r="B471" s="594"/>
      <c r="C471" s="596"/>
      <c r="D471" s="597"/>
      <c r="E471" s="181"/>
      <c r="F471" s="634"/>
      <c r="G471" s="598">
        <f t="shared" si="21"/>
        <v>0</v>
      </c>
      <c r="H471" s="560">
        <f t="shared" si="22"/>
        <v>0</v>
      </c>
      <c r="I471" s="599"/>
      <c r="J471" s="560">
        <f t="shared" si="23"/>
        <v>0</v>
      </c>
      <c r="K471" s="181"/>
      <c r="L471" s="181"/>
      <c r="M471" s="181"/>
      <c r="N471" s="600">
        <f t="shared" si="24"/>
        <v>0</v>
      </c>
      <c r="O471" s="591"/>
    </row>
    <row r="472" spans="1:15" ht="15" x14ac:dyDescent="0.2">
      <c r="A472" s="601">
        <v>335</v>
      </c>
      <c r="B472" s="594"/>
      <c r="C472" s="596"/>
      <c r="D472" s="597"/>
      <c r="E472" s="181"/>
      <c r="F472" s="634"/>
      <c r="G472" s="598">
        <f t="shared" si="21"/>
        <v>0</v>
      </c>
      <c r="H472" s="560">
        <f t="shared" si="22"/>
        <v>0</v>
      </c>
      <c r="I472" s="599"/>
      <c r="J472" s="560">
        <f t="shared" si="23"/>
        <v>0</v>
      </c>
      <c r="K472" s="181"/>
      <c r="L472" s="181"/>
      <c r="M472" s="181"/>
      <c r="N472" s="600">
        <f t="shared" si="24"/>
        <v>0</v>
      </c>
      <c r="O472" s="591"/>
    </row>
    <row r="473" spans="1:15" ht="15" x14ac:dyDescent="0.2">
      <c r="A473" s="601">
        <v>336</v>
      </c>
      <c r="B473" s="594"/>
      <c r="C473" s="596"/>
      <c r="D473" s="597"/>
      <c r="E473" s="181"/>
      <c r="F473" s="634"/>
      <c r="G473" s="598">
        <f t="shared" si="21"/>
        <v>0</v>
      </c>
      <c r="H473" s="560">
        <f t="shared" si="22"/>
        <v>0</v>
      </c>
      <c r="I473" s="599"/>
      <c r="J473" s="560">
        <f t="shared" si="23"/>
        <v>0</v>
      </c>
      <c r="K473" s="181"/>
      <c r="L473" s="181"/>
      <c r="M473" s="181"/>
      <c r="N473" s="600">
        <f t="shared" si="24"/>
        <v>0</v>
      </c>
      <c r="O473" s="591"/>
    </row>
    <row r="474" spans="1:15" ht="15" x14ac:dyDescent="0.2">
      <c r="A474" s="601">
        <v>337</v>
      </c>
      <c r="B474" s="594"/>
      <c r="C474" s="596"/>
      <c r="D474" s="597"/>
      <c r="E474" s="181"/>
      <c r="F474" s="634"/>
      <c r="G474" s="598">
        <f t="shared" si="21"/>
        <v>0</v>
      </c>
      <c r="H474" s="560">
        <f t="shared" si="22"/>
        <v>0</v>
      </c>
      <c r="I474" s="599"/>
      <c r="J474" s="560">
        <f t="shared" si="23"/>
        <v>0</v>
      </c>
      <c r="K474" s="181"/>
      <c r="L474" s="181"/>
      <c r="M474" s="181"/>
      <c r="N474" s="600">
        <f t="shared" si="24"/>
        <v>0</v>
      </c>
      <c r="O474" s="591"/>
    </row>
    <row r="475" spans="1:15" ht="15" x14ac:dyDescent="0.2">
      <c r="A475" s="601">
        <v>338</v>
      </c>
      <c r="B475" s="594"/>
      <c r="C475" s="596"/>
      <c r="D475" s="597"/>
      <c r="E475" s="181"/>
      <c r="F475" s="634"/>
      <c r="G475" s="598">
        <f t="shared" si="21"/>
        <v>0</v>
      </c>
      <c r="H475" s="560">
        <f t="shared" si="22"/>
        <v>0</v>
      </c>
      <c r="I475" s="599"/>
      <c r="J475" s="560">
        <f t="shared" si="23"/>
        <v>0</v>
      </c>
      <c r="K475" s="181"/>
      <c r="L475" s="181"/>
      <c r="M475" s="181"/>
      <c r="N475" s="600">
        <f t="shared" si="24"/>
        <v>0</v>
      </c>
      <c r="O475" s="591"/>
    </row>
    <row r="476" spans="1:15" ht="15" x14ac:dyDescent="0.2">
      <c r="A476" s="601">
        <v>339</v>
      </c>
      <c r="B476" s="594"/>
      <c r="C476" s="596"/>
      <c r="D476" s="597"/>
      <c r="E476" s="181"/>
      <c r="F476" s="634"/>
      <c r="G476" s="598">
        <f t="shared" si="21"/>
        <v>0</v>
      </c>
      <c r="H476" s="560">
        <f t="shared" si="22"/>
        <v>0</v>
      </c>
      <c r="I476" s="599"/>
      <c r="J476" s="560">
        <f t="shared" si="23"/>
        <v>0</v>
      </c>
      <c r="K476" s="181"/>
      <c r="L476" s="181"/>
      <c r="M476" s="181"/>
      <c r="N476" s="600">
        <f t="shared" si="24"/>
        <v>0</v>
      </c>
      <c r="O476" s="591"/>
    </row>
    <row r="477" spans="1:15" ht="15" x14ac:dyDescent="0.2">
      <c r="A477" s="601">
        <v>340</v>
      </c>
      <c r="B477" s="594"/>
      <c r="C477" s="596"/>
      <c r="D477" s="597"/>
      <c r="E477" s="181"/>
      <c r="F477" s="634"/>
      <c r="G477" s="598">
        <f t="shared" si="21"/>
        <v>0</v>
      </c>
      <c r="H477" s="560">
        <f t="shared" si="22"/>
        <v>0</v>
      </c>
      <c r="I477" s="599"/>
      <c r="J477" s="560">
        <f t="shared" si="23"/>
        <v>0</v>
      </c>
      <c r="K477" s="181"/>
      <c r="L477" s="181"/>
      <c r="M477" s="181"/>
      <c r="N477" s="600">
        <f t="shared" si="24"/>
        <v>0</v>
      </c>
      <c r="O477" s="591"/>
    </row>
    <row r="478" spans="1:15" ht="15" x14ac:dyDescent="0.2">
      <c r="A478" s="601">
        <v>341</v>
      </c>
      <c r="B478" s="594"/>
      <c r="C478" s="596"/>
      <c r="D478" s="597"/>
      <c r="E478" s="181"/>
      <c r="F478" s="634"/>
      <c r="G478" s="598">
        <f t="shared" si="21"/>
        <v>0</v>
      </c>
      <c r="H478" s="560">
        <f t="shared" si="22"/>
        <v>0</v>
      </c>
      <c r="I478" s="599"/>
      <c r="J478" s="560">
        <f t="shared" si="23"/>
        <v>0</v>
      </c>
      <c r="K478" s="181"/>
      <c r="L478" s="181"/>
      <c r="M478" s="181"/>
      <c r="N478" s="600">
        <f t="shared" si="24"/>
        <v>0</v>
      </c>
      <c r="O478" s="591"/>
    </row>
    <row r="479" spans="1:15" ht="15" x14ac:dyDescent="0.2">
      <c r="A479" s="601">
        <v>342</v>
      </c>
      <c r="B479" s="594"/>
      <c r="C479" s="596"/>
      <c r="D479" s="597"/>
      <c r="E479" s="181"/>
      <c r="F479" s="634"/>
      <c r="G479" s="598">
        <f t="shared" si="21"/>
        <v>0</v>
      </c>
      <c r="H479" s="560">
        <f t="shared" si="22"/>
        <v>0</v>
      </c>
      <c r="I479" s="599"/>
      <c r="J479" s="560">
        <f t="shared" si="23"/>
        <v>0</v>
      </c>
      <c r="K479" s="181"/>
      <c r="L479" s="181"/>
      <c r="M479" s="181"/>
      <c r="N479" s="600">
        <f t="shared" si="24"/>
        <v>0</v>
      </c>
      <c r="O479" s="591"/>
    </row>
    <row r="480" spans="1:15" ht="15" x14ac:dyDescent="0.2">
      <c r="A480" s="601">
        <v>343</v>
      </c>
      <c r="B480" s="594"/>
      <c r="C480" s="596"/>
      <c r="D480" s="597"/>
      <c r="E480" s="181"/>
      <c r="F480" s="634"/>
      <c r="G480" s="598">
        <f t="shared" si="21"/>
        <v>0</v>
      </c>
      <c r="H480" s="560">
        <f t="shared" si="22"/>
        <v>0</v>
      </c>
      <c r="I480" s="599"/>
      <c r="J480" s="560">
        <f t="shared" si="23"/>
        <v>0</v>
      </c>
      <c r="K480" s="181"/>
      <c r="L480" s="181"/>
      <c r="M480" s="181"/>
      <c r="N480" s="600">
        <f t="shared" si="24"/>
        <v>0</v>
      </c>
      <c r="O480" s="591"/>
    </row>
    <row r="481" spans="1:15" ht="15" x14ac:dyDescent="0.2">
      <c r="A481" s="601">
        <v>344</v>
      </c>
      <c r="B481" s="594"/>
      <c r="C481" s="596"/>
      <c r="D481" s="597"/>
      <c r="E481" s="181"/>
      <c r="F481" s="634"/>
      <c r="G481" s="598">
        <f t="shared" si="21"/>
        <v>0</v>
      </c>
      <c r="H481" s="560">
        <f t="shared" si="22"/>
        <v>0</v>
      </c>
      <c r="I481" s="599"/>
      <c r="J481" s="560">
        <f t="shared" si="23"/>
        <v>0</v>
      </c>
      <c r="K481" s="181"/>
      <c r="L481" s="181"/>
      <c r="M481" s="181"/>
      <c r="N481" s="600">
        <f t="shared" si="24"/>
        <v>0</v>
      </c>
      <c r="O481" s="591"/>
    </row>
    <row r="482" spans="1:15" ht="15" x14ac:dyDescent="0.2">
      <c r="A482" s="601">
        <v>345</v>
      </c>
      <c r="B482" s="594"/>
      <c r="C482" s="596"/>
      <c r="D482" s="597"/>
      <c r="E482" s="181"/>
      <c r="F482" s="634"/>
      <c r="G482" s="598">
        <f t="shared" si="21"/>
        <v>0</v>
      </c>
      <c r="H482" s="560">
        <f t="shared" si="22"/>
        <v>0</v>
      </c>
      <c r="I482" s="599"/>
      <c r="J482" s="560">
        <f t="shared" si="23"/>
        <v>0</v>
      </c>
      <c r="K482" s="181"/>
      <c r="L482" s="181"/>
      <c r="M482" s="181"/>
      <c r="N482" s="600">
        <f t="shared" si="24"/>
        <v>0</v>
      </c>
      <c r="O482" s="591"/>
    </row>
    <row r="483" spans="1:15" ht="15" x14ac:dyDescent="0.2">
      <c r="A483" s="601">
        <v>346</v>
      </c>
      <c r="B483" s="594"/>
      <c r="C483" s="596"/>
      <c r="D483" s="597"/>
      <c r="E483" s="181"/>
      <c r="F483" s="634"/>
      <c r="G483" s="598">
        <f t="shared" si="21"/>
        <v>0</v>
      </c>
      <c r="H483" s="560">
        <f t="shared" si="22"/>
        <v>0</v>
      </c>
      <c r="I483" s="599"/>
      <c r="J483" s="560">
        <f t="shared" si="23"/>
        <v>0</v>
      </c>
      <c r="K483" s="181"/>
      <c r="L483" s="181"/>
      <c r="M483" s="181"/>
      <c r="N483" s="600">
        <f t="shared" si="24"/>
        <v>0</v>
      </c>
      <c r="O483" s="591"/>
    </row>
    <row r="484" spans="1:15" ht="15" x14ac:dyDescent="0.2">
      <c r="A484" s="601">
        <v>347</v>
      </c>
      <c r="B484" s="594"/>
      <c r="C484" s="596"/>
      <c r="D484" s="597"/>
      <c r="E484" s="181"/>
      <c r="F484" s="634"/>
      <c r="G484" s="598">
        <f t="shared" si="21"/>
        <v>0</v>
      </c>
      <c r="H484" s="560">
        <f t="shared" si="22"/>
        <v>0</v>
      </c>
      <c r="I484" s="599"/>
      <c r="J484" s="560">
        <f t="shared" si="23"/>
        <v>0</v>
      </c>
      <c r="K484" s="181"/>
      <c r="L484" s="181"/>
      <c r="M484" s="181"/>
      <c r="N484" s="600">
        <f t="shared" si="24"/>
        <v>0</v>
      </c>
      <c r="O484" s="591"/>
    </row>
    <row r="485" spans="1:15" ht="15" x14ac:dyDescent="0.2">
      <c r="A485" s="601">
        <v>348</v>
      </c>
      <c r="B485" s="594"/>
      <c r="C485" s="596"/>
      <c r="D485" s="597"/>
      <c r="E485" s="181"/>
      <c r="F485" s="634"/>
      <c r="G485" s="598">
        <f t="shared" si="21"/>
        <v>0</v>
      </c>
      <c r="H485" s="560">
        <f t="shared" si="22"/>
        <v>0</v>
      </c>
      <c r="I485" s="599"/>
      <c r="J485" s="560">
        <f t="shared" si="23"/>
        <v>0</v>
      </c>
      <c r="K485" s="181"/>
      <c r="L485" s="181"/>
      <c r="M485" s="181"/>
      <c r="N485" s="600">
        <f t="shared" si="24"/>
        <v>0</v>
      </c>
      <c r="O485" s="591"/>
    </row>
    <row r="486" spans="1:15" ht="15" x14ac:dyDescent="0.2">
      <c r="A486" s="601">
        <v>349</v>
      </c>
      <c r="B486" s="594"/>
      <c r="C486" s="596"/>
      <c r="D486" s="597"/>
      <c r="E486" s="181"/>
      <c r="F486" s="634"/>
      <c r="G486" s="598">
        <f t="shared" si="21"/>
        <v>0</v>
      </c>
      <c r="H486" s="560">
        <f t="shared" si="22"/>
        <v>0</v>
      </c>
      <c r="I486" s="599"/>
      <c r="J486" s="560">
        <f t="shared" si="23"/>
        <v>0</v>
      </c>
      <c r="K486" s="181"/>
      <c r="L486" s="181"/>
      <c r="M486" s="181"/>
      <c r="N486" s="600">
        <f t="shared" si="24"/>
        <v>0</v>
      </c>
      <c r="O486" s="591"/>
    </row>
    <row r="487" spans="1:15" ht="15" x14ac:dyDescent="0.2">
      <c r="A487" s="601">
        <v>350</v>
      </c>
      <c r="B487" s="594"/>
      <c r="C487" s="596"/>
      <c r="D487" s="597"/>
      <c r="E487" s="181"/>
      <c r="F487" s="634"/>
      <c r="G487" s="598">
        <f t="shared" si="21"/>
        <v>0</v>
      </c>
      <c r="H487" s="560">
        <f t="shared" si="22"/>
        <v>0</v>
      </c>
      <c r="I487" s="599"/>
      <c r="J487" s="560">
        <f t="shared" si="23"/>
        <v>0</v>
      </c>
      <c r="K487" s="181"/>
      <c r="L487" s="181"/>
      <c r="M487" s="181"/>
      <c r="N487" s="600">
        <f t="shared" si="24"/>
        <v>0</v>
      </c>
      <c r="O487" s="591"/>
    </row>
    <row r="488" spans="1:15" ht="15" x14ac:dyDescent="0.2">
      <c r="A488" s="601">
        <v>351</v>
      </c>
      <c r="B488" s="594"/>
      <c r="C488" s="596"/>
      <c r="D488" s="597"/>
      <c r="E488" s="181"/>
      <c r="F488" s="634"/>
      <c r="G488" s="598">
        <f t="shared" si="21"/>
        <v>0</v>
      </c>
      <c r="H488" s="560">
        <f t="shared" si="22"/>
        <v>0</v>
      </c>
      <c r="I488" s="599"/>
      <c r="J488" s="560">
        <f t="shared" si="23"/>
        <v>0</v>
      </c>
      <c r="K488" s="181"/>
      <c r="L488" s="181"/>
      <c r="M488" s="181"/>
      <c r="N488" s="600">
        <f t="shared" si="24"/>
        <v>0</v>
      </c>
      <c r="O488" s="591"/>
    </row>
    <row r="489" spans="1:15" ht="15" x14ac:dyDescent="0.2">
      <c r="A489" s="601">
        <v>352</v>
      </c>
      <c r="B489" s="594"/>
      <c r="C489" s="596"/>
      <c r="D489" s="597"/>
      <c r="E489" s="181"/>
      <c r="F489" s="634"/>
      <c r="G489" s="598">
        <f t="shared" si="21"/>
        <v>0</v>
      </c>
      <c r="H489" s="560">
        <f t="shared" si="22"/>
        <v>0</v>
      </c>
      <c r="I489" s="599"/>
      <c r="J489" s="560">
        <f t="shared" si="23"/>
        <v>0</v>
      </c>
      <c r="K489" s="181"/>
      <c r="L489" s="181"/>
      <c r="M489" s="181"/>
      <c r="N489" s="600">
        <f t="shared" si="24"/>
        <v>0</v>
      </c>
      <c r="O489" s="591"/>
    </row>
    <row r="490" spans="1:15" ht="15" x14ac:dyDescent="0.2">
      <c r="A490" s="601">
        <v>353</v>
      </c>
      <c r="B490" s="594"/>
      <c r="C490" s="596"/>
      <c r="D490" s="597"/>
      <c r="E490" s="181"/>
      <c r="F490" s="634"/>
      <c r="G490" s="598">
        <f t="shared" si="21"/>
        <v>0</v>
      </c>
      <c r="H490" s="560">
        <f t="shared" si="22"/>
        <v>0</v>
      </c>
      <c r="I490" s="599"/>
      <c r="J490" s="560">
        <f t="shared" si="23"/>
        <v>0</v>
      </c>
      <c r="K490" s="181"/>
      <c r="L490" s="181"/>
      <c r="M490" s="181"/>
      <c r="N490" s="600">
        <f t="shared" si="24"/>
        <v>0</v>
      </c>
      <c r="O490" s="591"/>
    </row>
    <row r="491" spans="1:15" ht="15" x14ac:dyDescent="0.2">
      <c r="A491" s="601">
        <v>354</v>
      </c>
      <c r="B491" s="594"/>
      <c r="C491" s="596"/>
      <c r="D491" s="597"/>
      <c r="E491" s="181"/>
      <c r="F491" s="634"/>
      <c r="G491" s="598">
        <f t="shared" si="21"/>
        <v>0</v>
      </c>
      <c r="H491" s="560">
        <f t="shared" si="22"/>
        <v>0</v>
      </c>
      <c r="I491" s="599"/>
      <c r="J491" s="560">
        <f t="shared" si="23"/>
        <v>0</v>
      </c>
      <c r="K491" s="181"/>
      <c r="L491" s="181"/>
      <c r="M491" s="181"/>
      <c r="N491" s="600">
        <f t="shared" si="24"/>
        <v>0</v>
      </c>
      <c r="O491" s="591"/>
    </row>
    <row r="492" spans="1:15" ht="15" x14ac:dyDescent="0.2">
      <c r="A492" s="601">
        <v>355</v>
      </c>
      <c r="B492" s="594"/>
      <c r="C492" s="596"/>
      <c r="D492" s="597"/>
      <c r="E492" s="181"/>
      <c r="F492" s="634"/>
      <c r="G492" s="598">
        <f t="shared" si="21"/>
        <v>0</v>
      </c>
      <c r="H492" s="560">
        <f t="shared" si="22"/>
        <v>0</v>
      </c>
      <c r="I492" s="599"/>
      <c r="J492" s="560">
        <f t="shared" si="23"/>
        <v>0</v>
      </c>
      <c r="K492" s="181"/>
      <c r="L492" s="181"/>
      <c r="M492" s="181"/>
      <c r="N492" s="600">
        <f t="shared" si="24"/>
        <v>0</v>
      </c>
      <c r="O492" s="591"/>
    </row>
    <row r="493" spans="1:15" ht="15" x14ac:dyDescent="0.2">
      <c r="A493" s="601">
        <v>356</v>
      </c>
      <c r="B493" s="594"/>
      <c r="C493" s="596"/>
      <c r="D493" s="597"/>
      <c r="E493" s="181"/>
      <c r="F493" s="634"/>
      <c r="G493" s="598">
        <f t="shared" si="21"/>
        <v>0</v>
      </c>
      <c r="H493" s="560">
        <f t="shared" si="22"/>
        <v>0</v>
      </c>
      <c r="I493" s="599"/>
      <c r="J493" s="560">
        <f t="shared" si="23"/>
        <v>0</v>
      </c>
      <c r="K493" s="181"/>
      <c r="L493" s="181"/>
      <c r="M493" s="181"/>
      <c r="N493" s="600">
        <f t="shared" si="24"/>
        <v>0</v>
      </c>
      <c r="O493" s="591"/>
    </row>
    <row r="494" spans="1:15" ht="15" x14ac:dyDescent="0.2">
      <c r="A494" s="601">
        <v>357</v>
      </c>
      <c r="B494" s="594"/>
      <c r="C494" s="596"/>
      <c r="D494" s="597"/>
      <c r="E494" s="181"/>
      <c r="F494" s="634"/>
      <c r="G494" s="598">
        <f t="shared" si="21"/>
        <v>0</v>
      </c>
      <c r="H494" s="560">
        <f t="shared" si="22"/>
        <v>0</v>
      </c>
      <c r="I494" s="599"/>
      <c r="J494" s="560">
        <f t="shared" si="23"/>
        <v>0</v>
      </c>
      <c r="K494" s="181"/>
      <c r="L494" s="181"/>
      <c r="M494" s="181"/>
      <c r="N494" s="600">
        <f t="shared" si="24"/>
        <v>0</v>
      </c>
      <c r="O494" s="591"/>
    </row>
    <row r="495" spans="1:15" ht="15" x14ac:dyDescent="0.2">
      <c r="A495" s="601">
        <v>358</v>
      </c>
      <c r="B495" s="594"/>
      <c r="C495" s="596"/>
      <c r="D495" s="597"/>
      <c r="E495" s="181"/>
      <c r="F495" s="634"/>
      <c r="G495" s="598">
        <f t="shared" si="21"/>
        <v>0</v>
      </c>
      <c r="H495" s="560">
        <f t="shared" si="22"/>
        <v>0</v>
      </c>
      <c r="I495" s="599"/>
      <c r="J495" s="560">
        <f t="shared" si="23"/>
        <v>0</v>
      </c>
      <c r="K495" s="181"/>
      <c r="L495" s="181"/>
      <c r="M495" s="181"/>
      <c r="N495" s="600">
        <f t="shared" si="24"/>
        <v>0</v>
      </c>
      <c r="O495" s="591"/>
    </row>
    <row r="496" spans="1:15" ht="15" x14ac:dyDescent="0.2">
      <c r="A496" s="601">
        <v>359</v>
      </c>
      <c r="B496" s="594"/>
      <c r="C496" s="596"/>
      <c r="D496" s="597"/>
      <c r="E496" s="181"/>
      <c r="F496" s="634"/>
      <c r="G496" s="598">
        <f t="shared" si="21"/>
        <v>0</v>
      </c>
      <c r="H496" s="560">
        <f t="shared" si="22"/>
        <v>0</v>
      </c>
      <c r="I496" s="599"/>
      <c r="J496" s="560">
        <f t="shared" si="23"/>
        <v>0</v>
      </c>
      <c r="K496" s="181"/>
      <c r="L496" s="181"/>
      <c r="M496" s="181"/>
      <c r="N496" s="600">
        <f t="shared" si="24"/>
        <v>0</v>
      </c>
      <c r="O496" s="591"/>
    </row>
    <row r="497" spans="1:15" ht="15" x14ac:dyDescent="0.2">
      <c r="A497" s="601">
        <v>360</v>
      </c>
      <c r="B497" s="594"/>
      <c r="C497" s="596"/>
      <c r="D497" s="597"/>
      <c r="E497" s="181"/>
      <c r="F497" s="634"/>
      <c r="G497" s="598">
        <f t="shared" si="21"/>
        <v>0</v>
      </c>
      <c r="H497" s="560">
        <f t="shared" si="22"/>
        <v>0</v>
      </c>
      <c r="I497" s="599"/>
      <c r="J497" s="560">
        <f t="shared" si="23"/>
        <v>0</v>
      </c>
      <c r="K497" s="181"/>
      <c r="L497" s="181"/>
      <c r="M497" s="181"/>
      <c r="N497" s="600">
        <f t="shared" si="24"/>
        <v>0</v>
      </c>
      <c r="O497" s="591"/>
    </row>
    <row r="498" spans="1:15" ht="15" x14ac:dyDescent="0.2">
      <c r="A498" s="601">
        <v>361</v>
      </c>
      <c r="B498" s="594"/>
      <c r="C498" s="596"/>
      <c r="D498" s="597"/>
      <c r="E498" s="181"/>
      <c r="F498" s="634"/>
      <c r="G498" s="598">
        <f t="shared" si="21"/>
        <v>0</v>
      </c>
      <c r="H498" s="560">
        <f t="shared" si="22"/>
        <v>0</v>
      </c>
      <c r="I498" s="599"/>
      <c r="J498" s="560">
        <f t="shared" si="23"/>
        <v>0</v>
      </c>
      <c r="K498" s="181"/>
      <c r="L498" s="181"/>
      <c r="M498" s="181"/>
      <c r="N498" s="600">
        <f t="shared" si="24"/>
        <v>0</v>
      </c>
      <c r="O498" s="591"/>
    </row>
    <row r="499" spans="1:15" ht="15" x14ac:dyDescent="0.2">
      <c r="A499" s="601">
        <v>362</v>
      </c>
      <c r="B499" s="594"/>
      <c r="C499" s="596"/>
      <c r="D499" s="597"/>
      <c r="E499" s="181"/>
      <c r="F499" s="634"/>
      <c r="G499" s="598">
        <f t="shared" si="21"/>
        <v>0</v>
      </c>
      <c r="H499" s="560">
        <f t="shared" si="22"/>
        <v>0</v>
      </c>
      <c r="I499" s="599"/>
      <c r="J499" s="560">
        <f t="shared" si="23"/>
        <v>0</v>
      </c>
      <c r="K499" s="181"/>
      <c r="L499" s="181"/>
      <c r="M499" s="181"/>
      <c r="N499" s="600">
        <f t="shared" si="24"/>
        <v>0</v>
      </c>
      <c r="O499" s="591"/>
    </row>
    <row r="500" spans="1:15" ht="15" x14ac:dyDescent="0.2">
      <c r="A500" s="601">
        <v>363</v>
      </c>
      <c r="B500" s="594"/>
      <c r="C500" s="596"/>
      <c r="D500" s="597"/>
      <c r="E500" s="181"/>
      <c r="F500" s="634"/>
      <c r="G500" s="598">
        <f t="shared" si="21"/>
        <v>0</v>
      </c>
      <c r="H500" s="560">
        <f t="shared" si="22"/>
        <v>0</v>
      </c>
      <c r="I500" s="599"/>
      <c r="J500" s="560">
        <f t="shared" si="23"/>
        <v>0</v>
      </c>
      <c r="K500" s="181"/>
      <c r="L500" s="181"/>
      <c r="M500" s="181"/>
      <c r="N500" s="600">
        <f t="shared" si="24"/>
        <v>0</v>
      </c>
      <c r="O500" s="591"/>
    </row>
    <row r="501" spans="1:15" ht="15" x14ac:dyDescent="0.2">
      <c r="A501" s="601">
        <v>364</v>
      </c>
      <c r="B501" s="594"/>
      <c r="C501" s="596"/>
      <c r="D501" s="597"/>
      <c r="E501" s="181"/>
      <c r="F501" s="634"/>
      <c r="G501" s="598">
        <f t="shared" si="21"/>
        <v>0</v>
      </c>
      <c r="H501" s="560">
        <f t="shared" si="22"/>
        <v>0</v>
      </c>
      <c r="I501" s="599"/>
      <c r="J501" s="560">
        <f t="shared" si="23"/>
        <v>0</v>
      </c>
      <c r="K501" s="181"/>
      <c r="L501" s="181"/>
      <c r="M501" s="181"/>
      <c r="N501" s="600">
        <f t="shared" si="24"/>
        <v>0</v>
      </c>
      <c r="O501" s="591"/>
    </row>
    <row r="502" spans="1:15" ht="15" x14ac:dyDescent="0.2">
      <c r="A502" s="601">
        <v>365</v>
      </c>
      <c r="B502" s="594"/>
      <c r="C502" s="596"/>
      <c r="D502" s="597"/>
      <c r="E502" s="181"/>
      <c r="F502" s="634"/>
      <c r="G502" s="598">
        <f t="shared" si="21"/>
        <v>0</v>
      </c>
      <c r="H502" s="560">
        <f t="shared" si="22"/>
        <v>0</v>
      </c>
      <c r="I502" s="599"/>
      <c r="J502" s="560">
        <f t="shared" si="23"/>
        <v>0</v>
      </c>
      <c r="K502" s="181"/>
      <c r="L502" s="181"/>
      <c r="M502" s="181"/>
      <c r="N502" s="600">
        <f t="shared" si="24"/>
        <v>0</v>
      </c>
      <c r="O502" s="591"/>
    </row>
    <row r="503" spans="1:15" ht="15" x14ac:dyDescent="0.2">
      <c r="A503" s="601">
        <v>366</v>
      </c>
      <c r="B503" s="594"/>
      <c r="C503" s="596"/>
      <c r="D503" s="597"/>
      <c r="E503" s="181"/>
      <c r="F503" s="634"/>
      <c r="G503" s="598">
        <f t="shared" si="21"/>
        <v>0</v>
      </c>
      <c r="H503" s="560">
        <f t="shared" si="22"/>
        <v>0</v>
      </c>
      <c r="I503" s="599"/>
      <c r="J503" s="560">
        <f t="shared" si="23"/>
        <v>0</v>
      </c>
      <c r="K503" s="181"/>
      <c r="L503" s="181"/>
      <c r="M503" s="181"/>
      <c r="N503" s="600">
        <f t="shared" si="24"/>
        <v>0</v>
      </c>
      <c r="O503" s="591"/>
    </row>
    <row r="504" spans="1:15" ht="15" x14ac:dyDescent="0.2">
      <c r="A504" s="601">
        <v>367</v>
      </c>
      <c r="B504" s="594"/>
      <c r="C504" s="596"/>
      <c r="D504" s="597"/>
      <c r="E504" s="181"/>
      <c r="F504" s="634"/>
      <c r="G504" s="598">
        <f t="shared" si="21"/>
        <v>0</v>
      </c>
      <c r="H504" s="560">
        <f t="shared" si="22"/>
        <v>0</v>
      </c>
      <c r="I504" s="599"/>
      <c r="J504" s="560">
        <f t="shared" si="23"/>
        <v>0</v>
      </c>
      <c r="K504" s="181"/>
      <c r="L504" s="181"/>
      <c r="M504" s="181"/>
      <c r="N504" s="600">
        <f t="shared" si="24"/>
        <v>0</v>
      </c>
      <c r="O504" s="591"/>
    </row>
    <row r="505" spans="1:15" ht="15" x14ac:dyDescent="0.2">
      <c r="A505" s="601">
        <v>368</v>
      </c>
      <c r="B505" s="594"/>
      <c r="C505" s="596"/>
      <c r="D505" s="597"/>
      <c r="E505" s="181"/>
      <c r="F505" s="634"/>
      <c r="G505" s="598">
        <f t="shared" si="21"/>
        <v>0</v>
      </c>
      <c r="H505" s="560">
        <f t="shared" si="22"/>
        <v>0</v>
      </c>
      <c r="I505" s="599"/>
      <c r="J505" s="560">
        <f t="shared" si="23"/>
        <v>0</v>
      </c>
      <c r="K505" s="181"/>
      <c r="L505" s="181"/>
      <c r="M505" s="181"/>
      <c r="N505" s="600">
        <f t="shared" si="24"/>
        <v>0</v>
      </c>
      <c r="O505" s="591"/>
    </row>
    <row r="506" spans="1:15" ht="15" x14ac:dyDescent="0.2">
      <c r="A506" s="601">
        <v>369</v>
      </c>
      <c r="B506" s="594"/>
      <c r="C506" s="596"/>
      <c r="D506" s="597"/>
      <c r="E506" s="181"/>
      <c r="F506" s="634"/>
      <c r="G506" s="598">
        <f t="shared" si="21"/>
        <v>0</v>
      </c>
      <c r="H506" s="560">
        <f t="shared" si="22"/>
        <v>0</v>
      </c>
      <c r="I506" s="599"/>
      <c r="J506" s="560">
        <f t="shared" si="23"/>
        <v>0</v>
      </c>
      <c r="K506" s="181"/>
      <c r="L506" s="181"/>
      <c r="M506" s="181"/>
      <c r="N506" s="600">
        <f t="shared" si="24"/>
        <v>0</v>
      </c>
      <c r="O506" s="591"/>
    </row>
    <row r="507" spans="1:15" ht="15" x14ac:dyDescent="0.2">
      <c r="A507" s="601">
        <v>370</v>
      </c>
      <c r="B507" s="594"/>
      <c r="C507" s="596"/>
      <c r="D507" s="597"/>
      <c r="E507" s="181"/>
      <c r="F507" s="634"/>
      <c r="G507" s="598">
        <f t="shared" si="21"/>
        <v>0</v>
      </c>
      <c r="H507" s="560">
        <f t="shared" si="22"/>
        <v>0</v>
      </c>
      <c r="I507" s="599"/>
      <c r="J507" s="560">
        <f t="shared" si="23"/>
        <v>0</v>
      </c>
      <c r="K507" s="181"/>
      <c r="L507" s="181"/>
      <c r="M507" s="181"/>
      <c r="N507" s="600">
        <f t="shared" si="24"/>
        <v>0</v>
      </c>
      <c r="O507" s="591"/>
    </row>
    <row r="508" spans="1:15" ht="15" x14ac:dyDescent="0.2">
      <c r="A508" s="601">
        <v>371</v>
      </c>
      <c r="B508" s="594"/>
      <c r="C508" s="596"/>
      <c r="D508" s="597"/>
      <c r="E508" s="181"/>
      <c r="F508" s="634"/>
      <c r="G508" s="598">
        <f t="shared" si="21"/>
        <v>0</v>
      </c>
      <c r="H508" s="560">
        <f t="shared" si="22"/>
        <v>0</v>
      </c>
      <c r="I508" s="599"/>
      <c r="J508" s="560">
        <f t="shared" si="23"/>
        <v>0</v>
      </c>
      <c r="K508" s="181"/>
      <c r="L508" s="181"/>
      <c r="M508" s="181"/>
      <c r="N508" s="600">
        <f t="shared" si="24"/>
        <v>0</v>
      </c>
      <c r="O508" s="591"/>
    </row>
    <row r="509" spans="1:15" ht="15" x14ac:dyDescent="0.2">
      <c r="A509" s="601">
        <v>372</v>
      </c>
      <c r="B509" s="594"/>
      <c r="C509" s="596"/>
      <c r="D509" s="597"/>
      <c r="E509" s="181"/>
      <c r="F509" s="634"/>
      <c r="G509" s="598">
        <f t="shared" si="21"/>
        <v>0</v>
      </c>
      <c r="H509" s="560">
        <f t="shared" si="22"/>
        <v>0</v>
      </c>
      <c r="I509" s="599"/>
      <c r="J509" s="560">
        <f t="shared" si="23"/>
        <v>0</v>
      </c>
      <c r="K509" s="181"/>
      <c r="L509" s="181"/>
      <c r="M509" s="181"/>
      <c r="N509" s="600">
        <f t="shared" si="24"/>
        <v>0</v>
      </c>
      <c r="O509" s="591"/>
    </row>
    <row r="510" spans="1:15" ht="15" x14ac:dyDescent="0.2">
      <c r="A510" s="601">
        <v>373</v>
      </c>
      <c r="B510" s="594"/>
      <c r="C510" s="596"/>
      <c r="D510" s="597"/>
      <c r="E510" s="181"/>
      <c r="F510" s="634"/>
      <c r="G510" s="598">
        <f t="shared" si="21"/>
        <v>0</v>
      </c>
      <c r="H510" s="560">
        <f t="shared" si="22"/>
        <v>0</v>
      </c>
      <c r="I510" s="599"/>
      <c r="J510" s="560">
        <f t="shared" si="23"/>
        <v>0</v>
      </c>
      <c r="K510" s="181"/>
      <c r="L510" s="181"/>
      <c r="M510" s="181"/>
      <c r="N510" s="600">
        <f t="shared" si="24"/>
        <v>0</v>
      </c>
      <c r="O510" s="591"/>
    </row>
    <row r="511" spans="1:15" ht="15" x14ac:dyDescent="0.2">
      <c r="A511" s="601">
        <v>374</v>
      </c>
      <c r="B511" s="594"/>
      <c r="C511" s="596"/>
      <c r="D511" s="597"/>
      <c r="E511" s="181"/>
      <c r="F511" s="634"/>
      <c r="G511" s="598">
        <f t="shared" si="21"/>
        <v>0</v>
      </c>
      <c r="H511" s="560">
        <f t="shared" si="22"/>
        <v>0</v>
      </c>
      <c r="I511" s="599"/>
      <c r="J511" s="560">
        <f t="shared" si="23"/>
        <v>0</v>
      </c>
      <c r="K511" s="181"/>
      <c r="L511" s="181"/>
      <c r="M511" s="181"/>
      <c r="N511" s="600">
        <f t="shared" si="24"/>
        <v>0</v>
      </c>
      <c r="O511" s="591"/>
    </row>
    <row r="512" spans="1:15" ht="15" x14ac:dyDescent="0.2">
      <c r="A512" s="601">
        <v>375</v>
      </c>
      <c r="B512" s="594"/>
      <c r="C512" s="596"/>
      <c r="D512" s="597"/>
      <c r="E512" s="181"/>
      <c r="F512" s="634"/>
      <c r="G512" s="598">
        <f t="shared" si="21"/>
        <v>0</v>
      </c>
      <c r="H512" s="560">
        <f t="shared" si="22"/>
        <v>0</v>
      </c>
      <c r="I512" s="599"/>
      <c r="J512" s="560">
        <f t="shared" si="23"/>
        <v>0</v>
      </c>
      <c r="K512" s="181"/>
      <c r="L512" s="181"/>
      <c r="M512" s="181"/>
      <c r="N512" s="600">
        <f t="shared" si="24"/>
        <v>0</v>
      </c>
      <c r="O512" s="591"/>
    </row>
    <row r="513" spans="1:15" ht="15" x14ac:dyDescent="0.2">
      <c r="A513" s="601">
        <v>376</v>
      </c>
      <c r="B513" s="594"/>
      <c r="C513" s="596"/>
      <c r="D513" s="597"/>
      <c r="E513" s="181"/>
      <c r="F513" s="634"/>
      <c r="G513" s="598">
        <f t="shared" si="21"/>
        <v>0</v>
      </c>
      <c r="H513" s="560">
        <f t="shared" si="22"/>
        <v>0</v>
      </c>
      <c r="I513" s="599"/>
      <c r="J513" s="560">
        <f t="shared" si="23"/>
        <v>0</v>
      </c>
      <c r="K513" s="181"/>
      <c r="L513" s="181"/>
      <c r="M513" s="181"/>
      <c r="N513" s="600">
        <f t="shared" si="24"/>
        <v>0</v>
      </c>
      <c r="O513" s="591"/>
    </row>
    <row r="514" spans="1:15" ht="15" x14ac:dyDescent="0.2">
      <c r="A514" s="601">
        <v>377</v>
      </c>
      <c r="B514" s="594"/>
      <c r="C514" s="596"/>
      <c r="D514" s="597"/>
      <c r="E514" s="181"/>
      <c r="F514" s="634"/>
      <c r="G514" s="598">
        <f t="shared" si="21"/>
        <v>0</v>
      </c>
      <c r="H514" s="560">
        <f t="shared" si="22"/>
        <v>0</v>
      </c>
      <c r="I514" s="599"/>
      <c r="J514" s="560">
        <f t="shared" si="23"/>
        <v>0</v>
      </c>
      <c r="K514" s="181"/>
      <c r="L514" s="181"/>
      <c r="M514" s="181"/>
      <c r="N514" s="600">
        <f t="shared" si="24"/>
        <v>0</v>
      </c>
      <c r="O514" s="591"/>
    </row>
    <row r="515" spans="1:15" ht="15" x14ac:dyDescent="0.2">
      <c r="A515" s="601">
        <v>378</v>
      </c>
      <c r="B515" s="594"/>
      <c r="C515" s="596"/>
      <c r="D515" s="597"/>
      <c r="E515" s="181"/>
      <c r="F515" s="634"/>
      <c r="G515" s="598">
        <f t="shared" si="21"/>
        <v>0</v>
      </c>
      <c r="H515" s="560">
        <f t="shared" si="22"/>
        <v>0</v>
      </c>
      <c r="I515" s="599"/>
      <c r="J515" s="560">
        <f t="shared" si="23"/>
        <v>0</v>
      </c>
      <c r="K515" s="181"/>
      <c r="L515" s="181"/>
      <c r="M515" s="181"/>
      <c r="N515" s="600">
        <f t="shared" si="24"/>
        <v>0</v>
      </c>
      <c r="O515" s="591"/>
    </row>
    <row r="516" spans="1:15" ht="15" x14ac:dyDescent="0.2">
      <c r="A516" s="601">
        <v>379</v>
      </c>
      <c r="B516" s="594"/>
      <c r="C516" s="596"/>
      <c r="D516" s="597"/>
      <c r="E516" s="181"/>
      <c r="F516" s="634"/>
      <c r="G516" s="598">
        <f t="shared" si="21"/>
        <v>0</v>
      </c>
      <c r="H516" s="560">
        <f t="shared" si="22"/>
        <v>0</v>
      </c>
      <c r="I516" s="599"/>
      <c r="J516" s="560">
        <f t="shared" si="23"/>
        <v>0</v>
      </c>
      <c r="K516" s="181"/>
      <c r="L516" s="181"/>
      <c r="M516" s="181"/>
      <c r="N516" s="600">
        <f t="shared" si="24"/>
        <v>0</v>
      </c>
      <c r="O516" s="591"/>
    </row>
    <row r="517" spans="1:15" ht="15" x14ac:dyDescent="0.2">
      <c r="A517" s="601">
        <v>380</v>
      </c>
      <c r="B517" s="594"/>
      <c r="C517" s="596"/>
      <c r="D517" s="597"/>
      <c r="E517" s="181"/>
      <c r="F517" s="634"/>
      <c r="G517" s="598">
        <f t="shared" si="21"/>
        <v>0</v>
      </c>
      <c r="H517" s="560">
        <f t="shared" si="22"/>
        <v>0</v>
      </c>
      <c r="I517" s="599"/>
      <c r="J517" s="560">
        <f t="shared" si="23"/>
        <v>0</v>
      </c>
      <c r="K517" s="181"/>
      <c r="L517" s="181"/>
      <c r="M517" s="181"/>
      <c r="N517" s="600">
        <f t="shared" si="24"/>
        <v>0</v>
      </c>
      <c r="O517" s="591"/>
    </row>
    <row r="518" spans="1:15" ht="15" x14ac:dyDescent="0.2">
      <c r="A518" s="601">
        <v>381</v>
      </c>
      <c r="B518" s="594"/>
      <c r="C518" s="596"/>
      <c r="D518" s="597"/>
      <c r="E518" s="181"/>
      <c r="F518" s="634"/>
      <c r="G518" s="598">
        <f t="shared" si="21"/>
        <v>0</v>
      </c>
      <c r="H518" s="560">
        <f t="shared" si="22"/>
        <v>0</v>
      </c>
      <c r="I518" s="599"/>
      <c r="J518" s="560">
        <f t="shared" si="23"/>
        <v>0</v>
      </c>
      <c r="K518" s="181"/>
      <c r="L518" s="181"/>
      <c r="M518" s="181"/>
      <c r="N518" s="600">
        <f t="shared" si="24"/>
        <v>0</v>
      </c>
      <c r="O518" s="591"/>
    </row>
    <row r="519" spans="1:15" ht="15" x14ac:dyDescent="0.2">
      <c r="A519" s="601">
        <v>382</v>
      </c>
      <c r="B519" s="594"/>
      <c r="C519" s="596"/>
      <c r="D519" s="597"/>
      <c r="E519" s="181"/>
      <c r="F519" s="634"/>
      <c r="G519" s="598">
        <f t="shared" si="21"/>
        <v>0</v>
      </c>
      <c r="H519" s="560">
        <f t="shared" si="22"/>
        <v>0</v>
      </c>
      <c r="I519" s="599"/>
      <c r="J519" s="560">
        <f t="shared" si="23"/>
        <v>0</v>
      </c>
      <c r="K519" s="181"/>
      <c r="L519" s="181"/>
      <c r="M519" s="181"/>
      <c r="N519" s="600">
        <f t="shared" si="24"/>
        <v>0</v>
      </c>
      <c r="O519" s="591"/>
    </row>
    <row r="520" spans="1:15" ht="15" x14ac:dyDescent="0.2">
      <c r="A520" s="601">
        <v>383</v>
      </c>
      <c r="B520" s="594"/>
      <c r="C520" s="596"/>
      <c r="D520" s="597"/>
      <c r="E520" s="181"/>
      <c r="F520" s="634"/>
      <c r="G520" s="598">
        <f t="shared" si="21"/>
        <v>0</v>
      </c>
      <c r="H520" s="560">
        <f t="shared" si="22"/>
        <v>0</v>
      </c>
      <c r="I520" s="599"/>
      <c r="J520" s="560">
        <f t="shared" si="23"/>
        <v>0</v>
      </c>
      <c r="K520" s="181"/>
      <c r="L520" s="181"/>
      <c r="M520" s="181"/>
      <c r="N520" s="600">
        <f t="shared" si="24"/>
        <v>0</v>
      </c>
      <c r="O520" s="591"/>
    </row>
    <row r="521" spans="1:15" ht="15" x14ac:dyDescent="0.2">
      <c r="A521" s="601">
        <v>384</v>
      </c>
      <c r="B521" s="594"/>
      <c r="C521" s="596"/>
      <c r="D521" s="597"/>
      <c r="E521" s="181"/>
      <c r="F521" s="634"/>
      <c r="G521" s="598">
        <f t="shared" si="21"/>
        <v>0</v>
      </c>
      <c r="H521" s="560">
        <f t="shared" si="22"/>
        <v>0</v>
      </c>
      <c r="I521" s="599"/>
      <c r="J521" s="560">
        <f t="shared" si="23"/>
        <v>0</v>
      </c>
      <c r="K521" s="181"/>
      <c r="L521" s="181"/>
      <c r="M521" s="181"/>
      <c r="N521" s="600">
        <f t="shared" si="24"/>
        <v>0</v>
      </c>
      <c r="O521" s="591"/>
    </row>
    <row r="522" spans="1:15" ht="15" x14ac:dyDescent="0.2">
      <c r="A522" s="601">
        <v>385</v>
      </c>
      <c r="B522" s="594"/>
      <c r="C522" s="596"/>
      <c r="D522" s="597"/>
      <c r="E522" s="181"/>
      <c r="F522" s="634"/>
      <c r="G522" s="598">
        <f t="shared" si="21"/>
        <v>0</v>
      </c>
      <c r="H522" s="560">
        <f t="shared" si="22"/>
        <v>0</v>
      </c>
      <c r="I522" s="599"/>
      <c r="J522" s="560">
        <f t="shared" si="23"/>
        <v>0</v>
      </c>
      <c r="K522" s="181"/>
      <c r="L522" s="181"/>
      <c r="M522" s="181"/>
      <c r="N522" s="600">
        <f t="shared" si="24"/>
        <v>0</v>
      </c>
      <c r="O522" s="591"/>
    </row>
    <row r="523" spans="1:15" ht="15" x14ac:dyDescent="0.2">
      <c r="A523" s="601">
        <v>386</v>
      </c>
      <c r="B523" s="594"/>
      <c r="C523" s="596"/>
      <c r="D523" s="597"/>
      <c r="E523" s="181"/>
      <c r="F523" s="634"/>
      <c r="G523" s="598">
        <f t="shared" ref="G523:G586" si="25">IF(OR(D523=0,F523=0),0,IF(F523="Sofortabschreib.","",EDATE(D523,F523*12)-1))</f>
        <v>0</v>
      </c>
      <c r="H523" s="560">
        <f t="shared" ref="H523:H586" si="26">IF(F523=0,0,IF(F523="Sofortabschreib.",0,ROUND(E523/F523/12,2)))</f>
        <v>0</v>
      </c>
      <c r="I523" s="599"/>
      <c r="J523" s="560">
        <f t="shared" ref="J523:J586" si="27">IF(I523=0,0,NETWORKDAYS(I523,EOMONTH(I523,0),$J$7:$J$111)*8)</f>
        <v>0</v>
      </c>
      <c r="K523" s="181"/>
      <c r="L523" s="181"/>
      <c r="M523" s="181"/>
      <c r="N523" s="600">
        <f t="shared" ref="N523:N586" si="28">IF(F523="Sofortabschreib.",ROUND(M523,2),IF(J523=0,0,IF(K523=0,ROUND(H523/J523*L523,2),ROUND(H523/K523*L523,2))))</f>
        <v>0</v>
      </c>
      <c r="O523" s="591"/>
    </row>
    <row r="524" spans="1:15" ht="15" x14ac:dyDescent="0.2">
      <c r="A524" s="601">
        <v>387</v>
      </c>
      <c r="B524" s="594"/>
      <c r="C524" s="596"/>
      <c r="D524" s="597"/>
      <c r="E524" s="181"/>
      <c r="F524" s="634"/>
      <c r="G524" s="598">
        <f t="shared" si="25"/>
        <v>0</v>
      </c>
      <c r="H524" s="560">
        <f t="shared" si="26"/>
        <v>0</v>
      </c>
      <c r="I524" s="599"/>
      <c r="J524" s="560">
        <f t="shared" si="27"/>
        <v>0</v>
      </c>
      <c r="K524" s="181"/>
      <c r="L524" s="181"/>
      <c r="M524" s="181"/>
      <c r="N524" s="600">
        <f t="shared" si="28"/>
        <v>0</v>
      </c>
      <c r="O524" s="591"/>
    </row>
    <row r="525" spans="1:15" ht="15" x14ac:dyDescent="0.2">
      <c r="A525" s="601">
        <v>388</v>
      </c>
      <c r="B525" s="594"/>
      <c r="C525" s="596"/>
      <c r="D525" s="597"/>
      <c r="E525" s="181"/>
      <c r="F525" s="634"/>
      <c r="G525" s="598">
        <f t="shared" si="25"/>
        <v>0</v>
      </c>
      <c r="H525" s="560">
        <f t="shared" si="26"/>
        <v>0</v>
      </c>
      <c r="I525" s="599"/>
      <c r="J525" s="560">
        <f t="shared" si="27"/>
        <v>0</v>
      </c>
      <c r="K525" s="181"/>
      <c r="L525" s="181"/>
      <c r="M525" s="181"/>
      <c r="N525" s="600">
        <f t="shared" si="28"/>
        <v>0</v>
      </c>
      <c r="O525" s="591"/>
    </row>
    <row r="526" spans="1:15" ht="15" x14ac:dyDescent="0.2">
      <c r="A526" s="601">
        <v>389</v>
      </c>
      <c r="B526" s="594"/>
      <c r="C526" s="596"/>
      <c r="D526" s="597"/>
      <c r="E526" s="181"/>
      <c r="F526" s="634"/>
      <c r="G526" s="598">
        <f t="shared" si="25"/>
        <v>0</v>
      </c>
      <c r="H526" s="560">
        <f t="shared" si="26"/>
        <v>0</v>
      </c>
      <c r="I526" s="599"/>
      <c r="J526" s="560">
        <f t="shared" si="27"/>
        <v>0</v>
      </c>
      <c r="K526" s="181"/>
      <c r="L526" s="181"/>
      <c r="M526" s="181"/>
      <c r="N526" s="600">
        <f t="shared" si="28"/>
        <v>0</v>
      </c>
      <c r="O526" s="591"/>
    </row>
    <row r="527" spans="1:15" ht="15" x14ac:dyDescent="0.2">
      <c r="A527" s="601">
        <v>390</v>
      </c>
      <c r="B527" s="594"/>
      <c r="C527" s="596"/>
      <c r="D527" s="597"/>
      <c r="E527" s="181"/>
      <c r="F527" s="634"/>
      <c r="G527" s="598">
        <f t="shared" si="25"/>
        <v>0</v>
      </c>
      <c r="H527" s="560">
        <f t="shared" si="26"/>
        <v>0</v>
      </c>
      <c r="I527" s="599"/>
      <c r="J527" s="560">
        <f t="shared" si="27"/>
        <v>0</v>
      </c>
      <c r="K527" s="181"/>
      <c r="L527" s="181"/>
      <c r="M527" s="181"/>
      <c r="N527" s="600">
        <f t="shared" si="28"/>
        <v>0</v>
      </c>
      <c r="O527" s="591"/>
    </row>
    <row r="528" spans="1:15" ht="15" x14ac:dyDescent="0.2">
      <c r="A528" s="601">
        <v>391</v>
      </c>
      <c r="B528" s="594"/>
      <c r="C528" s="596"/>
      <c r="D528" s="597"/>
      <c r="E528" s="181"/>
      <c r="F528" s="634"/>
      <c r="G528" s="598">
        <f t="shared" si="25"/>
        <v>0</v>
      </c>
      <c r="H528" s="560">
        <f t="shared" si="26"/>
        <v>0</v>
      </c>
      <c r="I528" s="599"/>
      <c r="J528" s="560">
        <f t="shared" si="27"/>
        <v>0</v>
      </c>
      <c r="K528" s="181"/>
      <c r="L528" s="181"/>
      <c r="M528" s="181"/>
      <c r="N528" s="600">
        <f t="shared" si="28"/>
        <v>0</v>
      </c>
      <c r="O528" s="591"/>
    </row>
    <row r="529" spans="1:15" ht="15" x14ac:dyDescent="0.2">
      <c r="A529" s="601">
        <v>392</v>
      </c>
      <c r="B529" s="594"/>
      <c r="C529" s="596"/>
      <c r="D529" s="597"/>
      <c r="E529" s="181"/>
      <c r="F529" s="634"/>
      <c r="G529" s="598">
        <f t="shared" si="25"/>
        <v>0</v>
      </c>
      <c r="H529" s="560">
        <f t="shared" si="26"/>
        <v>0</v>
      </c>
      <c r="I529" s="599"/>
      <c r="J529" s="560">
        <f t="shared" si="27"/>
        <v>0</v>
      </c>
      <c r="K529" s="181"/>
      <c r="L529" s="181"/>
      <c r="M529" s="181"/>
      <c r="N529" s="600">
        <f t="shared" si="28"/>
        <v>0</v>
      </c>
      <c r="O529" s="591"/>
    </row>
    <row r="530" spans="1:15" ht="15" x14ac:dyDescent="0.2">
      <c r="A530" s="601">
        <v>393</v>
      </c>
      <c r="B530" s="594"/>
      <c r="C530" s="596"/>
      <c r="D530" s="597"/>
      <c r="E530" s="181"/>
      <c r="F530" s="634"/>
      <c r="G530" s="598">
        <f t="shared" si="25"/>
        <v>0</v>
      </c>
      <c r="H530" s="560">
        <f t="shared" si="26"/>
        <v>0</v>
      </c>
      <c r="I530" s="599"/>
      <c r="J530" s="560">
        <f t="shared" si="27"/>
        <v>0</v>
      </c>
      <c r="K530" s="181"/>
      <c r="L530" s="181"/>
      <c r="M530" s="181"/>
      <c r="N530" s="600">
        <f t="shared" si="28"/>
        <v>0</v>
      </c>
      <c r="O530" s="591"/>
    </row>
    <row r="531" spans="1:15" ht="15" x14ac:dyDescent="0.2">
      <c r="A531" s="601">
        <v>394</v>
      </c>
      <c r="B531" s="594"/>
      <c r="C531" s="596"/>
      <c r="D531" s="597"/>
      <c r="E531" s="181"/>
      <c r="F531" s="634"/>
      <c r="G531" s="598">
        <f t="shared" si="25"/>
        <v>0</v>
      </c>
      <c r="H531" s="560">
        <f t="shared" si="26"/>
        <v>0</v>
      </c>
      <c r="I531" s="599"/>
      <c r="J531" s="560">
        <f t="shared" si="27"/>
        <v>0</v>
      </c>
      <c r="K531" s="181"/>
      <c r="L531" s="181"/>
      <c r="M531" s="181"/>
      <c r="N531" s="600">
        <f t="shared" si="28"/>
        <v>0</v>
      </c>
      <c r="O531" s="591"/>
    </row>
    <row r="532" spans="1:15" ht="15" x14ac:dyDescent="0.2">
      <c r="A532" s="601">
        <v>395</v>
      </c>
      <c r="B532" s="594"/>
      <c r="C532" s="596"/>
      <c r="D532" s="597"/>
      <c r="E532" s="181"/>
      <c r="F532" s="634"/>
      <c r="G532" s="598">
        <f t="shared" si="25"/>
        <v>0</v>
      </c>
      <c r="H532" s="560">
        <f t="shared" si="26"/>
        <v>0</v>
      </c>
      <c r="I532" s="599"/>
      <c r="J532" s="560">
        <f t="shared" si="27"/>
        <v>0</v>
      </c>
      <c r="K532" s="181"/>
      <c r="L532" s="181"/>
      <c r="M532" s="181"/>
      <c r="N532" s="600">
        <f t="shared" si="28"/>
        <v>0</v>
      </c>
      <c r="O532" s="591"/>
    </row>
    <row r="533" spans="1:15" ht="15" x14ac:dyDescent="0.2">
      <c r="A533" s="601">
        <v>396</v>
      </c>
      <c r="B533" s="594"/>
      <c r="C533" s="596"/>
      <c r="D533" s="597"/>
      <c r="E533" s="181"/>
      <c r="F533" s="634"/>
      <c r="G533" s="598">
        <f t="shared" si="25"/>
        <v>0</v>
      </c>
      <c r="H533" s="560">
        <f t="shared" si="26"/>
        <v>0</v>
      </c>
      <c r="I533" s="599"/>
      <c r="J533" s="560">
        <f t="shared" si="27"/>
        <v>0</v>
      </c>
      <c r="K533" s="181"/>
      <c r="L533" s="181"/>
      <c r="M533" s="181"/>
      <c r="N533" s="600">
        <f t="shared" si="28"/>
        <v>0</v>
      </c>
      <c r="O533" s="591"/>
    </row>
    <row r="534" spans="1:15" ht="15" x14ac:dyDescent="0.2">
      <c r="A534" s="601">
        <v>397</v>
      </c>
      <c r="B534" s="594"/>
      <c r="C534" s="596"/>
      <c r="D534" s="597"/>
      <c r="E534" s="181"/>
      <c r="F534" s="634"/>
      <c r="G534" s="598">
        <f t="shared" si="25"/>
        <v>0</v>
      </c>
      <c r="H534" s="560">
        <f t="shared" si="26"/>
        <v>0</v>
      </c>
      <c r="I534" s="599"/>
      <c r="J534" s="560">
        <f t="shared" si="27"/>
        <v>0</v>
      </c>
      <c r="K534" s="181"/>
      <c r="L534" s="181"/>
      <c r="M534" s="181"/>
      <c r="N534" s="600">
        <f t="shared" si="28"/>
        <v>0</v>
      </c>
      <c r="O534" s="591"/>
    </row>
    <row r="535" spans="1:15" ht="15" x14ac:dyDescent="0.2">
      <c r="A535" s="601">
        <v>398</v>
      </c>
      <c r="B535" s="594"/>
      <c r="C535" s="596"/>
      <c r="D535" s="597"/>
      <c r="E535" s="181"/>
      <c r="F535" s="634"/>
      <c r="G535" s="598">
        <f t="shared" si="25"/>
        <v>0</v>
      </c>
      <c r="H535" s="560">
        <f t="shared" si="26"/>
        <v>0</v>
      </c>
      <c r="I535" s="599"/>
      <c r="J535" s="560">
        <f t="shared" si="27"/>
        <v>0</v>
      </c>
      <c r="K535" s="181"/>
      <c r="L535" s="181"/>
      <c r="M535" s="181"/>
      <c r="N535" s="600">
        <f t="shared" si="28"/>
        <v>0</v>
      </c>
      <c r="O535" s="591"/>
    </row>
    <row r="536" spans="1:15" ht="15" x14ac:dyDescent="0.2">
      <c r="A536" s="601">
        <v>399</v>
      </c>
      <c r="B536" s="594"/>
      <c r="C536" s="596"/>
      <c r="D536" s="597"/>
      <c r="E536" s="181"/>
      <c r="F536" s="634"/>
      <c r="G536" s="598">
        <f t="shared" si="25"/>
        <v>0</v>
      </c>
      <c r="H536" s="560">
        <f t="shared" si="26"/>
        <v>0</v>
      </c>
      <c r="I536" s="599"/>
      <c r="J536" s="560">
        <f t="shared" si="27"/>
        <v>0</v>
      </c>
      <c r="K536" s="181"/>
      <c r="L536" s="181"/>
      <c r="M536" s="181"/>
      <c r="N536" s="600">
        <f t="shared" si="28"/>
        <v>0</v>
      </c>
      <c r="O536" s="591"/>
    </row>
    <row r="537" spans="1:15" ht="15" x14ac:dyDescent="0.2">
      <c r="A537" s="601">
        <v>400</v>
      </c>
      <c r="B537" s="594"/>
      <c r="C537" s="596"/>
      <c r="D537" s="597"/>
      <c r="E537" s="181"/>
      <c r="F537" s="634"/>
      <c r="G537" s="598">
        <f t="shared" si="25"/>
        <v>0</v>
      </c>
      <c r="H537" s="560">
        <f t="shared" si="26"/>
        <v>0</v>
      </c>
      <c r="I537" s="599"/>
      <c r="J537" s="560">
        <f t="shared" si="27"/>
        <v>0</v>
      </c>
      <c r="K537" s="181"/>
      <c r="L537" s="181"/>
      <c r="M537" s="181"/>
      <c r="N537" s="600">
        <f t="shared" si="28"/>
        <v>0</v>
      </c>
      <c r="O537" s="591"/>
    </row>
    <row r="538" spans="1:15" ht="15" x14ac:dyDescent="0.2">
      <c r="A538" s="601">
        <v>401</v>
      </c>
      <c r="B538" s="594"/>
      <c r="C538" s="596"/>
      <c r="D538" s="597"/>
      <c r="E538" s="181"/>
      <c r="F538" s="634"/>
      <c r="G538" s="598">
        <f t="shared" si="25"/>
        <v>0</v>
      </c>
      <c r="H538" s="560">
        <f t="shared" si="26"/>
        <v>0</v>
      </c>
      <c r="I538" s="599"/>
      <c r="J538" s="560">
        <f t="shared" si="27"/>
        <v>0</v>
      </c>
      <c r="K538" s="181"/>
      <c r="L538" s="181"/>
      <c r="M538" s="181"/>
      <c r="N538" s="600">
        <f t="shared" si="28"/>
        <v>0</v>
      </c>
      <c r="O538" s="591"/>
    </row>
    <row r="539" spans="1:15" ht="15" x14ac:dyDescent="0.2">
      <c r="A539" s="601">
        <v>402</v>
      </c>
      <c r="B539" s="594"/>
      <c r="C539" s="596"/>
      <c r="D539" s="597"/>
      <c r="E539" s="181"/>
      <c r="F539" s="634"/>
      <c r="G539" s="598">
        <f t="shared" si="25"/>
        <v>0</v>
      </c>
      <c r="H539" s="560">
        <f t="shared" si="26"/>
        <v>0</v>
      </c>
      <c r="I539" s="599"/>
      <c r="J539" s="560">
        <f t="shared" si="27"/>
        <v>0</v>
      </c>
      <c r="K539" s="181"/>
      <c r="L539" s="181"/>
      <c r="M539" s="181"/>
      <c r="N539" s="600">
        <f t="shared" si="28"/>
        <v>0</v>
      </c>
      <c r="O539" s="591"/>
    </row>
    <row r="540" spans="1:15" ht="15" x14ac:dyDescent="0.2">
      <c r="A540" s="601">
        <v>403</v>
      </c>
      <c r="B540" s="594"/>
      <c r="C540" s="596"/>
      <c r="D540" s="597"/>
      <c r="E540" s="181"/>
      <c r="F540" s="634"/>
      <c r="G540" s="598">
        <f t="shared" si="25"/>
        <v>0</v>
      </c>
      <c r="H540" s="560">
        <f t="shared" si="26"/>
        <v>0</v>
      </c>
      <c r="I540" s="599"/>
      <c r="J540" s="560">
        <f t="shared" si="27"/>
        <v>0</v>
      </c>
      <c r="K540" s="181"/>
      <c r="L540" s="181"/>
      <c r="M540" s="181"/>
      <c r="N540" s="600">
        <f t="shared" si="28"/>
        <v>0</v>
      </c>
      <c r="O540" s="591"/>
    </row>
    <row r="541" spans="1:15" ht="15" x14ac:dyDescent="0.2">
      <c r="A541" s="601">
        <v>404</v>
      </c>
      <c r="B541" s="594"/>
      <c r="C541" s="596"/>
      <c r="D541" s="597"/>
      <c r="E541" s="181"/>
      <c r="F541" s="634"/>
      <c r="G541" s="598">
        <f t="shared" si="25"/>
        <v>0</v>
      </c>
      <c r="H541" s="560">
        <f t="shared" si="26"/>
        <v>0</v>
      </c>
      <c r="I541" s="599"/>
      <c r="J541" s="560">
        <f t="shared" si="27"/>
        <v>0</v>
      </c>
      <c r="K541" s="181"/>
      <c r="L541" s="181"/>
      <c r="M541" s="181"/>
      <c r="N541" s="600">
        <f t="shared" si="28"/>
        <v>0</v>
      </c>
      <c r="O541" s="591"/>
    </row>
    <row r="542" spans="1:15" ht="15" x14ac:dyDescent="0.2">
      <c r="A542" s="601">
        <v>405</v>
      </c>
      <c r="B542" s="594"/>
      <c r="C542" s="596"/>
      <c r="D542" s="597"/>
      <c r="E542" s="181"/>
      <c r="F542" s="634"/>
      <c r="G542" s="598">
        <f t="shared" si="25"/>
        <v>0</v>
      </c>
      <c r="H542" s="560">
        <f t="shared" si="26"/>
        <v>0</v>
      </c>
      <c r="I542" s="599"/>
      <c r="J542" s="560">
        <f t="shared" si="27"/>
        <v>0</v>
      </c>
      <c r="K542" s="181"/>
      <c r="L542" s="181"/>
      <c r="M542" s="181"/>
      <c r="N542" s="600">
        <f t="shared" si="28"/>
        <v>0</v>
      </c>
      <c r="O542" s="591"/>
    </row>
    <row r="543" spans="1:15" ht="15" x14ac:dyDescent="0.2">
      <c r="A543" s="601">
        <v>406</v>
      </c>
      <c r="B543" s="594"/>
      <c r="C543" s="596"/>
      <c r="D543" s="597"/>
      <c r="E543" s="181"/>
      <c r="F543" s="634"/>
      <c r="G543" s="598">
        <f t="shared" si="25"/>
        <v>0</v>
      </c>
      <c r="H543" s="560">
        <f t="shared" si="26"/>
        <v>0</v>
      </c>
      <c r="I543" s="599"/>
      <c r="J543" s="560">
        <f t="shared" si="27"/>
        <v>0</v>
      </c>
      <c r="K543" s="181"/>
      <c r="L543" s="181"/>
      <c r="M543" s="181"/>
      <c r="N543" s="600">
        <f t="shared" si="28"/>
        <v>0</v>
      </c>
      <c r="O543" s="591"/>
    </row>
    <row r="544" spans="1:15" ht="15" x14ac:dyDescent="0.2">
      <c r="A544" s="601">
        <v>407</v>
      </c>
      <c r="B544" s="594"/>
      <c r="C544" s="596"/>
      <c r="D544" s="597"/>
      <c r="E544" s="181"/>
      <c r="F544" s="634"/>
      <c r="G544" s="598">
        <f t="shared" si="25"/>
        <v>0</v>
      </c>
      <c r="H544" s="560">
        <f t="shared" si="26"/>
        <v>0</v>
      </c>
      <c r="I544" s="599"/>
      <c r="J544" s="560">
        <f t="shared" si="27"/>
        <v>0</v>
      </c>
      <c r="K544" s="181"/>
      <c r="L544" s="181"/>
      <c r="M544" s="181"/>
      <c r="N544" s="600">
        <f t="shared" si="28"/>
        <v>0</v>
      </c>
      <c r="O544" s="591"/>
    </row>
    <row r="545" spans="1:15" ht="15" x14ac:dyDescent="0.2">
      <c r="A545" s="601">
        <v>408</v>
      </c>
      <c r="B545" s="594"/>
      <c r="C545" s="596"/>
      <c r="D545" s="597"/>
      <c r="E545" s="181"/>
      <c r="F545" s="634"/>
      <c r="G545" s="598">
        <f t="shared" si="25"/>
        <v>0</v>
      </c>
      <c r="H545" s="560">
        <f t="shared" si="26"/>
        <v>0</v>
      </c>
      <c r="I545" s="599"/>
      <c r="J545" s="560">
        <f t="shared" si="27"/>
        <v>0</v>
      </c>
      <c r="K545" s="181"/>
      <c r="L545" s="181"/>
      <c r="M545" s="181"/>
      <c r="N545" s="600">
        <f t="shared" si="28"/>
        <v>0</v>
      </c>
      <c r="O545" s="591"/>
    </row>
    <row r="546" spans="1:15" ht="15" x14ac:dyDescent="0.2">
      <c r="A546" s="601">
        <v>409</v>
      </c>
      <c r="B546" s="594"/>
      <c r="C546" s="596"/>
      <c r="D546" s="597"/>
      <c r="E546" s="181"/>
      <c r="F546" s="634"/>
      <c r="G546" s="598">
        <f t="shared" si="25"/>
        <v>0</v>
      </c>
      <c r="H546" s="560">
        <f t="shared" si="26"/>
        <v>0</v>
      </c>
      <c r="I546" s="599"/>
      <c r="J546" s="560">
        <f t="shared" si="27"/>
        <v>0</v>
      </c>
      <c r="K546" s="181"/>
      <c r="L546" s="181"/>
      <c r="M546" s="181"/>
      <c r="N546" s="600">
        <f t="shared" si="28"/>
        <v>0</v>
      </c>
      <c r="O546" s="591"/>
    </row>
    <row r="547" spans="1:15" ht="15" x14ac:dyDescent="0.2">
      <c r="A547" s="601">
        <v>410</v>
      </c>
      <c r="B547" s="594"/>
      <c r="C547" s="596"/>
      <c r="D547" s="597"/>
      <c r="E547" s="181"/>
      <c r="F547" s="634"/>
      <c r="G547" s="598">
        <f t="shared" si="25"/>
        <v>0</v>
      </c>
      <c r="H547" s="560">
        <f t="shared" si="26"/>
        <v>0</v>
      </c>
      <c r="I547" s="599"/>
      <c r="J547" s="560">
        <f t="shared" si="27"/>
        <v>0</v>
      </c>
      <c r="K547" s="181"/>
      <c r="L547" s="181"/>
      <c r="M547" s="181"/>
      <c r="N547" s="600">
        <f t="shared" si="28"/>
        <v>0</v>
      </c>
      <c r="O547" s="591"/>
    </row>
    <row r="548" spans="1:15" ht="15" x14ac:dyDescent="0.2">
      <c r="A548" s="601">
        <v>411</v>
      </c>
      <c r="B548" s="594"/>
      <c r="C548" s="596"/>
      <c r="D548" s="597"/>
      <c r="E548" s="181"/>
      <c r="F548" s="634"/>
      <c r="G548" s="598">
        <f t="shared" si="25"/>
        <v>0</v>
      </c>
      <c r="H548" s="560">
        <f t="shared" si="26"/>
        <v>0</v>
      </c>
      <c r="I548" s="599"/>
      <c r="J548" s="560">
        <f t="shared" si="27"/>
        <v>0</v>
      </c>
      <c r="K548" s="181"/>
      <c r="L548" s="181"/>
      <c r="M548" s="181"/>
      <c r="N548" s="600">
        <f t="shared" si="28"/>
        <v>0</v>
      </c>
      <c r="O548" s="591"/>
    </row>
    <row r="549" spans="1:15" ht="15" x14ac:dyDescent="0.2">
      <c r="A549" s="601">
        <v>412</v>
      </c>
      <c r="B549" s="594"/>
      <c r="C549" s="596"/>
      <c r="D549" s="597"/>
      <c r="E549" s="181"/>
      <c r="F549" s="634"/>
      <c r="G549" s="598">
        <f t="shared" si="25"/>
        <v>0</v>
      </c>
      <c r="H549" s="560">
        <f t="shared" si="26"/>
        <v>0</v>
      </c>
      <c r="I549" s="599"/>
      <c r="J549" s="560">
        <f t="shared" si="27"/>
        <v>0</v>
      </c>
      <c r="K549" s="181"/>
      <c r="L549" s="181"/>
      <c r="M549" s="181"/>
      <c r="N549" s="600">
        <f t="shared" si="28"/>
        <v>0</v>
      </c>
      <c r="O549" s="591"/>
    </row>
    <row r="550" spans="1:15" ht="15" x14ac:dyDescent="0.2">
      <c r="A550" s="601">
        <v>413</v>
      </c>
      <c r="B550" s="594"/>
      <c r="C550" s="596"/>
      <c r="D550" s="597"/>
      <c r="E550" s="181"/>
      <c r="F550" s="634"/>
      <c r="G550" s="598">
        <f t="shared" si="25"/>
        <v>0</v>
      </c>
      <c r="H550" s="560">
        <f t="shared" si="26"/>
        <v>0</v>
      </c>
      <c r="I550" s="599"/>
      <c r="J550" s="560">
        <f t="shared" si="27"/>
        <v>0</v>
      </c>
      <c r="K550" s="181"/>
      <c r="L550" s="181"/>
      <c r="M550" s="181"/>
      <c r="N550" s="600">
        <f t="shared" si="28"/>
        <v>0</v>
      </c>
      <c r="O550" s="591"/>
    </row>
    <row r="551" spans="1:15" ht="15" x14ac:dyDescent="0.2">
      <c r="A551" s="601">
        <v>414</v>
      </c>
      <c r="B551" s="594"/>
      <c r="C551" s="596"/>
      <c r="D551" s="597"/>
      <c r="E551" s="181"/>
      <c r="F551" s="634"/>
      <c r="G551" s="598">
        <f t="shared" si="25"/>
        <v>0</v>
      </c>
      <c r="H551" s="560">
        <f t="shared" si="26"/>
        <v>0</v>
      </c>
      <c r="I551" s="599"/>
      <c r="J551" s="560">
        <f t="shared" si="27"/>
        <v>0</v>
      </c>
      <c r="K551" s="181"/>
      <c r="L551" s="181"/>
      <c r="M551" s="181"/>
      <c r="N551" s="600">
        <f t="shared" si="28"/>
        <v>0</v>
      </c>
      <c r="O551" s="591"/>
    </row>
    <row r="552" spans="1:15" ht="15" x14ac:dyDescent="0.2">
      <c r="A552" s="601">
        <v>415</v>
      </c>
      <c r="B552" s="594"/>
      <c r="C552" s="596"/>
      <c r="D552" s="597"/>
      <c r="E552" s="181"/>
      <c r="F552" s="634"/>
      <c r="G552" s="598">
        <f t="shared" si="25"/>
        <v>0</v>
      </c>
      <c r="H552" s="560">
        <f t="shared" si="26"/>
        <v>0</v>
      </c>
      <c r="I552" s="599"/>
      <c r="J552" s="560">
        <f t="shared" si="27"/>
        <v>0</v>
      </c>
      <c r="K552" s="181"/>
      <c r="L552" s="181"/>
      <c r="M552" s="181"/>
      <c r="N552" s="600">
        <f t="shared" si="28"/>
        <v>0</v>
      </c>
      <c r="O552" s="591"/>
    </row>
    <row r="553" spans="1:15" ht="15" x14ac:dyDescent="0.2">
      <c r="A553" s="601">
        <v>416</v>
      </c>
      <c r="B553" s="594"/>
      <c r="C553" s="596"/>
      <c r="D553" s="597"/>
      <c r="E553" s="181"/>
      <c r="F553" s="634"/>
      <c r="G553" s="598">
        <f t="shared" si="25"/>
        <v>0</v>
      </c>
      <c r="H553" s="560">
        <f t="shared" si="26"/>
        <v>0</v>
      </c>
      <c r="I553" s="599"/>
      <c r="J553" s="560">
        <f t="shared" si="27"/>
        <v>0</v>
      </c>
      <c r="K553" s="181"/>
      <c r="L553" s="181"/>
      <c r="M553" s="181"/>
      <c r="N553" s="600">
        <f t="shared" si="28"/>
        <v>0</v>
      </c>
      <c r="O553" s="591"/>
    </row>
    <row r="554" spans="1:15" ht="15" x14ac:dyDescent="0.2">
      <c r="A554" s="601">
        <v>417</v>
      </c>
      <c r="B554" s="594"/>
      <c r="C554" s="596"/>
      <c r="D554" s="597"/>
      <c r="E554" s="181"/>
      <c r="F554" s="634"/>
      <c r="G554" s="598">
        <f t="shared" si="25"/>
        <v>0</v>
      </c>
      <c r="H554" s="560">
        <f t="shared" si="26"/>
        <v>0</v>
      </c>
      <c r="I554" s="599"/>
      <c r="J554" s="560">
        <f t="shared" si="27"/>
        <v>0</v>
      </c>
      <c r="K554" s="181"/>
      <c r="L554" s="181"/>
      <c r="M554" s="181"/>
      <c r="N554" s="600">
        <f t="shared" si="28"/>
        <v>0</v>
      </c>
      <c r="O554" s="591"/>
    </row>
    <row r="555" spans="1:15" ht="15" x14ac:dyDescent="0.2">
      <c r="A555" s="601">
        <v>418</v>
      </c>
      <c r="B555" s="594"/>
      <c r="C555" s="596"/>
      <c r="D555" s="597"/>
      <c r="E555" s="181"/>
      <c r="F555" s="634"/>
      <c r="G555" s="598">
        <f t="shared" si="25"/>
        <v>0</v>
      </c>
      <c r="H555" s="560">
        <f t="shared" si="26"/>
        <v>0</v>
      </c>
      <c r="I555" s="599"/>
      <c r="J555" s="560">
        <f t="shared" si="27"/>
        <v>0</v>
      </c>
      <c r="K555" s="181"/>
      <c r="L555" s="181"/>
      <c r="M555" s="181"/>
      <c r="N555" s="600">
        <f t="shared" si="28"/>
        <v>0</v>
      </c>
      <c r="O555" s="591"/>
    </row>
    <row r="556" spans="1:15" ht="15" x14ac:dyDescent="0.2">
      <c r="A556" s="601">
        <v>419</v>
      </c>
      <c r="B556" s="594"/>
      <c r="C556" s="596"/>
      <c r="D556" s="597"/>
      <c r="E556" s="181"/>
      <c r="F556" s="634"/>
      <c r="G556" s="598">
        <f t="shared" si="25"/>
        <v>0</v>
      </c>
      <c r="H556" s="560">
        <f t="shared" si="26"/>
        <v>0</v>
      </c>
      <c r="I556" s="599"/>
      <c r="J556" s="560">
        <f t="shared" si="27"/>
        <v>0</v>
      </c>
      <c r="K556" s="181"/>
      <c r="L556" s="181"/>
      <c r="M556" s="181"/>
      <c r="N556" s="600">
        <f t="shared" si="28"/>
        <v>0</v>
      </c>
      <c r="O556" s="591"/>
    </row>
    <row r="557" spans="1:15" ht="15" x14ac:dyDescent="0.2">
      <c r="A557" s="601">
        <v>420</v>
      </c>
      <c r="B557" s="594"/>
      <c r="C557" s="596"/>
      <c r="D557" s="597"/>
      <c r="E557" s="181"/>
      <c r="F557" s="634"/>
      <c r="G557" s="598">
        <f t="shared" si="25"/>
        <v>0</v>
      </c>
      <c r="H557" s="560">
        <f t="shared" si="26"/>
        <v>0</v>
      </c>
      <c r="I557" s="599"/>
      <c r="J557" s="560">
        <f t="shared" si="27"/>
        <v>0</v>
      </c>
      <c r="K557" s="181"/>
      <c r="L557" s="181"/>
      <c r="M557" s="181"/>
      <c r="N557" s="600">
        <f t="shared" si="28"/>
        <v>0</v>
      </c>
      <c r="O557" s="591"/>
    </row>
    <row r="558" spans="1:15" ht="15" x14ac:dyDescent="0.2">
      <c r="A558" s="601">
        <v>421</v>
      </c>
      <c r="B558" s="594"/>
      <c r="C558" s="596"/>
      <c r="D558" s="597"/>
      <c r="E558" s="181"/>
      <c r="F558" s="634"/>
      <c r="G558" s="598">
        <f t="shared" si="25"/>
        <v>0</v>
      </c>
      <c r="H558" s="560">
        <f t="shared" si="26"/>
        <v>0</v>
      </c>
      <c r="I558" s="599"/>
      <c r="J558" s="560">
        <f t="shared" si="27"/>
        <v>0</v>
      </c>
      <c r="K558" s="181"/>
      <c r="L558" s="181"/>
      <c r="M558" s="181"/>
      <c r="N558" s="600">
        <f t="shared" si="28"/>
        <v>0</v>
      </c>
      <c r="O558" s="591"/>
    </row>
    <row r="559" spans="1:15" ht="15" x14ac:dyDescent="0.2">
      <c r="A559" s="601">
        <v>422</v>
      </c>
      <c r="B559" s="594"/>
      <c r="C559" s="596"/>
      <c r="D559" s="597"/>
      <c r="E559" s="181"/>
      <c r="F559" s="634"/>
      <c r="G559" s="598">
        <f t="shared" si="25"/>
        <v>0</v>
      </c>
      <c r="H559" s="560">
        <f t="shared" si="26"/>
        <v>0</v>
      </c>
      <c r="I559" s="599"/>
      <c r="J559" s="560">
        <f t="shared" si="27"/>
        <v>0</v>
      </c>
      <c r="K559" s="181"/>
      <c r="L559" s="181"/>
      <c r="M559" s="181"/>
      <c r="N559" s="600">
        <f t="shared" si="28"/>
        <v>0</v>
      </c>
      <c r="O559" s="591"/>
    </row>
    <row r="560" spans="1:15" ht="15" x14ac:dyDescent="0.2">
      <c r="A560" s="601">
        <v>423</v>
      </c>
      <c r="B560" s="594"/>
      <c r="C560" s="596"/>
      <c r="D560" s="597"/>
      <c r="E560" s="181"/>
      <c r="F560" s="634"/>
      <c r="G560" s="598">
        <f t="shared" si="25"/>
        <v>0</v>
      </c>
      <c r="H560" s="560">
        <f t="shared" si="26"/>
        <v>0</v>
      </c>
      <c r="I560" s="599"/>
      <c r="J560" s="560">
        <f t="shared" si="27"/>
        <v>0</v>
      </c>
      <c r="K560" s="181"/>
      <c r="L560" s="181"/>
      <c r="M560" s="181"/>
      <c r="N560" s="600">
        <f t="shared" si="28"/>
        <v>0</v>
      </c>
      <c r="O560" s="591"/>
    </row>
    <row r="561" spans="1:15" ht="15" x14ac:dyDescent="0.2">
      <c r="A561" s="601">
        <v>424</v>
      </c>
      <c r="B561" s="594"/>
      <c r="C561" s="596"/>
      <c r="D561" s="597"/>
      <c r="E561" s="181"/>
      <c r="F561" s="634"/>
      <c r="G561" s="598">
        <f t="shared" si="25"/>
        <v>0</v>
      </c>
      <c r="H561" s="560">
        <f t="shared" si="26"/>
        <v>0</v>
      </c>
      <c r="I561" s="599"/>
      <c r="J561" s="560">
        <f t="shared" si="27"/>
        <v>0</v>
      </c>
      <c r="K561" s="181"/>
      <c r="L561" s="181"/>
      <c r="M561" s="181"/>
      <c r="N561" s="600">
        <f t="shared" si="28"/>
        <v>0</v>
      </c>
      <c r="O561" s="591"/>
    </row>
    <row r="562" spans="1:15" ht="15" x14ac:dyDescent="0.2">
      <c r="A562" s="601">
        <v>425</v>
      </c>
      <c r="B562" s="594"/>
      <c r="C562" s="596"/>
      <c r="D562" s="597"/>
      <c r="E562" s="181"/>
      <c r="F562" s="634"/>
      <c r="G562" s="598">
        <f t="shared" si="25"/>
        <v>0</v>
      </c>
      <c r="H562" s="560">
        <f t="shared" si="26"/>
        <v>0</v>
      </c>
      <c r="I562" s="599"/>
      <c r="J562" s="560">
        <f t="shared" si="27"/>
        <v>0</v>
      </c>
      <c r="K562" s="181"/>
      <c r="L562" s="181"/>
      <c r="M562" s="181"/>
      <c r="N562" s="600">
        <f t="shared" si="28"/>
        <v>0</v>
      </c>
      <c r="O562" s="591"/>
    </row>
    <row r="563" spans="1:15" ht="15" x14ac:dyDescent="0.2">
      <c r="A563" s="601">
        <v>426</v>
      </c>
      <c r="B563" s="594"/>
      <c r="C563" s="596"/>
      <c r="D563" s="597"/>
      <c r="E563" s="181"/>
      <c r="F563" s="634"/>
      <c r="G563" s="598">
        <f t="shared" si="25"/>
        <v>0</v>
      </c>
      <c r="H563" s="560">
        <f t="shared" si="26"/>
        <v>0</v>
      </c>
      <c r="I563" s="599"/>
      <c r="J563" s="560">
        <f t="shared" si="27"/>
        <v>0</v>
      </c>
      <c r="K563" s="181"/>
      <c r="L563" s="181"/>
      <c r="M563" s="181"/>
      <c r="N563" s="600">
        <f t="shared" si="28"/>
        <v>0</v>
      </c>
      <c r="O563" s="591"/>
    </row>
    <row r="564" spans="1:15" ht="15" x14ac:dyDescent="0.2">
      <c r="A564" s="601">
        <v>427</v>
      </c>
      <c r="B564" s="594"/>
      <c r="C564" s="596"/>
      <c r="D564" s="597"/>
      <c r="E564" s="181"/>
      <c r="F564" s="634"/>
      <c r="G564" s="598">
        <f t="shared" si="25"/>
        <v>0</v>
      </c>
      <c r="H564" s="560">
        <f t="shared" si="26"/>
        <v>0</v>
      </c>
      <c r="I564" s="599"/>
      <c r="J564" s="560">
        <f t="shared" si="27"/>
        <v>0</v>
      </c>
      <c r="K564" s="181"/>
      <c r="L564" s="181"/>
      <c r="M564" s="181"/>
      <c r="N564" s="600">
        <f t="shared" si="28"/>
        <v>0</v>
      </c>
      <c r="O564" s="591"/>
    </row>
    <row r="565" spans="1:15" ht="15" x14ac:dyDescent="0.2">
      <c r="A565" s="601">
        <v>428</v>
      </c>
      <c r="B565" s="594"/>
      <c r="C565" s="596"/>
      <c r="D565" s="597"/>
      <c r="E565" s="181"/>
      <c r="F565" s="634"/>
      <c r="G565" s="598">
        <f t="shared" si="25"/>
        <v>0</v>
      </c>
      <c r="H565" s="560">
        <f t="shared" si="26"/>
        <v>0</v>
      </c>
      <c r="I565" s="599"/>
      <c r="J565" s="560">
        <f t="shared" si="27"/>
        <v>0</v>
      </c>
      <c r="K565" s="181"/>
      <c r="L565" s="181"/>
      <c r="M565" s="181"/>
      <c r="N565" s="600">
        <f t="shared" si="28"/>
        <v>0</v>
      </c>
      <c r="O565" s="591"/>
    </row>
    <row r="566" spans="1:15" ht="15" x14ac:dyDescent="0.2">
      <c r="A566" s="601">
        <v>429</v>
      </c>
      <c r="B566" s="594"/>
      <c r="C566" s="596"/>
      <c r="D566" s="597"/>
      <c r="E566" s="181"/>
      <c r="F566" s="634"/>
      <c r="G566" s="598">
        <f t="shared" si="25"/>
        <v>0</v>
      </c>
      <c r="H566" s="560">
        <f t="shared" si="26"/>
        <v>0</v>
      </c>
      <c r="I566" s="599"/>
      <c r="J566" s="560">
        <f t="shared" si="27"/>
        <v>0</v>
      </c>
      <c r="K566" s="181"/>
      <c r="L566" s="181"/>
      <c r="M566" s="181"/>
      <c r="N566" s="600">
        <f t="shared" si="28"/>
        <v>0</v>
      </c>
      <c r="O566" s="591"/>
    </row>
    <row r="567" spans="1:15" ht="15" x14ac:dyDescent="0.2">
      <c r="A567" s="601">
        <v>430</v>
      </c>
      <c r="B567" s="594"/>
      <c r="C567" s="596"/>
      <c r="D567" s="597"/>
      <c r="E567" s="181"/>
      <c r="F567" s="634"/>
      <c r="G567" s="598">
        <f t="shared" si="25"/>
        <v>0</v>
      </c>
      <c r="H567" s="560">
        <f t="shared" si="26"/>
        <v>0</v>
      </c>
      <c r="I567" s="599"/>
      <c r="J567" s="560">
        <f t="shared" si="27"/>
        <v>0</v>
      </c>
      <c r="K567" s="181"/>
      <c r="L567" s="181"/>
      <c r="M567" s="181"/>
      <c r="N567" s="600">
        <f t="shared" si="28"/>
        <v>0</v>
      </c>
      <c r="O567" s="591"/>
    </row>
    <row r="568" spans="1:15" ht="15" x14ac:dyDescent="0.2">
      <c r="A568" s="601">
        <v>431</v>
      </c>
      <c r="B568" s="594"/>
      <c r="C568" s="596"/>
      <c r="D568" s="597"/>
      <c r="E568" s="181"/>
      <c r="F568" s="634"/>
      <c r="G568" s="598">
        <f t="shared" si="25"/>
        <v>0</v>
      </c>
      <c r="H568" s="560">
        <f t="shared" si="26"/>
        <v>0</v>
      </c>
      <c r="I568" s="599"/>
      <c r="J568" s="560">
        <f t="shared" si="27"/>
        <v>0</v>
      </c>
      <c r="K568" s="181"/>
      <c r="L568" s="181"/>
      <c r="M568" s="181"/>
      <c r="N568" s="600">
        <f t="shared" si="28"/>
        <v>0</v>
      </c>
      <c r="O568" s="591"/>
    </row>
    <row r="569" spans="1:15" ht="15" x14ac:dyDescent="0.2">
      <c r="A569" s="601">
        <v>432</v>
      </c>
      <c r="B569" s="594"/>
      <c r="C569" s="596"/>
      <c r="D569" s="597"/>
      <c r="E569" s="181"/>
      <c r="F569" s="634"/>
      <c r="G569" s="598">
        <f t="shared" si="25"/>
        <v>0</v>
      </c>
      <c r="H569" s="560">
        <f t="shared" si="26"/>
        <v>0</v>
      </c>
      <c r="I569" s="599"/>
      <c r="J569" s="560">
        <f t="shared" si="27"/>
        <v>0</v>
      </c>
      <c r="K569" s="181"/>
      <c r="L569" s="181"/>
      <c r="M569" s="181"/>
      <c r="N569" s="600">
        <f t="shared" si="28"/>
        <v>0</v>
      </c>
      <c r="O569" s="591"/>
    </row>
    <row r="570" spans="1:15" ht="15" x14ac:dyDescent="0.2">
      <c r="A570" s="601">
        <v>433</v>
      </c>
      <c r="B570" s="594"/>
      <c r="C570" s="596"/>
      <c r="D570" s="597"/>
      <c r="E570" s="181"/>
      <c r="F570" s="634"/>
      <c r="G570" s="598">
        <f t="shared" si="25"/>
        <v>0</v>
      </c>
      <c r="H570" s="560">
        <f t="shared" si="26"/>
        <v>0</v>
      </c>
      <c r="I570" s="599"/>
      <c r="J570" s="560">
        <f t="shared" si="27"/>
        <v>0</v>
      </c>
      <c r="K570" s="181"/>
      <c r="L570" s="181"/>
      <c r="M570" s="181"/>
      <c r="N570" s="600">
        <f t="shared" si="28"/>
        <v>0</v>
      </c>
      <c r="O570" s="591"/>
    </row>
    <row r="571" spans="1:15" ht="15" x14ac:dyDescent="0.2">
      <c r="A571" s="601">
        <v>434</v>
      </c>
      <c r="B571" s="594"/>
      <c r="C571" s="596"/>
      <c r="D571" s="597"/>
      <c r="E571" s="181"/>
      <c r="F571" s="634"/>
      <c r="G571" s="598">
        <f t="shared" si="25"/>
        <v>0</v>
      </c>
      <c r="H571" s="560">
        <f t="shared" si="26"/>
        <v>0</v>
      </c>
      <c r="I571" s="599"/>
      <c r="J571" s="560">
        <f t="shared" si="27"/>
        <v>0</v>
      </c>
      <c r="K571" s="181"/>
      <c r="L571" s="181"/>
      <c r="M571" s="181"/>
      <c r="N571" s="600">
        <f t="shared" si="28"/>
        <v>0</v>
      </c>
      <c r="O571" s="591"/>
    </row>
    <row r="572" spans="1:15" ht="15" x14ac:dyDescent="0.2">
      <c r="A572" s="601">
        <v>435</v>
      </c>
      <c r="B572" s="594"/>
      <c r="C572" s="596"/>
      <c r="D572" s="597"/>
      <c r="E572" s="181"/>
      <c r="F572" s="634"/>
      <c r="G572" s="598">
        <f t="shared" si="25"/>
        <v>0</v>
      </c>
      <c r="H572" s="560">
        <f t="shared" si="26"/>
        <v>0</v>
      </c>
      <c r="I572" s="599"/>
      <c r="J572" s="560">
        <f t="shared" si="27"/>
        <v>0</v>
      </c>
      <c r="K572" s="181"/>
      <c r="L572" s="181"/>
      <c r="M572" s="181"/>
      <c r="N572" s="600">
        <f t="shared" si="28"/>
        <v>0</v>
      </c>
      <c r="O572" s="591"/>
    </row>
    <row r="573" spans="1:15" ht="15" x14ac:dyDescent="0.2">
      <c r="A573" s="601">
        <v>436</v>
      </c>
      <c r="B573" s="594"/>
      <c r="C573" s="596"/>
      <c r="D573" s="597"/>
      <c r="E573" s="181"/>
      <c r="F573" s="634"/>
      <c r="G573" s="598">
        <f t="shared" si="25"/>
        <v>0</v>
      </c>
      <c r="H573" s="560">
        <f t="shared" si="26"/>
        <v>0</v>
      </c>
      <c r="I573" s="599"/>
      <c r="J573" s="560">
        <f t="shared" si="27"/>
        <v>0</v>
      </c>
      <c r="K573" s="181"/>
      <c r="L573" s="181"/>
      <c r="M573" s="181"/>
      <c r="N573" s="600">
        <f t="shared" si="28"/>
        <v>0</v>
      </c>
      <c r="O573" s="591"/>
    </row>
    <row r="574" spans="1:15" ht="15" x14ac:dyDescent="0.2">
      <c r="A574" s="601">
        <v>437</v>
      </c>
      <c r="B574" s="594"/>
      <c r="C574" s="596"/>
      <c r="D574" s="597"/>
      <c r="E574" s="181"/>
      <c r="F574" s="634"/>
      <c r="G574" s="598">
        <f t="shared" si="25"/>
        <v>0</v>
      </c>
      <c r="H574" s="560">
        <f t="shared" si="26"/>
        <v>0</v>
      </c>
      <c r="I574" s="599"/>
      <c r="J574" s="560">
        <f t="shared" si="27"/>
        <v>0</v>
      </c>
      <c r="K574" s="181"/>
      <c r="L574" s="181"/>
      <c r="M574" s="181"/>
      <c r="N574" s="600">
        <f t="shared" si="28"/>
        <v>0</v>
      </c>
      <c r="O574" s="591"/>
    </row>
    <row r="575" spans="1:15" ht="15" x14ac:dyDescent="0.2">
      <c r="A575" s="601">
        <v>438</v>
      </c>
      <c r="B575" s="594"/>
      <c r="C575" s="596"/>
      <c r="D575" s="597"/>
      <c r="E575" s="181"/>
      <c r="F575" s="634"/>
      <c r="G575" s="598">
        <f t="shared" si="25"/>
        <v>0</v>
      </c>
      <c r="H575" s="560">
        <f t="shared" si="26"/>
        <v>0</v>
      </c>
      <c r="I575" s="599"/>
      <c r="J575" s="560">
        <f t="shared" si="27"/>
        <v>0</v>
      </c>
      <c r="K575" s="181"/>
      <c r="L575" s="181"/>
      <c r="M575" s="181"/>
      <c r="N575" s="600">
        <f t="shared" si="28"/>
        <v>0</v>
      </c>
      <c r="O575" s="591"/>
    </row>
    <row r="576" spans="1:15" ht="15" x14ac:dyDescent="0.2">
      <c r="A576" s="601">
        <v>439</v>
      </c>
      <c r="B576" s="594"/>
      <c r="C576" s="596"/>
      <c r="D576" s="597"/>
      <c r="E576" s="181"/>
      <c r="F576" s="634"/>
      <c r="G576" s="598">
        <f t="shared" si="25"/>
        <v>0</v>
      </c>
      <c r="H576" s="560">
        <f t="shared" si="26"/>
        <v>0</v>
      </c>
      <c r="I576" s="599"/>
      <c r="J576" s="560">
        <f t="shared" si="27"/>
        <v>0</v>
      </c>
      <c r="K576" s="181"/>
      <c r="L576" s="181"/>
      <c r="M576" s="181"/>
      <c r="N576" s="600">
        <f t="shared" si="28"/>
        <v>0</v>
      </c>
      <c r="O576" s="591"/>
    </row>
    <row r="577" spans="1:15" ht="15" x14ac:dyDescent="0.2">
      <c r="A577" s="601">
        <v>440</v>
      </c>
      <c r="B577" s="594"/>
      <c r="C577" s="596"/>
      <c r="D577" s="597"/>
      <c r="E577" s="181"/>
      <c r="F577" s="634"/>
      <c r="G577" s="598">
        <f t="shared" si="25"/>
        <v>0</v>
      </c>
      <c r="H577" s="560">
        <f t="shared" si="26"/>
        <v>0</v>
      </c>
      <c r="I577" s="599"/>
      <c r="J577" s="560">
        <f t="shared" si="27"/>
        <v>0</v>
      </c>
      <c r="K577" s="181"/>
      <c r="L577" s="181"/>
      <c r="M577" s="181"/>
      <c r="N577" s="600">
        <f t="shared" si="28"/>
        <v>0</v>
      </c>
      <c r="O577" s="591"/>
    </row>
    <row r="578" spans="1:15" ht="15" x14ac:dyDescent="0.2">
      <c r="A578" s="601">
        <v>441</v>
      </c>
      <c r="B578" s="594"/>
      <c r="C578" s="596"/>
      <c r="D578" s="597"/>
      <c r="E578" s="181"/>
      <c r="F578" s="634"/>
      <c r="G578" s="598">
        <f t="shared" si="25"/>
        <v>0</v>
      </c>
      <c r="H578" s="560">
        <f t="shared" si="26"/>
        <v>0</v>
      </c>
      <c r="I578" s="599"/>
      <c r="J578" s="560">
        <f t="shared" si="27"/>
        <v>0</v>
      </c>
      <c r="K578" s="181"/>
      <c r="L578" s="181"/>
      <c r="M578" s="181"/>
      <c r="N578" s="600">
        <f t="shared" si="28"/>
        <v>0</v>
      </c>
      <c r="O578" s="591"/>
    </row>
    <row r="579" spans="1:15" ht="15" x14ac:dyDescent="0.2">
      <c r="A579" s="601">
        <v>442</v>
      </c>
      <c r="B579" s="594"/>
      <c r="C579" s="596"/>
      <c r="D579" s="597"/>
      <c r="E579" s="181"/>
      <c r="F579" s="634"/>
      <c r="G579" s="598">
        <f t="shared" si="25"/>
        <v>0</v>
      </c>
      <c r="H579" s="560">
        <f t="shared" si="26"/>
        <v>0</v>
      </c>
      <c r="I579" s="599"/>
      <c r="J579" s="560">
        <f t="shared" si="27"/>
        <v>0</v>
      </c>
      <c r="K579" s="181"/>
      <c r="L579" s="181"/>
      <c r="M579" s="181"/>
      <c r="N579" s="600">
        <f t="shared" si="28"/>
        <v>0</v>
      </c>
      <c r="O579" s="591"/>
    </row>
    <row r="580" spans="1:15" ht="15" x14ac:dyDescent="0.2">
      <c r="A580" s="601">
        <v>443</v>
      </c>
      <c r="B580" s="594"/>
      <c r="C580" s="596"/>
      <c r="D580" s="597"/>
      <c r="E580" s="181"/>
      <c r="F580" s="634"/>
      <c r="G580" s="598">
        <f t="shared" si="25"/>
        <v>0</v>
      </c>
      <c r="H580" s="560">
        <f t="shared" si="26"/>
        <v>0</v>
      </c>
      <c r="I580" s="599"/>
      <c r="J580" s="560">
        <f t="shared" si="27"/>
        <v>0</v>
      </c>
      <c r="K580" s="181"/>
      <c r="L580" s="181"/>
      <c r="M580" s="181"/>
      <c r="N580" s="600">
        <f t="shared" si="28"/>
        <v>0</v>
      </c>
      <c r="O580" s="591"/>
    </row>
    <row r="581" spans="1:15" ht="15" x14ac:dyDescent="0.2">
      <c r="A581" s="601">
        <v>444</v>
      </c>
      <c r="B581" s="594"/>
      <c r="C581" s="596"/>
      <c r="D581" s="597"/>
      <c r="E581" s="181"/>
      <c r="F581" s="634"/>
      <c r="G581" s="598">
        <f t="shared" si="25"/>
        <v>0</v>
      </c>
      <c r="H581" s="560">
        <f t="shared" si="26"/>
        <v>0</v>
      </c>
      <c r="I581" s="599"/>
      <c r="J581" s="560">
        <f t="shared" si="27"/>
        <v>0</v>
      </c>
      <c r="K581" s="181"/>
      <c r="L581" s="181"/>
      <c r="M581" s="181"/>
      <c r="N581" s="600">
        <f t="shared" si="28"/>
        <v>0</v>
      </c>
      <c r="O581" s="591"/>
    </row>
    <row r="582" spans="1:15" ht="15" x14ac:dyDescent="0.2">
      <c r="A582" s="601">
        <v>445</v>
      </c>
      <c r="B582" s="594"/>
      <c r="C582" s="596"/>
      <c r="D582" s="597"/>
      <c r="E582" s="181"/>
      <c r="F582" s="634"/>
      <c r="G582" s="598">
        <f t="shared" si="25"/>
        <v>0</v>
      </c>
      <c r="H582" s="560">
        <f t="shared" si="26"/>
        <v>0</v>
      </c>
      <c r="I582" s="599"/>
      <c r="J582" s="560">
        <f t="shared" si="27"/>
        <v>0</v>
      </c>
      <c r="K582" s="181"/>
      <c r="L582" s="181"/>
      <c r="M582" s="181"/>
      <c r="N582" s="600">
        <f t="shared" si="28"/>
        <v>0</v>
      </c>
      <c r="O582" s="591"/>
    </row>
    <row r="583" spans="1:15" ht="15" x14ac:dyDescent="0.2">
      <c r="A583" s="601">
        <v>446</v>
      </c>
      <c r="B583" s="594"/>
      <c r="C583" s="596"/>
      <c r="D583" s="597"/>
      <c r="E583" s="181"/>
      <c r="F583" s="634"/>
      <c r="G583" s="598">
        <f t="shared" si="25"/>
        <v>0</v>
      </c>
      <c r="H583" s="560">
        <f t="shared" si="26"/>
        <v>0</v>
      </c>
      <c r="I583" s="599"/>
      <c r="J583" s="560">
        <f t="shared" si="27"/>
        <v>0</v>
      </c>
      <c r="K583" s="181"/>
      <c r="L583" s="181"/>
      <c r="M583" s="181"/>
      <c r="N583" s="600">
        <f t="shared" si="28"/>
        <v>0</v>
      </c>
      <c r="O583" s="591"/>
    </row>
    <row r="584" spans="1:15" ht="15" x14ac:dyDescent="0.2">
      <c r="A584" s="601">
        <v>447</v>
      </c>
      <c r="B584" s="594"/>
      <c r="C584" s="596"/>
      <c r="D584" s="597"/>
      <c r="E584" s="181"/>
      <c r="F584" s="634"/>
      <c r="G584" s="598">
        <f t="shared" si="25"/>
        <v>0</v>
      </c>
      <c r="H584" s="560">
        <f t="shared" si="26"/>
        <v>0</v>
      </c>
      <c r="I584" s="599"/>
      <c r="J584" s="560">
        <f t="shared" si="27"/>
        <v>0</v>
      </c>
      <c r="K584" s="181"/>
      <c r="L584" s="181"/>
      <c r="M584" s="181"/>
      <c r="N584" s="600">
        <f t="shared" si="28"/>
        <v>0</v>
      </c>
      <c r="O584" s="591"/>
    </row>
    <row r="585" spans="1:15" ht="15" x14ac:dyDescent="0.2">
      <c r="A585" s="601">
        <v>448</v>
      </c>
      <c r="B585" s="594"/>
      <c r="C585" s="596"/>
      <c r="D585" s="597"/>
      <c r="E585" s="181"/>
      <c r="F585" s="634"/>
      <c r="G585" s="598">
        <f t="shared" si="25"/>
        <v>0</v>
      </c>
      <c r="H585" s="560">
        <f t="shared" si="26"/>
        <v>0</v>
      </c>
      <c r="I585" s="599"/>
      <c r="J585" s="560">
        <f t="shared" si="27"/>
        <v>0</v>
      </c>
      <c r="K585" s="181"/>
      <c r="L585" s="181"/>
      <c r="M585" s="181"/>
      <c r="N585" s="600">
        <f t="shared" si="28"/>
        <v>0</v>
      </c>
      <c r="O585" s="591"/>
    </row>
    <row r="586" spans="1:15" ht="15" x14ac:dyDescent="0.2">
      <c r="A586" s="601">
        <v>449</v>
      </c>
      <c r="B586" s="594"/>
      <c r="C586" s="596"/>
      <c r="D586" s="597"/>
      <c r="E586" s="181"/>
      <c r="F586" s="634"/>
      <c r="G586" s="598">
        <f t="shared" si="25"/>
        <v>0</v>
      </c>
      <c r="H586" s="560">
        <f t="shared" si="26"/>
        <v>0</v>
      </c>
      <c r="I586" s="599"/>
      <c r="J586" s="560">
        <f t="shared" si="27"/>
        <v>0</v>
      </c>
      <c r="K586" s="181"/>
      <c r="L586" s="181"/>
      <c r="M586" s="181"/>
      <c r="N586" s="600">
        <f t="shared" si="28"/>
        <v>0</v>
      </c>
      <c r="O586" s="591"/>
    </row>
    <row r="587" spans="1:15" ht="15" x14ac:dyDescent="0.2">
      <c r="A587" s="601">
        <v>450</v>
      </c>
      <c r="B587" s="594"/>
      <c r="C587" s="596"/>
      <c r="D587" s="597"/>
      <c r="E587" s="181"/>
      <c r="F587" s="634"/>
      <c r="G587" s="598">
        <f t="shared" ref="G587:G650" si="29">IF(OR(D587=0,F587=0),0,IF(F587="Sofortabschreib.","",EDATE(D587,F587*12)-1))</f>
        <v>0</v>
      </c>
      <c r="H587" s="560">
        <f t="shared" ref="H587:H650" si="30">IF(F587=0,0,IF(F587="Sofortabschreib.",0,ROUND(E587/F587/12,2)))</f>
        <v>0</v>
      </c>
      <c r="I587" s="599"/>
      <c r="J587" s="560">
        <f t="shared" ref="J587:J650" si="31">IF(I587=0,0,NETWORKDAYS(I587,EOMONTH(I587,0),$J$7:$J$111)*8)</f>
        <v>0</v>
      </c>
      <c r="K587" s="181"/>
      <c r="L587" s="181"/>
      <c r="M587" s="181"/>
      <c r="N587" s="600">
        <f t="shared" ref="N587:N650" si="32">IF(F587="Sofortabschreib.",ROUND(M587,2),IF(J587=0,0,IF(K587=0,ROUND(H587/J587*L587,2),ROUND(H587/K587*L587,2))))</f>
        <v>0</v>
      </c>
      <c r="O587" s="591"/>
    </row>
    <row r="588" spans="1:15" ht="15" x14ac:dyDescent="0.2">
      <c r="A588" s="601">
        <v>451</v>
      </c>
      <c r="B588" s="594"/>
      <c r="C588" s="596"/>
      <c r="D588" s="597"/>
      <c r="E588" s="181"/>
      <c r="F588" s="634"/>
      <c r="G588" s="598">
        <f t="shared" si="29"/>
        <v>0</v>
      </c>
      <c r="H588" s="560">
        <f t="shared" si="30"/>
        <v>0</v>
      </c>
      <c r="I588" s="599"/>
      <c r="J588" s="560">
        <f t="shared" si="31"/>
        <v>0</v>
      </c>
      <c r="K588" s="181"/>
      <c r="L588" s="181"/>
      <c r="M588" s="181"/>
      <c r="N588" s="600">
        <f t="shared" si="32"/>
        <v>0</v>
      </c>
      <c r="O588" s="591"/>
    </row>
    <row r="589" spans="1:15" ht="15" x14ac:dyDescent="0.2">
      <c r="A589" s="601">
        <v>452</v>
      </c>
      <c r="B589" s="594"/>
      <c r="C589" s="596"/>
      <c r="D589" s="597"/>
      <c r="E589" s="181"/>
      <c r="F589" s="634"/>
      <c r="G589" s="598">
        <f t="shared" si="29"/>
        <v>0</v>
      </c>
      <c r="H589" s="560">
        <f t="shared" si="30"/>
        <v>0</v>
      </c>
      <c r="I589" s="599"/>
      <c r="J589" s="560">
        <f t="shared" si="31"/>
        <v>0</v>
      </c>
      <c r="K589" s="181"/>
      <c r="L589" s="181"/>
      <c r="M589" s="181"/>
      <c r="N589" s="600">
        <f t="shared" si="32"/>
        <v>0</v>
      </c>
      <c r="O589" s="591"/>
    </row>
    <row r="590" spans="1:15" ht="15" x14ac:dyDescent="0.2">
      <c r="A590" s="601">
        <v>453</v>
      </c>
      <c r="B590" s="594"/>
      <c r="C590" s="596"/>
      <c r="D590" s="597"/>
      <c r="E590" s="181"/>
      <c r="F590" s="634"/>
      <c r="G590" s="598">
        <f t="shared" si="29"/>
        <v>0</v>
      </c>
      <c r="H590" s="560">
        <f t="shared" si="30"/>
        <v>0</v>
      </c>
      <c r="I590" s="599"/>
      <c r="J590" s="560">
        <f t="shared" si="31"/>
        <v>0</v>
      </c>
      <c r="K590" s="181"/>
      <c r="L590" s="181"/>
      <c r="M590" s="181"/>
      <c r="N590" s="600">
        <f t="shared" si="32"/>
        <v>0</v>
      </c>
      <c r="O590" s="591"/>
    </row>
    <row r="591" spans="1:15" ht="15" x14ac:dyDescent="0.2">
      <c r="A591" s="601">
        <v>454</v>
      </c>
      <c r="B591" s="594"/>
      <c r="C591" s="596"/>
      <c r="D591" s="597"/>
      <c r="E591" s="181"/>
      <c r="F591" s="634"/>
      <c r="G591" s="598">
        <f t="shared" si="29"/>
        <v>0</v>
      </c>
      <c r="H591" s="560">
        <f t="shared" si="30"/>
        <v>0</v>
      </c>
      <c r="I591" s="599"/>
      <c r="J591" s="560">
        <f t="shared" si="31"/>
        <v>0</v>
      </c>
      <c r="K591" s="181"/>
      <c r="L591" s="181"/>
      <c r="M591" s="181"/>
      <c r="N591" s="600">
        <f t="shared" si="32"/>
        <v>0</v>
      </c>
      <c r="O591" s="591"/>
    </row>
    <row r="592" spans="1:15" ht="15" x14ac:dyDescent="0.2">
      <c r="A592" s="601">
        <v>455</v>
      </c>
      <c r="B592" s="594"/>
      <c r="C592" s="596"/>
      <c r="D592" s="597"/>
      <c r="E592" s="181"/>
      <c r="F592" s="634"/>
      <c r="G592" s="598">
        <f t="shared" si="29"/>
        <v>0</v>
      </c>
      <c r="H592" s="560">
        <f t="shared" si="30"/>
        <v>0</v>
      </c>
      <c r="I592" s="599"/>
      <c r="J592" s="560">
        <f t="shared" si="31"/>
        <v>0</v>
      </c>
      <c r="K592" s="181"/>
      <c r="L592" s="181"/>
      <c r="M592" s="181"/>
      <c r="N592" s="600">
        <f t="shared" si="32"/>
        <v>0</v>
      </c>
      <c r="O592" s="591"/>
    </row>
    <row r="593" spans="1:15" ht="15" x14ac:dyDescent="0.2">
      <c r="A593" s="601">
        <v>456</v>
      </c>
      <c r="B593" s="594"/>
      <c r="C593" s="596"/>
      <c r="D593" s="597"/>
      <c r="E593" s="181"/>
      <c r="F593" s="634"/>
      <c r="G593" s="598">
        <f t="shared" si="29"/>
        <v>0</v>
      </c>
      <c r="H593" s="560">
        <f t="shared" si="30"/>
        <v>0</v>
      </c>
      <c r="I593" s="599"/>
      <c r="J593" s="560">
        <f t="shared" si="31"/>
        <v>0</v>
      </c>
      <c r="K593" s="181"/>
      <c r="L593" s="181"/>
      <c r="M593" s="181"/>
      <c r="N593" s="600">
        <f t="shared" si="32"/>
        <v>0</v>
      </c>
      <c r="O593" s="591"/>
    </row>
    <row r="594" spans="1:15" ht="15" x14ac:dyDescent="0.2">
      <c r="A594" s="601">
        <v>457</v>
      </c>
      <c r="B594" s="594"/>
      <c r="C594" s="596"/>
      <c r="D594" s="597"/>
      <c r="E594" s="181"/>
      <c r="F594" s="634"/>
      <c r="G594" s="598">
        <f t="shared" si="29"/>
        <v>0</v>
      </c>
      <c r="H594" s="560">
        <f t="shared" si="30"/>
        <v>0</v>
      </c>
      <c r="I594" s="599"/>
      <c r="J594" s="560">
        <f t="shared" si="31"/>
        <v>0</v>
      </c>
      <c r="K594" s="181"/>
      <c r="L594" s="181"/>
      <c r="M594" s="181"/>
      <c r="N594" s="600">
        <f t="shared" si="32"/>
        <v>0</v>
      </c>
      <c r="O594" s="591"/>
    </row>
    <row r="595" spans="1:15" ht="15" x14ac:dyDescent="0.2">
      <c r="A595" s="601">
        <v>458</v>
      </c>
      <c r="B595" s="594"/>
      <c r="C595" s="596"/>
      <c r="D595" s="597"/>
      <c r="E595" s="181"/>
      <c r="F595" s="634"/>
      <c r="G595" s="598">
        <f t="shared" si="29"/>
        <v>0</v>
      </c>
      <c r="H595" s="560">
        <f t="shared" si="30"/>
        <v>0</v>
      </c>
      <c r="I595" s="599"/>
      <c r="J595" s="560">
        <f t="shared" si="31"/>
        <v>0</v>
      </c>
      <c r="K595" s="181"/>
      <c r="L595" s="181"/>
      <c r="M595" s="181"/>
      <c r="N595" s="600">
        <f t="shared" si="32"/>
        <v>0</v>
      </c>
      <c r="O595" s="591"/>
    </row>
    <row r="596" spans="1:15" ht="15" x14ac:dyDescent="0.2">
      <c r="A596" s="601">
        <v>459</v>
      </c>
      <c r="B596" s="594"/>
      <c r="C596" s="596"/>
      <c r="D596" s="597"/>
      <c r="E596" s="181"/>
      <c r="F596" s="634"/>
      <c r="G596" s="598">
        <f t="shared" si="29"/>
        <v>0</v>
      </c>
      <c r="H596" s="560">
        <f t="shared" si="30"/>
        <v>0</v>
      </c>
      <c r="I596" s="599"/>
      <c r="J596" s="560">
        <f t="shared" si="31"/>
        <v>0</v>
      </c>
      <c r="K596" s="181"/>
      <c r="L596" s="181"/>
      <c r="M596" s="181"/>
      <c r="N596" s="600">
        <f t="shared" si="32"/>
        <v>0</v>
      </c>
      <c r="O596" s="591"/>
    </row>
    <row r="597" spans="1:15" ht="15" x14ac:dyDescent="0.2">
      <c r="A597" s="601">
        <v>460</v>
      </c>
      <c r="B597" s="594"/>
      <c r="C597" s="596"/>
      <c r="D597" s="597"/>
      <c r="E597" s="181"/>
      <c r="F597" s="634"/>
      <c r="G597" s="598">
        <f t="shared" si="29"/>
        <v>0</v>
      </c>
      <c r="H597" s="560">
        <f t="shared" si="30"/>
        <v>0</v>
      </c>
      <c r="I597" s="599"/>
      <c r="J597" s="560">
        <f t="shared" si="31"/>
        <v>0</v>
      </c>
      <c r="K597" s="181"/>
      <c r="L597" s="181"/>
      <c r="M597" s="181"/>
      <c r="N597" s="600">
        <f t="shared" si="32"/>
        <v>0</v>
      </c>
      <c r="O597" s="591"/>
    </row>
    <row r="598" spans="1:15" ht="15" x14ac:dyDescent="0.2">
      <c r="A598" s="601">
        <v>461</v>
      </c>
      <c r="B598" s="594"/>
      <c r="C598" s="596"/>
      <c r="D598" s="597"/>
      <c r="E598" s="181"/>
      <c r="F598" s="634"/>
      <c r="G598" s="598">
        <f t="shared" si="29"/>
        <v>0</v>
      </c>
      <c r="H598" s="560">
        <f t="shared" si="30"/>
        <v>0</v>
      </c>
      <c r="I598" s="599"/>
      <c r="J598" s="560">
        <f t="shared" si="31"/>
        <v>0</v>
      </c>
      <c r="K598" s="181"/>
      <c r="L598" s="181"/>
      <c r="M598" s="181"/>
      <c r="N598" s="600">
        <f t="shared" si="32"/>
        <v>0</v>
      </c>
      <c r="O598" s="591"/>
    </row>
    <row r="599" spans="1:15" ht="15" x14ac:dyDescent="0.2">
      <c r="A599" s="601">
        <v>462</v>
      </c>
      <c r="B599" s="594"/>
      <c r="C599" s="596"/>
      <c r="D599" s="597"/>
      <c r="E599" s="181"/>
      <c r="F599" s="634"/>
      <c r="G599" s="598">
        <f t="shared" si="29"/>
        <v>0</v>
      </c>
      <c r="H599" s="560">
        <f t="shared" si="30"/>
        <v>0</v>
      </c>
      <c r="I599" s="599"/>
      <c r="J599" s="560">
        <f t="shared" si="31"/>
        <v>0</v>
      </c>
      <c r="K599" s="181"/>
      <c r="L599" s="181"/>
      <c r="M599" s="181"/>
      <c r="N599" s="600">
        <f t="shared" si="32"/>
        <v>0</v>
      </c>
      <c r="O599" s="591"/>
    </row>
    <row r="600" spans="1:15" ht="15" x14ac:dyDescent="0.2">
      <c r="A600" s="601">
        <v>463</v>
      </c>
      <c r="B600" s="594"/>
      <c r="C600" s="596"/>
      <c r="D600" s="597"/>
      <c r="E600" s="181"/>
      <c r="F600" s="634"/>
      <c r="G600" s="598">
        <f t="shared" si="29"/>
        <v>0</v>
      </c>
      <c r="H600" s="560">
        <f t="shared" si="30"/>
        <v>0</v>
      </c>
      <c r="I600" s="599"/>
      <c r="J600" s="560">
        <f t="shared" si="31"/>
        <v>0</v>
      </c>
      <c r="K600" s="181"/>
      <c r="L600" s="181"/>
      <c r="M600" s="181"/>
      <c r="N600" s="600">
        <f t="shared" si="32"/>
        <v>0</v>
      </c>
      <c r="O600" s="591"/>
    </row>
    <row r="601" spans="1:15" ht="15" x14ac:dyDescent="0.2">
      <c r="A601" s="601">
        <v>464</v>
      </c>
      <c r="B601" s="594"/>
      <c r="C601" s="596"/>
      <c r="D601" s="597"/>
      <c r="E601" s="181"/>
      <c r="F601" s="634"/>
      <c r="G601" s="598">
        <f t="shared" si="29"/>
        <v>0</v>
      </c>
      <c r="H601" s="560">
        <f t="shared" si="30"/>
        <v>0</v>
      </c>
      <c r="I601" s="599"/>
      <c r="J601" s="560">
        <f t="shared" si="31"/>
        <v>0</v>
      </c>
      <c r="K601" s="181"/>
      <c r="L601" s="181"/>
      <c r="M601" s="181"/>
      <c r="N601" s="600">
        <f t="shared" si="32"/>
        <v>0</v>
      </c>
      <c r="O601" s="591"/>
    </row>
    <row r="602" spans="1:15" ht="15" x14ac:dyDescent="0.2">
      <c r="A602" s="601">
        <v>465</v>
      </c>
      <c r="B602" s="594"/>
      <c r="C602" s="596"/>
      <c r="D602" s="597"/>
      <c r="E602" s="181"/>
      <c r="F602" s="634"/>
      <c r="G602" s="598">
        <f t="shared" si="29"/>
        <v>0</v>
      </c>
      <c r="H602" s="560">
        <f t="shared" si="30"/>
        <v>0</v>
      </c>
      <c r="I602" s="599"/>
      <c r="J602" s="560">
        <f t="shared" si="31"/>
        <v>0</v>
      </c>
      <c r="K602" s="181"/>
      <c r="L602" s="181"/>
      <c r="M602" s="181"/>
      <c r="N602" s="600">
        <f t="shared" si="32"/>
        <v>0</v>
      </c>
      <c r="O602" s="591"/>
    </row>
    <row r="603" spans="1:15" ht="15" x14ac:dyDescent="0.2">
      <c r="A603" s="601">
        <v>466</v>
      </c>
      <c r="B603" s="594"/>
      <c r="C603" s="596"/>
      <c r="D603" s="597"/>
      <c r="E603" s="181"/>
      <c r="F603" s="634"/>
      <c r="G603" s="598">
        <f t="shared" si="29"/>
        <v>0</v>
      </c>
      <c r="H603" s="560">
        <f t="shared" si="30"/>
        <v>0</v>
      </c>
      <c r="I603" s="599"/>
      <c r="J603" s="560">
        <f t="shared" si="31"/>
        <v>0</v>
      </c>
      <c r="K603" s="181"/>
      <c r="L603" s="181"/>
      <c r="M603" s="181"/>
      <c r="N603" s="600">
        <f t="shared" si="32"/>
        <v>0</v>
      </c>
      <c r="O603" s="591"/>
    </row>
    <row r="604" spans="1:15" ht="15" x14ac:dyDescent="0.2">
      <c r="A604" s="601">
        <v>467</v>
      </c>
      <c r="B604" s="594"/>
      <c r="C604" s="596"/>
      <c r="D604" s="597"/>
      <c r="E604" s="181"/>
      <c r="F604" s="634"/>
      <c r="G604" s="598">
        <f t="shared" si="29"/>
        <v>0</v>
      </c>
      <c r="H604" s="560">
        <f t="shared" si="30"/>
        <v>0</v>
      </c>
      <c r="I604" s="599"/>
      <c r="J604" s="560">
        <f t="shared" si="31"/>
        <v>0</v>
      </c>
      <c r="K604" s="181"/>
      <c r="L604" s="181"/>
      <c r="M604" s="181"/>
      <c r="N604" s="600">
        <f t="shared" si="32"/>
        <v>0</v>
      </c>
      <c r="O604" s="591"/>
    </row>
    <row r="605" spans="1:15" ht="15" x14ac:dyDescent="0.2">
      <c r="A605" s="601">
        <v>468</v>
      </c>
      <c r="B605" s="594"/>
      <c r="C605" s="596"/>
      <c r="D605" s="597"/>
      <c r="E605" s="181"/>
      <c r="F605" s="634"/>
      <c r="G605" s="598">
        <f t="shared" si="29"/>
        <v>0</v>
      </c>
      <c r="H605" s="560">
        <f t="shared" si="30"/>
        <v>0</v>
      </c>
      <c r="I605" s="599"/>
      <c r="J605" s="560">
        <f t="shared" si="31"/>
        <v>0</v>
      </c>
      <c r="K605" s="181"/>
      <c r="L605" s="181"/>
      <c r="M605" s="181"/>
      <c r="N605" s="600">
        <f t="shared" si="32"/>
        <v>0</v>
      </c>
      <c r="O605" s="591"/>
    </row>
    <row r="606" spans="1:15" ht="15" x14ac:dyDescent="0.2">
      <c r="A606" s="601">
        <v>469</v>
      </c>
      <c r="B606" s="594"/>
      <c r="C606" s="596"/>
      <c r="D606" s="597"/>
      <c r="E606" s="181"/>
      <c r="F606" s="634"/>
      <c r="G606" s="598">
        <f t="shared" si="29"/>
        <v>0</v>
      </c>
      <c r="H606" s="560">
        <f t="shared" si="30"/>
        <v>0</v>
      </c>
      <c r="I606" s="599"/>
      <c r="J606" s="560">
        <f t="shared" si="31"/>
        <v>0</v>
      </c>
      <c r="K606" s="181"/>
      <c r="L606" s="181"/>
      <c r="M606" s="181"/>
      <c r="N606" s="600">
        <f t="shared" si="32"/>
        <v>0</v>
      </c>
      <c r="O606" s="591"/>
    </row>
    <row r="607" spans="1:15" ht="15" x14ac:dyDescent="0.2">
      <c r="A607" s="601">
        <v>470</v>
      </c>
      <c r="B607" s="594"/>
      <c r="C607" s="596"/>
      <c r="D607" s="597"/>
      <c r="E607" s="181"/>
      <c r="F607" s="634"/>
      <c r="G607" s="598">
        <f t="shared" si="29"/>
        <v>0</v>
      </c>
      <c r="H607" s="560">
        <f t="shared" si="30"/>
        <v>0</v>
      </c>
      <c r="I607" s="599"/>
      <c r="J607" s="560">
        <f t="shared" si="31"/>
        <v>0</v>
      </c>
      <c r="K607" s="181"/>
      <c r="L607" s="181"/>
      <c r="M607" s="181"/>
      <c r="N607" s="600">
        <f t="shared" si="32"/>
        <v>0</v>
      </c>
      <c r="O607" s="591"/>
    </row>
    <row r="608" spans="1:15" ht="15" x14ac:dyDescent="0.2">
      <c r="A608" s="601">
        <v>471</v>
      </c>
      <c r="B608" s="594"/>
      <c r="C608" s="596"/>
      <c r="D608" s="597"/>
      <c r="E608" s="181"/>
      <c r="F608" s="634"/>
      <c r="G608" s="598">
        <f t="shared" si="29"/>
        <v>0</v>
      </c>
      <c r="H608" s="560">
        <f t="shared" si="30"/>
        <v>0</v>
      </c>
      <c r="I608" s="599"/>
      <c r="J608" s="560">
        <f t="shared" si="31"/>
        <v>0</v>
      </c>
      <c r="K608" s="181"/>
      <c r="L608" s="181"/>
      <c r="M608" s="181"/>
      <c r="N608" s="600">
        <f t="shared" si="32"/>
        <v>0</v>
      </c>
      <c r="O608" s="591"/>
    </row>
    <row r="609" spans="1:15" ht="15" x14ac:dyDescent="0.2">
      <c r="A609" s="601">
        <v>472</v>
      </c>
      <c r="B609" s="594"/>
      <c r="C609" s="596"/>
      <c r="D609" s="597"/>
      <c r="E609" s="181"/>
      <c r="F609" s="634"/>
      <c r="G609" s="598">
        <f t="shared" si="29"/>
        <v>0</v>
      </c>
      <c r="H609" s="560">
        <f t="shared" si="30"/>
        <v>0</v>
      </c>
      <c r="I609" s="599"/>
      <c r="J609" s="560">
        <f t="shared" si="31"/>
        <v>0</v>
      </c>
      <c r="K609" s="181"/>
      <c r="L609" s="181"/>
      <c r="M609" s="181"/>
      <c r="N609" s="600">
        <f t="shared" si="32"/>
        <v>0</v>
      </c>
      <c r="O609" s="591"/>
    </row>
    <row r="610" spans="1:15" ht="15" x14ac:dyDescent="0.2">
      <c r="A610" s="601">
        <v>473</v>
      </c>
      <c r="B610" s="594"/>
      <c r="C610" s="596"/>
      <c r="D610" s="597"/>
      <c r="E610" s="181"/>
      <c r="F610" s="634"/>
      <c r="G610" s="598">
        <f t="shared" si="29"/>
        <v>0</v>
      </c>
      <c r="H610" s="560">
        <f t="shared" si="30"/>
        <v>0</v>
      </c>
      <c r="I610" s="599"/>
      <c r="J610" s="560">
        <f t="shared" si="31"/>
        <v>0</v>
      </c>
      <c r="K610" s="181"/>
      <c r="L610" s="181"/>
      <c r="M610" s="181"/>
      <c r="N610" s="600">
        <f t="shared" si="32"/>
        <v>0</v>
      </c>
      <c r="O610" s="591"/>
    </row>
    <row r="611" spans="1:15" ht="15" x14ac:dyDescent="0.2">
      <c r="A611" s="601">
        <v>474</v>
      </c>
      <c r="B611" s="594"/>
      <c r="C611" s="596"/>
      <c r="D611" s="597"/>
      <c r="E611" s="181"/>
      <c r="F611" s="634"/>
      <c r="G611" s="598">
        <f t="shared" si="29"/>
        <v>0</v>
      </c>
      <c r="H611" s="560">
        <f t="shared" si="30"/>
        <v>0</v>
      </c>
      <c r="I611" s="599"/>
      <c r="J611" s="560">
        <f t="shared" si="31"/>
        <v>0</v>
      </c>
      <c r="K611" s="181"/>
      <c r="L611" s="181"/>
      <c r="M611" s="181"/>
      <c r="N611" s="600">
        <f t="shared" si="32"/>
        <v>0</v>
      </c>
      <c r="O611" s="591"/>
    </row>
    <row r="612" spans="1:15" ht="15" x14ac:dyDescent="0.2">
      <c r="A612" s="601">
        <v>475</v>
      </c>
      <c r="B612" s="594"/>
      <c r="C612" s="596"/>
      <c r="D612" s="597"/>
      <c r="E612" s="181"/>
      <c r="F612" s="634"/>
      <c r="G612" s="598">
        <f t="shared" si="29"/>
        <v>0</v>
      </c>
      <c r="H612" s="560">
        <f t="shared" si="30"/>
        <v>0</v>
      </c>
      <c r="I612" s="599"/>
      <c r="J612" s="560">
        <f t="shared" si="31"/>
        <v>0</v>
      </c>
      <c r="K612" s="181"/>
      <c r="L612" s="181"/>
      <c r="M612" s="181"/>
      <c r="N612" s="600">
        <f t="shared" si="32"/>
        <v>0</v>
      </c>
      <c r="O612" s="591"/>
    </row>
    <row r="613" spans="1:15" ht="15" x14ac:dyDescent="0.2">
      <c r="A613" s="601">
        <v>476</v>
      </c>
      <c r="B613" s="594"/>
      <c r="C613" s="596"/>
      <c r="D613" s="597"/>
      <c r="E613" s="181"/>
      <c r="F613" s="634"/>
      <c r="G613" s="598">
        <f t="shared" si="29"/>
        <v>0</v>
      </c>
      <c r="H613" s="560">
        <f t="shared" si="30"/>
        <v>0</v>
      </c>
      <c r="I613" s="599"/>
      <c r="J613" s="560">
        <f t="shared" si="31"/>
        <v>0</v>
      </c>
      <c r="K613" s="181"/>
      <c r="L613" s="181"/>
      <c r="M613" s="181"/>
      <c r="N613" s="600">
        <f t="shared" si="32"/>
        <v>0</v>
      </c>
      <c r="O613" s="591"/>
    </row>
    <row r="614" spans="1:15" ht="15" x14ac:dyDescent="0.2">
      <c r="A614" s="601">
        <v>477</v>
      </c>
      <c r="B614" s="594"/>
      <c r="C614" s="596"/>
      <c r="D614" s="597"/>
      <c r="E614" s="181"/>
      <c r="F614" s="634"/>
      <c r="G614" s="598">
        <f t="shared" si="29"/>
        <v>0</v>
      </c>
      <c r="H614" s="560">
        <f t="shared" si="30"/>
        <v>0</v>
      </c>
      <c r="I614" s="599"/>
      <c r="J614" s="560">
        <f t="shared" si="31"/>
        <v>0</v>
      </c>
      <c r="K614" s="181"/>
      <c r="L614" s="181"/>
      <c r="M614" s="181"/>
      <c r="N614" s="600">
        <f t="shared" si="32"/>
        <v>0</v>
      </c>
      <c r="O614" s="591"/>
    </row>
    <row r="615" spans="1:15" ht="15" x14ac:dyDescent="0.2">
      <c r="A615" s="601">
        <v>478</v>
      </c>
      <c r="B615" s="594"/>
      <c r="C615" s="596"/>
      <c r="D615" s="597"/>
      <c r="E615" s="181"/>
      <c r="F615" s="634"/>
      <c r="G615" s="598">
        <f t="shared" si="29"/>
        <v>0</v>
      </c>
      <c r="H615" s="560">
        <f t="shared" si="30"/>
        <v>0</v>
      </c>
      <c r="I615" s="599"/>
      <c r="J615" s="560">
        <f t="shared" si="31"/>
        <v>0</v>
      </c>
      <c r="K615" s="181"/>
      <c r="L615" s="181"/>
      <c r="M615" s="181"/>
      <c r="N615" s="600">
        <f t="shared" si="32"/>
        <v>0</v>
      </c>
      <c r="O615" s="591"/>
    </row>
    <row r="616" spans="1:15" ht="15" x14ac:dyDescent="0.2">
      <c r="A616" s="601">
        <v>479</v>
      </c>
      <c r="B616" s="594"/>
      <c r="C616" s="596"/>
      <c r="D616" s="597"/>
      <c r="E616" s="181"/>
      <c r="F616" s="634"/>
      <c r="G616" s="598">
        <f t="shared" si="29"/>
        <v>0</v>
      </c>
      <c r="H616" s="560">
        <f t="shared" si="30"/>
        <v>0</v>
      </c>
      <c r="I616" s="599"/>
      <c r="J616" s="560">
        <f t="shared" si="31"/>
        <v>0</v>
      </c>
      <c r="K616" s="181"/>
      <c r="L616" s="181"/>
      <c r="M616" s="181"/>
      <c r="N616" s="600">
        <f t="shared" si="32"/>
        <v>0</v>
      </c>
      <c r="O616" s="591"/>
    </row>
    <row r="617" spans="1:15" ht="15" x14ac:dyDescent="0.2">
      <c r="A617" s="601">
        <v>480</v>
      </c>
      <c r="B617" s="594"/>
      <c r="C617" s="596"/>
      <c r="D617" s="597"/>
      <c r="E617" s="181"/>
      <c r="F617" s="634"/>
      <c r="G617" s="598">
        <f t="shared" si="29"/>
        <v>0</v>
      </c>
      <c r="H617" s="560">
        <f t="shared" si="30"/>
        <v>0</v>
      </c>
      <c r="I617" s="599"/>
      <c r="J617" s="560">
        <f t="shared" si="31"/>
        <v>0</v>
      </c>
      <c r="K617" s="181"/>
      <c r="L617" s="181"/>
      <c r="M617" s="181"/>
      <c r="N617" s="600">
        <f t="shared" si="32"/>
        <v>0</v>
      </c>
      <c r="O617" s="591"/>
    </row>
    <row r="618" spans="1:15" ht="15" x14ac:dyDescent="0.2">
      <c r="A618" s="601">
        <v>481</v>
      </c>
      <c r="B618" s="594"/>
      <c r="C618" s="596"/>
      <c r="D618" s="597"/>
      <c r="E618" s="181"/>
      <c r="F618" s="634"/>
      <c r="G618" s="598">
        <f t="shared" si="29"/>
        <v>0</v>
      </c>
      <c r="H618" s="560">
        <f t="shared" si="30"/>
        <v>0</v>
      </c>
      <c r="I618" s="599"/>
      <c r="J618" s="560">
        <f t="shared" si="31"/>
        <v>0</v>
      </c>
      <c r="K618" s="181"/>
      <c r="L618" s="181"/>
      <c r="M618" s="181"/>
      <c r="N618" s="600">
        <f t="shared" si="32"/>
        <v>0</v>
      </c>
      <c r="O618" s="591"/>
    </row>
    <row r="619" spans="1:15" ht="15" x14ac:dyDescent="0.2">
      <c r="A619" s="601">
        <v>482</v>
      </c>
      <c r="B619" s="594"/>
      <c r="C619" s="596"/>
      <c r="D619" s="597"/>
      <c r="E619" s="181"/>
      <c r="F619" s="634"/>
      <c r="G619" s="598">
        <f t="shared" si="29"/>
        <v>0</v>
      </c>
      <c r="H619" s="560">
        <f t="shared" si="30"/>
        <v>0</v>
      </c>
      <c r="I619" s="599"/>
      <c r="J619" s="560">
        <f t="shared" si="31"/>
        <v>0</v>
      </c>
      <c r="K619" s="181"/>
      <c r="L619" s="181"/>
      <c r="M619" s="181"/>
      <c r="N619" s="600">
        <f t="shared" si="32"/>
        <v>0</v>
      </c>
      <c r="O619" s="591"/>
    </row>
    <row r="620" spans="1:15" ht="15" x14ac:dyDescent="0.2">
      <c r="A620" s="601">
        <v>483</v>
      </c>
      <c r="B620" s="594"/>
      <c r="C620" s="596"/>
      <c r="D620" s="597"/>
      <c r="E620" s="181"/>
      <c r="F620" s="634"/>
      <c r="G620" s="598">
        <f t="shared" si="29"/>
        <v>0</v>
      </c>
      <c r="H620" s="560">
        <f t="shared" si="30"/>
        <v>0</v>
      </c>
      <c r="I620" s="599"/>
      <c r="J620" s="560">
        <f t="shared" si="31"/>
        <v>0</v>
      </c>
      <c r="K620" s="181"/>
      <c r="L620" s="181"/>
      <c r="M620" s="181"/>
      <c r="N620" s="600">
        <f t="shared" si="32"/>
        <v>0</v>
      </c>
      <c r="O620" s="591"/>
    </row>
    <row r="621" spans="1:15" ht="15" x14ac:dyDescent="0.2">
      <c r="A621" s="601">
        <v>484</v>
      </c>
      <c r="B621" s="594"/>
      <c r="C621" s="596"/>
      <c r="D621" s="597"/>
      <c r="E621" s="181"/>
      <c r="F621" s="634"/>
      <c r="G621" s="598">
        <f t="shared" si="29"/>
        <v>0</v>
      </c>
      <c r="H621" s="560">
        <f t="shared" si="30"/>
        <v>0</v>
      </c>
      <c r="I621" s="599"/>
      <c r="J621" s="560">
        <f t="shared" si="31"/>
        <v>0</v>
      </c>
      <c r="K621" s="181"/>
      <c r="L621" s="181"/>
      <c r="M621" s="181"/>
      <c r="N621" s="600">
        <f t="shared" si="32"/>
        <v>0</v>
      </c>
      <c r="O621" s="591"/>
    </row>
    <row r="622" spans="1:15" ht="15" x14ac:dyDescent="0.2">
      <c r="A622" s="601">
        <v>485</v>
      </c>
      <c r="B622" s="594"/>
      <c r="C622" s="596"/>
      <c r="D622" s="597"/>
      <c r="E622" s="181"/>
      <c r="F622" s="634"/>
      <c r="G622" s="598">
        <f t="shared" si="29"/>
        <v>0</v>
      </c>
      <c r="H622" s="560">
        <f t="shared" si="30"/>
        <v>0</v>
      </c>
      <c r="I622" s="599"/>
      <c r="J622" s="560">
        <f t="shared" si="31"/>
        <v>0</v>
      </c>
      <c r="K622" s="181"/>
      <c r="L622" s="181"/>
      <c r="M622" s="181"/>
      <c r="N622" s="600">
        <f t="shared" si="32"/>
        <v>0</v>
      </c>
      <c r="O622" s="591"/>
    </row>
    <row r="623" spans="1:15" ht="15" x14ac:dyDescent="0.2">
      <c r="A623" s="601">
        <v>486</v>
      </c>
      <c r="B623" s="594"/>
      <c r="C623" s="596"/>
      <c r="D623" s="597"/>
      <c r="E623" s="181"/>
      <c r="F623" s="634"/>
      <c r="G623" s="598">
        <f t="shared" si="29"/>
        <v>0</v>
      </c>
      <c r="H623" s="560">
        <f t="shared" si="30"/>
        <v>0</v>
      </c>
      <c r="I623" s="599"/>
      <c r="J623" s="560">
        <f t="shared" si="31"/>
        <v>0</v>
      </c>
      <c r="K623" s="181"/>
      <c r="L623" s="181"/>
      <c r="M623" s="181"/>
      <c r="N623" s="600">
        <f t="shared" si="32"/>
        <v>0</v>
      </c>
      <c r="O623" s="591"/>
    </row>
    <row r="624" spans="1:15" ht="15" x14ac:dyDescent="0.2">
      <c r="A624" s="601">
        <v>487</v>
      </c>
      <c r="B624" s="594"/>
      <c r="C624" s="596"/>
      <c r="D624" s="597"/>
      <c r="E624" s="181"/>
      <c r="F624" s="634"/>
      <c r="G624" s="598">
        <f t="shared" si="29"/>
        <v>0</v>
      </c>
      <c r="H624" s="560">
        <f t="shared" si="30"/>
        <v>0</v>
      </c>
      <c r="I624" s="599"/>
      <c r="J624" s="560">
        <f t="shared" si="31"/>
        <v>0</v>
      </c>
      <c r="K624" s="181"/>
      <c r="L624" s="181"/>
      <c r="M624" s="181"/>
      <c r="N624" s="600">
        <f t="shared" si="32"/>
        <v>0</v>
      </c>
      <c r="O624" s="591"/>
    </row>
    <row r="625" spans="1:15" ht="15" x14ac:dyDescent="0.2">
      <c r="A625" s="601">
        <v>488</v>
      </c>
      <c r="B625" s="594"/>
      <c r="C625" s="596"/>
      <c r="D625" s="597"/>
      <c r="E625" s="181"/>
      <c r="F625" s="634"/>
      <c r="G625" s="598">
        <f t="shared" si="29"/>
        <v>0</v>
      </c>
      <c r="H625" s="560">
        <f t="shared" si="30"/>
        <v>0</v>
      </c>
      <c r="I625" s="599"/>
      <c r="J625" s="560">
        <f t="shared" si="31"/>
        <v>0</v>
      </c>
      <c r="K625" s="181"/>
      <c r="L625" s="181"/>
      <c r="M625" s="181"/>
      <c r="N625" s="600">
        <f t="shared" si="32"/>
        <v>0</v>
      </c>
      <c r="O625" s="591"/>
    </row>
    <row r="626" spans="1:15" ht="15" x14ac:dyDescent="0.2">
      <c r="A626" s="601">
        <v>489</v>
      </c>
      <c r="B626" s="594"/>
      <c r="C626" s="596"/>
      <c r="D626" s="597"/>
      <c r="E626" s="181"/>
      <c r="F626" s="634"/>
      <c r="G626" s="598">
        <f t="shared" si="29"/>
        <v>0</v>
      </c>
      <c r="H626" s="560">
        <f t="shared" si="30"/>
        <v>0</v>
      </c>
      <c r="I626" s="599"/>
      <c r="J626" s="560">
        <f t="shared" si="31"/>
        <v>0</v>
      </c>
      <c r="K626" s="181"/>
      <c r="L626" s="181"/>
      <c r="M626" s="181"/>
      <c r="N626" s="600">
        <f t="shared" si="32"/>
        <v>0</v>
      </c>
      <c r="O626" s="591"/>
    </row>
    <row r="627" spans="1:15" ht="15" x14ac:dyDescent="0.2">
      <c r="A627" s="601">
        <v>490</v>
      </c>
      <c r="B627" s="594"/>
      <c r="C627" s="596"/>
      <c r="D627" s="597"/>
      <c r="E627" s="181"/>
      <c r="F627" s="634"/>
      <c r="G627" s="598">
        <f t="shared" si="29"/>
        <v>0</v>
      </c>
      <c r="H627" s="560">
        <f t="shared" si="30"/>
        <v>0</v>
      </c>
      <c r="I627" s="599"/>
      <c r="J627" s="560">
        <f t="shared" si="31"/>
        <v>0</v>
      </c>
      <c r="K627" s="181"/>
      <c r="L627" s="181"/>
      <c r="M627" s="181"/>
      <c r="N627" s="600">
        <f t="shared" si="32"/>
        <v>0</v>
      </c>
      <c r="O627" s="591"/>
    </row>
    <row r="628" spans="1:15" ht="15" x14ac:dyDescent="0.2">
      <c r="A628" s="601">
        <v>491</v>
      </c>
      <c r="B628" s="594"/>
      <c r="C628" s="596"/>
      <c r="D628" s="597"/>
      <c r="E628" s="181"/>
      <c r="F628" s="634"/>
      <c r="G628" s="598">
        <f t="shared" si="29"/>
        <v>0</v>
      </c>
      <c r="H628" s="560">
        <f t="shared" si="30"/>
        <v>0</v>
      </c>
      <c r="I628" s="599"/>
      <c r="J628" s="560">
        <f t="shared" si="31"/>
        <v>0</v>
      </c>
      <c r="K628" s="181"/>
      <c r="L628" s="181"/>
      <c r="M628" s="181"/>
      <c r="N628" s="600">
        <f t="shared" si="32"/>
        <v>0</v>
      </c>
      <c r="O628" s="591"/>
    </row>
    <row r="629" spans="1:15" ht="15" x14ac:dyDescent="0.2">
      <c r="A629" s="601">
        <v>492</v>
      </c>
      <c r="B629" s="594"/>
      <c r="C629" s="596"/>
      <c r="D629" s="597"/>
      <c r="E629" s="181"/>
      <c r="F629" s="634"/>
      <c r="G629" s="598">
        <f t="shared" si="29"/>
        <v>0</v>
      </c>
      <c r="H629" s="560">
        <f t="shared" si="30"/>
        <v>0</v>
      </c>
      <c r="I629" s="599"/>
      <c r="J629" s="560">
        <f t="shared" si="31"/>
        <v>0</v>
      </c>
      <c r="K629" s="181"/>
      <c r="L629" s="181"/>
      <c r="M629" s="181"/>
      <c r="N629" s="600">
        <f t="shared" si="32"/>
        <v>0</v>
      </c>
      <c r="O629" s="591"/>
    </row>
    <row r="630" spans="1:15" ht="15" x14ac:dyDescent="0.2">
      <c r="A630" s="601">
        <v>493</v>
      </c>
      <c r="B630" s="594"/>
      <c r="C630" s="596"/>
      <c r="D630" s="597"/>
      <c r="E630" s="181"/>
      <c r="F630" s="634"/>
      <c r="G630" s="598">
        <f t="shared" si="29"/>
        <v>0</v>
      </c>
      <c r="H630" s="560">
        <f t="shared" si="30"/>
        <v>0</v>
      </c>
      <c r="I630" s="599"/>
      <c r="J630" s="560">
        <f t="shared" si="31"/>
        <v>0</v>
      </c>
      <c r="K630" s="181"/>
      <c r="L630" s="181"/>
      <c r="M630" s="181"/>
      <c r="N630" s="600">
        <f t="shared" si="32"/>
        <v>0</v>
      </c>
      <c r="O630" s="591"/>
    </row>
    <row r="631" spans="1:15" ht="15" x14ac:dyDescent="0.2">
      <c r="A631" s="601">
        <v>494</v>
      </c>
      <c r="B631" s="594"/>
      <c r="C631" s="596"/>
      <c r="D631" s="597"/>
      <c r="E631" s="181"/>
      <c r="F631" s="634"/>
      <c r="G631" s="598">
        <f t="shared" si="29"/>
        <v>0</v>
      </c>
      <c r="H631" s="560">
        <f t="shared" si="30"/>
        <v>0</v>
      </c>
      <c r="I631" s="599"/>
      <c r="J631" s="560">
        <f t="shared" si="31"/>
        <v>0</v>
      </c>
      <c r="K631" s="181"/>
      <c r="L631" s="181"/>
      <c r="M631" s="181"/>
      <c r="N631" s="600">
        <f t="shared" si="32"/>
        <v>0</v>
      </c>
      <c r="O631" s="591"/>
    </row>
    <row r="632" spans="1:15" ht="15" x14ac:dyDescent="0.2">
      <c r="A632" s="601">
        <v>495</v>
      </c>
      <c r="B632" s="594"/>
      <c r="C632" s="596"/>
      <c r="D632" s="597"/>
      <c r="E632" s="181"/>
      <c r="F632" s="634"/>
      <c r="G632" s="598">
        <f t="shared" si="29"/>
        <v>0</v>
      </c>
      <c r="H632" s="560">
        <f t="shared" si="30"/>
        <v>0</v>
      </c>
      <c r="I632" s="599"/>
      <c r="J632" s="560">
        <f t="shared" si="31"/>
        <v>0</v>
      </c>
      <c r="K632" s="181"/>
      <c r="L632" s="181"/>
      <c r="M632" s="181"/>
      <c r="N632" s="600">
        <f t="shared" si="32"/>
        <v>0</v>
      </c>
      <c r="O632" s="591"/>
    </row>
    <row r="633" spans="1:15" ht="15" x14ac:dyDescent="0.2">
      <c r="A633" s="601">
        <v>496</v>
      </c>
      <c r="B633" s="594"/>
      <c r="C633" s="596"/>
      <c r="D633" s="597"/>
      <c r="E633" s="181"/>
      <c r="F633" s="634"/>
      <c r="G633" s="598">
        <f t="shared" si="29"/>
        <v>0</v>
      </c>
      <c r="H633" s="560">
        <f t="shared" si="30"/>
        <v>0</v>
      </c>
      <c r="I633" s="599"/>
      <c r="J633" s="560">
        <f t="shared" si="31"/>
        <v>0</v>
      </c>
      <c r="K633" s="181"/>
      <c r="L633" s="181"/>
      <c r="M633" s="181"/>
      <c r="N633" s="600">
        <f t="shared" si="32"/>
        <v>0</v>
      </c>
      <c r="O633" s="591"/>
    </row>
    <row r="634" spans="1:15" ht="15" x14ac:dyDescent="0.2">
      <c r="A634" s="601">
        <v>497</v>
      </c>
      <c r="B634" s="594"/>
      <c r="C634" s="596"/>
      <c r="D634" s="597"/>
      <c r="E634" s="181"/>
      <c r="F634" s="634"/>
      <c r="G634" s="598">
        <f t="shared" si="29"/>
        <v>0</v>
      </c>
      <c r="H634" s="560">
        <f t="shared" si="30"/>
        <v>0</v>
      </c>
      <c r="I634" s="599"/>
      <c r="J634" s="560">
        <f t="shared" si="31"/>
        <v>0</v>
      </c>
      <c r="K634" s="181"/>
      <c r="L634" s="181"/>
      <c r="M634" s="181"/>
      <c r="N634" s="600">
        <f t="shared" si="32"/>
        <v>0</v>
      </c>
      <c r="O634" s="591"/>
    </row>
    <row r="635" spans="1:15" ht="15" x14ac:dyDescent="0.2">
      <c r="A635" s="601">
        <v>498</v>
      </c>
      <c r="B635" s="594"/>
      <c r="C635" s="596"/>
      <c r="D635" s="597"/>
      <c r="E635" s="181"/>
      <c r="F635" s="634"/>
      <c r="G635" s="598">
        <f t="shared" si="29"/>
        <v>0</v>
      </c>
      <c r="H635" s="560">
        <f t="shared" si="30"/>
        <v>0</v>
      </c>
      <c r="I635" s="599"/>
      <c r="J635" s="560">
        <f t="shared" si="31"/>
        <v>0</v>
      </c>
      <c r="K635" s="181"/>
      <c r="L635" s="181"/>
      <c r="M635" s="181"/>
      <c r="N635" s="600">
        <f t="shared" si="32"/>
        <v>0</v>
      </c>
      <c r="O635" s="591"/>
    </row>
    <row r="636" spans="1:15" ht="15" x14ac:dyDescent="0.2">
      <c r="A636" s="601">
        <v>499</v>
      </c>
      <c r="B636" s="594"/>
      <c r="C636" s="596"/>
      <c r="D636" s="597"/>
      <c r="E636" s="181"/>
      <c r="F636" s="634"/>
      <c r="G636" s="598">
        <f t="shared" si="29"/>
        <v>0</v>
      </c>
      <c r="H636" s="560">
        <f t="shared" si="30"/>
        <v>0</v>
      </c>
      <c r="I636" s="599"/>
      <c r="J636" s="560">
        <f t="shared" si="31"/>
        <v>0</v>
      </c>
      <c r="K636" s="181"/>
      <c r="L636" s="181"/>
      <c r="M636" s="181"/>
      <c r="N636" s="600">
        <f t="shared" si="32"/>
        <v>0</v>
      </c>
      <c r="O636" s="591"/>
    </row>
    <row r="637" spans="1:15" ht="15" x14ac:dyDescent="0.2">
      <c r="A637" s="601">
        <v>500</v>
      </c>
      <c r="B637" s="594"/>
      <c r="C637" s="596"/>
      <c r="D637" s="597"/>
      <c r="E637" s="181"/>
      <c r="F637" s="634"/>
      <c r="G637" s="598">
        <f t="shared" si="29"/>
        <v>0</v>
      </c>
      <c r="H637" s="560">
        <f t="shared" si="30"/>
        <v>0</v>
      </c>
      <c r="I637" s="599"/>
      <c r="J637" s="560">
        <f t="shared" si="31"/>
        <v>0</v>
      </c>
      <c r="K637" s="181"/>
      <c r="L637" s="181"/>
      <c r="M637" s="181"/>
      <c r="N637" s="600">
        <f t="shared" si="32"/>
        <v>0</v>
      </c>
      <c r="O637" s="591"/>
    </row>
    <row r="638" spans="1:15" ht="15" x14ac:dyDescent="0.2">
      <c r="A638" s="601">
        <v>501</v>
      </c>
      <c r="B638" s="594"/>
      <c r="C638" s="596"/>
      <c r="D638" s="597"/>
      <c r="E638" s="181"/>
      <c r="F638" s="634"/>
      <c r="G638" s="598">
        <f t="shared" si="29"/>
        <v>0</v>
      </c>
      <c r="H638" s="560">
        <f t="shared" si="30"/>
        <v>0</v>
      </c>
      <c r="I638" s="599"/>
      <c r="J638" s="560">
        <f t="shared" si="31"/>
        <v>0</v>
      </c>
      <c r="K638" s="181"/>
      <c r="L638" s="181"/>
      <c r="M638" s="181"/>
      <c r="N638" s="600">
        <f t="shared" si="32"/>
        <v>0</v>
      </c>
      <c r="O638" s="591"/>
    </row>
    <row r="639" spans="1:15" ht="15" x14ac:dyDescent="0.2">
      <c r="A639" s="601">
        <v>502</v>
      </c>
      <c r="B639" s="594"/>
      <c r="C639" s="596"/>
      <c r="D639" s="597"/>
      <c r="E639" s="181"/>
      <c r="F639" s="634"/>
      <c r="G639" s="598">
        <f t="shared" si="29"/>
        <v>0</v>
      </c>
      <c r="H639" s="560">
        <f t="shared" si="30"/>
        <v>0</v>
      </c>
      <c r="I639" s="599"/>
      <c r="J639" s="560">
        <f t="shared" si="31"/>
        <v>0</v>
      </c>
      <c r="K639" s="181"/>
      <c r="L639" s="181"/>
      <c r="M639" s="181"/>
      <c r="N639" s="600">
        <f t="shared" si="32"/>
        <v>0</v>
      </c>
      <c r="O639" s="591"/>
    </row>
    <row r="640" spans="1:15" ht="15" x14ac:dyDescent="0.2">
      <c r="A640" s="601">
        <v>503</v>
      </c>
      <c r="B640" s="594"/>
      <c r="C640" s="596"/>
      <c r="D640" s="597"/>
      <c r="E640" s="181"/>
      <c r="F640" s="634"/>
      <c r="G640" s="598">
        <f t="shared" si="29"/>
        <v>0</v>
      </c>
      <c r="H640" s="560">
        <f t="shared" si="30"/>
        <v>0</v>
      </c>
      <c r="I640" s="599"/>
      <c r="J640" s="560">
        <f t="shared" si="31"/>
        <v>0</v>
      </c>
      <c r="K640" s="181"/>
      <c r="L640" s="181"/>
      <c r="M640" s="181"/>
      <c r="N640" s="600">
        <f t="shared" si="32"/>
        <v>0</v>
      </c>
      <c r="O640" s="591"/>
    </row>
    <row r="641" spans="1:15" ht="15" x14ac:dyDescent="0.2">
      <c r="A641" s="601">
        <v>504</v>
      </c>
      <c r="B641" s="594"/>
      <c r="C641" s="596"/>
      <c r="D641" s="597"/>
      <c r="E641" s="181"/>
      <c r="F641" s="634"/>
      <c r="G641" s="598">
        <f t="shared" si="29"/>
        <v>0</v>
      </c>
      <c r="H641" s="560">
        <f t="shared" si="30"/>
        <v>0</v>
      </c>
      <c r="I641" s="599"/>
      <c r="J641" s="560">
        <f t="shared" si="31"/>
        <v>0</v>
      </c>
      <c r="K641" s="181"/>
      <c r="L641" s="181"/>
      <c r="M641" s="181"/>
      <c r="N641" s="600">
        <f t="shared" si="32"/>
        <v>0</v>
      </c>
      <c r="O641" s="591"/>
    </row>
    <row r="642" spans="1:15" ht="15" x14ac:dyDescent="0.2">
      <c r="A642" s="601">
        <v>505</v>
      </c>
      <c r="B642" s="594"/>
      <c r="C642" s="596"/>
      <c r="D642" s="597"/>
      <c r="E642" s="181"/>
      <c r="F642" s="634"/>
      <c r="G642" s="598">
        <f t="shared" si="29"/>
        <v>0</v>
      </c>
      <c r="H642" s="560">
        <f t="shared" si="30"/>
        <v>0</v>
      </c>
      <c r="I642" s="599"/>
      <c r="J642" s="560">
        <f t="shared" si="31"/>
        <v>0</v>
      </c>
      <c r="K642" s="181"/>
      <c r="L642" s="181"/>
      <c r="M642" s="181"/>
      <c r="N642" s="600">
        <f t="shared" si="32"/>
        <v>0</v>
      </c>
      <c r="O642" s="591"/>
    </row>
    <row r="643" spans="1:15" ht="15" x14ac:dyDescent="0.2">
      <c r="A643" s="601">
        <v>506</v>
      </c>
      <c r="B643" s="594"/>
      <c r="C643" s="596"/>
      <c r="D643" s="597"/>
      <c r="E643" s="181"/>
      <c r="F643" s="634"/>
      <c r="G643" s="598">
        <f t="shared" si="29"/>
        <v>0</v>
      </c>
      <c r="H643" s="560">
        <f t="shared" si="30"/>
        <v>0</v>
      </c>
      <c r="I643" s="599"/>
      <c r="J643" s="560">
        <f t="shared" si="31"/>
        <v>0</v>
      </c>
      <c r="K643" s="181"/>
      <c r="L643" s="181"/>
      <c r="M643" s="181"/>
      <c r="N643" s="600">
        <f t="shared" si="32"/>
        <v>0</v>
      </c>
      <c r="O643" s="591"/>
    </row>
    <row r="644" spans="1:15" ht="15" x14ac:dyDescent="0.2">
      <c r="A644" s="601">
        <v>507</v>
      </c>
      <c r="B644" s="594"/>
      <c r="C644" s="596"/>
      <c r="D644" s="597"/>
      <c r="E644" s="181"/>
      <c r="F644" s="634"/>
      <c r="G644" s="598">
        <f t="shared" si="29"/>
        <v>0</v>
      </c>
      <c r="H644" s="560">
        <f t="shared" si="30"/>
        <v>0</v>
      </c>
      <c r="I644" s="599"/>
      <c r="J644" s="560">
        <f t="shared" si="31"/>
        <v>0</v>
      </c>
      <c r="K644" s="181"/>
      <c r="L644" s="181"/>
      <c r="M644" s="181"/>
      <c r="N644" s="600">
        <f t="shared" si="32"/>
        <v>0</v>
      </c>
      <c r="O644" s="591"/>
    </row>
    <row r="645" spans="1:15" ht="15" x14ac:dyDescent="0.2">
      <c r="A645" s="601">
        <v>508</v>
      </c>
      <c r="B645" s="594"/>
      <c r="C645" s="596"/>
      <c r="D645" s="597"/>
      <c r="E645" s="181"/>
      <c r="F645" s="634"/>
      <c r="G645" s="598">
        <f t="shared" si="29"/>
        <v>0</v>
      </c>
      <c r="H645" s="560">
        <f t="shared" si="30"/>
        <v>0</v>
      </c>
      <c r="I645" s="599"/>
      <c r="J645" s="560">
        <f t="shared" si="31"/>
        <v>0</v>
      </c>
      <c r="K645" s="181"/>
      <c r="L645" s="181"/>
      <c r="M645" s="181"/>
      <c r="N645" s="600">
        <f t="shared" si="32"/>
        <v>0</v>
      </c>
      <c r="O645" s="591"/>
    </row>
    <row r="646" spans="1:15" ht="15" x14ac:dyDescent="0.2">
      <c r="A646" s="601">
        <v>509</v>
      </c>
      <c r="B646" s="594"/>
      <c r="C646" s="596"/>
      <c r="D646" s="597"/>
      <c r="E646" s="181"/>
      <c r="F646" s="634"/>
      <c r="G646" s="598">
        <f t="shared" si="29"/>
        <v>0</v>
      </c>
      <c r="H646" s="560">
        <f t="shared" si="30"/>
        <v>0</v>
      </c>
      <c r="I646" s="599"/>
      <c r="J646" s="560">
        <f t="shared" si="31"/>
        <v>0</v>
      </c>
      <c r="K646" s="181"/>
      <c r="L646" s="181"/>
      <c r="M646" s="181"/>
      <c r="N646" s="600">
        <f t="shared" si="32"/>
        <v>0</v>
      </c>
      <c r="O646" s="591"/>
    </row>
    <row r="647" spans="1:15" ht="15" x14ac:dyDescent="0.2">
      <c r="A647" s="601">
        <v>510</v>
      </c>
      <c r="B647" s="594"/>
      <c r="C647" s="596"/>
      <c r="D647" s="597"/>
      <c r="E647" s="181"/>
      <c r="F647" s="634"/>
      <c r="G647" s="598">
        <f t="shared" si="29"/>
        <v>0</v>
      </c>
      <c r="H647" s="560">
        <f t="shared" si="30"/>
        <v>0</v>
      </c>
      <c r="I647" s="599"/>
      <c r="J647" s="560">
        <f t="shared" si="31"/>
        <v>0</v>
      </c>
      <c r="K647" s="181"/>
      <c r="L647" s="181"/>
      <c r="M647" s="181"/>
      <c r="N647" s="600">
        <f t="shared" si="32"/>
        <v>0</v>
      </c>
      <c r="O647" s="591"/>
    </row>
    <row r="648" spans="1:15" ht="15" x14ac:dyDescent="0.2">
      <c r="A648" s="601">
        <v>511</v>
      </c>
      <c r="B648" s="594"/>
      <c r="C648" s="596"/>
      <c r="D648" s="597"/>
      <c r="E648" s="181"/>
      <c r="F648" s="634"/>
      <c r="G648" s="598">
        <f t="shared" si="29"/>
        <v>0</v>
      </c>
      <c r="H648" s="560">
        <f t="shared" si="30"/>
        <v>0</v>
      </c>
      <c r="I648" s="599"/>
      <c r="J648" s="560">
        <f t="shared" si="31"/>
        <v>0</v>
      </c>
      <c r="K648" s="181"/>
      <c r="L648" s="181"/>
      <c r="M648" s="181"/>
      <c r="N648" s="600">
        <f t="shared" si="32"/>
        <v>0</v>
      </c>
      <c r="O648" s="591"/>
    </row>
    <row r="649" spans="1:15" ht="15" x14ac:dyDescent="0.2">
      <c r="A649" s="601">
        <v>512</v>
      </c>
      <c r="B649" s="594"/>
      <c r="C649" s="596"/>
      <c r="D649" s="597"/>
      <c r="E649" s="181"/>
      <c r="F649" s="634"/>
      <c r="G649" s="598">
        <f t="shared" si="29"/>
        <v>0</v>
      </c>
      <c r="H649" s="560">
        <f t="shared" si="30"/>
        <v>0</v>
      </c>
      <c r="I649" s="599"/>
      <c r="J649" s="560">
        <f t="shared" si="31"/>
        <v>0</v>
      </c>
      <c r="K649" s="181"/>
      <c r="L649" s="181"/>
      <c r="M649" s="181"/>
      <c r="N649" s="600">
        <f t="shared" si="32"/>
        <v>0</v>
      </c>
      <c r="O649" s="591"/>
    </row>
    <row r="650" spans="1:15" ht="15" x14ac:dyDescent="0.2">
      <c r="A650" s="601">
        <v>513</v>
      </c>
      <c r="B650" s="594"/>
      <c r="C650" s="596"/>
      <c r="D650" s="597"/>
      <c r="E650" s="181"/>
      <c r="F650" s="634"/>
      <c r="G650" s="598">
        <f t="shared" si="29"/>
        <v>0</v>
      </c>
      <c r="H650" s="560">
        <f t="shared" si="30"/>
        <v>0</v>
      </c>
      <c r="I650" s="599"/>
      <c r="J650" s="560">
        <f t="shared" si="31"/>
        <v>0</v>
      </c>
      <c r="K650" s="181"/>
      <c r="L650" s="181"/>
      <c r="M650" s="181"/>
      <c r="N650" s="600">
        <f t="shared" si="32"/>
        <v>0</v>
      </c>
      <c r="O650" s="591"/>
    </row>
    <row r="651" spans="1:15" ht="15" x14ac:dyDescent="0.2">
      <c r="A651" s="601">
        <v>514</v>
      </c>
      <c r="B651" s="594"/>
      <c r="C651" s="596"/>
      <c r="D651" s="597"/>
      <c r="E651" s="181"/>
      <c r="F651" s="634"/>
      <c r="G651" s="598">
        <f t="shared" ref="G651:G714" si="33">IF(OR(D651=0,F651=0),0,IF(F651="Sofortabschreib.","",EDATE(D651,F651*12)-1))</f>
        <v>0</v>
      </c>
      <c r="H651" s="560">
        <f t="shared" ref="H651:H714" si="34">IF(F651=0,0,IF(F651="Sofortabschreib.",0,ROUND(E651/F651/12,2)))</f>
        <v>0</v>
      </c>
      <c r="I651" s="599"/>
      <c r="J651" s="560">
        <f t="shared" ref="J651:J714" si="35">IF(I651=0,0,NETWORKDAYS(I651,EOMONTH(I651,0),$J$7:$J$111)*8)</f>
        <v>0</v>
      </c>
      <c r="K651" s="181"/>
      <c r="L651" s="181"/>
      <c r="M651" s="181"/>
      <c r="N651" s="600">
        <f t="shared" ref="N651:N714" si="36">IF(F651="Sofortabschreib.",ROUND(M651,2),IF(J651=0,0,IF(K651=0,ROUND(H651/J651*L651,2),ROUND(H651/K651*L651,2))))</f>
        <v>0</v>
      </c>
      <c r="O651" s="591"/>
    </row>
    <row r="652" spans="1:15" ht="15" x14ac:dyDescent="0.2">
      <c r="A652" s="601">
        <v>515</v>
      </c>
      <c r="B652" s="594"/>
      <c r="C652" s="596"/>
      <c r="D652" s="597"/>
      <c r="E652" s="181"/>
      <c r="F652" s="634"/>
      <c r="G652" s="598">
        <f t="shared" si="33"/>
        <v>0</v>
      </c>
      <c r="H652" s="560">
        <f t="shared" si="34"/>
        <v>0</v>
      </c>
      <c r="I652" s="599"/>
      <c r="J652" s="560">
        <f t="shared" si="35"/>
        <v>0</v>
      </c>
      <c r="K652" s="181"/>
      <c r="L652" s="181"/>
      <c r="M652" s="181"/>
      <c r="N652" s="600">
        <f t="shared" si="36"/>
        <v>0</v>
      </c>
      <c r="O652" s="591"/>
    </row>
    <row r="653" spans="1:15" ht="15" x14ac:dyDescent="0.2">
      <c r="A653" s="601">
        <v>516</v>
      </c>
      <c r="B653" s="594"/>
      <c r="C653" s="596"/>
      <c r="D653" s="597"/>
      <c r="E653" s="181"/>
      <c r="F653" s="634"/>
      <c r="G653" s="598">
        <f t="shared" si="33"/>
        <v>0</v>
      </c>
      <c r="H653" s="560">
        <f t="shared" si="34"/>
        <v>0</v>
      </c>
      <c r="I653" s="599"/>
      <c r="J653" s="560">
        <f t="shared" si="35"/>
        <v>0</v>
      </c>
      <c r="K653" s="181"/>
      <c r="L653" s="181"/>
      <c r="M653" s="181"/>
      <c r="N653" s="600">
        <f t="shared" si="36"/>
        <v>0</v>
      </c>
      <c r="O653" s="591"/>
    </row>
    <row r="654" spans="1:15" ht="15" x14ac:dyDescent="0.2">
      <c r="A654" s="601">
        <v>517</v>
      </c>
      <c r="B654" s="594"/>
      <c r="C654" s="596"/>
      <c r="D654" s="597"/>
      <c r="E654" s="181"/>
      <c r="F654" s="634"/>
      <c r="G654" s="598">
        <f t="shared" si="33"/>
        <v>0</v>
      </c>
      <c r="H654" s="560">
        <f t="shared" si="34"/>
        <v>0</v>
      </c>
      <c r="I654" s="599"/>
      <c r="J654" s="560">
        <f t="shared" si="35"/>
        <v>0</v>
      </c>
      <c r="K654" s="181"/>
      <c r="L654" s="181"/>
      <c r="M654" s="181"/>
      <c r="N654" s="600">
        <f t="shared" si="36"/>
        <v>0</v>
      </c>
      <c r="O654" s="591"/>
    </row>
    <row r="655" spans="1:15" ht="15" x14ac:dyDescent="0.2">
      <c r="A655" s="601">
        <v>518</v>
      </c>
      <c r="B655" s="594"/>
      <c r="C655" s="596"/>
      <c r="D655" s="597"/>
      <c r="E655" s="181"/>
      <c r="F655" s="634"/>
      <c r="G655" s="598">
        <f t="shared" si="33"/>
        <v>0</v>
      </c>
      <c r="H655" s="560">
        <f t="shared" si="34"/>
        <v>0</v>
      </c>
      <c r="I655" s="599"/>
      <c r="J655" s="560">
        <f t="shared" si="35"/>
        <v>0</v>
      </c>
      <c r="K655" s="181"/>
      <c r="L655" s="181"/>
      <c r="M655" s="181"/>
      <c r="N655" s="600">
        <f t="shared" si="36"/>
        <v>0</v>
      </c>
      <c r="O655" s="591"/>
    </row>
    <row r="656" spans="1:15" ht="15" x14ac:dyDescent="0.2">
      <c r="A656" s="601">
        <v>519</v>
      </c>
      <c r="B656" s="594"/>
      <c r="C656" s="596"/>
      <c r="D656" s="597"/>
      <c r="E656" s="181"/>
      <c r="F656" s="634"/>
      <c r="G656" s="598">
        <f t="shared" si="33"/>
        <v>0</v>
      </c>
      <c r="H656" s="560">
        <f t="shared" si="34"/>
        <v>0</v>
      </c>
      <c r="I656" s="599"/>
      <c r="J656" s="560">
        <f t="shared" si="35"/>
        <v>0</v>
      </c>
      <c r="K656" s="181"/>
      <c r="L656" s="181"/>
      <c r="M656" s="181"/>
      <c r="N656" s="600">
        <f t="shared" si="36"/>
        <v>0</v>
      </c>
      <c r="O656" s="591"/>
    </row>
    <row r="657" spans="1:15" ht="15" x14ac:dyDescent="0.2">
      <c r="A657" s="601">
        <v>520</v>
      </c>
      <c r="B657" s="594"/>
      <c r="C657" s="596"/>
      <c r="D657" s="597"/>
      <c r="E657" s="181"/>
      <c r="F657" s="634"/>
      <c r="G657" s="598">
        <f t="shared" si="33"/>
        <v>0</v>
      </c>
      <c r="H657" s="560">
        <f t="shared" si="34"/>
        <v>0</v>
      </c>
      <c r="I657" s="599"/>
      <c r="J657" s="560">
        <f t="shared" si="35"/>
        <v>0</v>
      </c>
      <c r="K657" s="181"/>
      <c r="L657" s="181"/>
      <c r="M657" s="181"/>
      <c r="N657" s="600">
        <f t="shared" si="36"/>
        <v>0</v>
      </c>
      <c r="O657" s="591"/>
    </row>
    <row r="658" spans="1:15" ht="15" x14ac:dyDescent="0.2">
      <c r="A658" s="601">
        <v>521</v>
      </c>
      <c r="B658" s="594"/>
      <c r="C658" s="596"/>
      <c r="D658" s="597"/>
      <c r="E658" s="181"/>
      <c r="F658" s="634"/>
      <c r="G658" s="598">
        <f t="shared" si="33"/>
        <v>0</v>
      </c>
      <c r="H658" s="560">
        <f t="shared" si="34"/>
        <v>0</v>
      </c>
      <c r="I658" s="599"/>
      <c r="J658" s="560">
        <f t="shared" si="35"/>
        <v>0</v>
      </c>
      <c r="K658" s="181"/>
      <c r="L658" s="181"/>
      <c r="M658" s="181"/>
      <c r="N658" s="600">
        <f t="shared" si="36"/>
        <v>0</v>
      </c>
      <c r="O658" s="591"/>
    </row>
    <row r="659" spans="1:15" ht="15" x14ac:dyDescent="0.2">
      <c r="A659" s="601">
        <v>522</v>
      </c>
      <c r="B659" s="594"/>
      <c r="C659" s="596"/>
      <c r="D659" s="597"/>
      <c r="E659" s="181"/>
      <c r="F659" s="634"/>
      <c r="G659" s="598">
        <f t="shared" si="33"/>
        <v>0</v>
      </c>
      <c r="H659" s="560">
        <f t="shared" si="34"/>
        <v>0</v>
      </c>
      <c r="I659" s="599"/>
      <c r="J659" s="560">
        <f t="shared" si="35"/>
        <v>0</v>
      </c>
      <c r="K659" s="181"/>
      <c r="L659" s="181"/>
      <c r="M659" s="181"/>
      <c r="N659" s="600">
        <f t="shared" si="36"/>
        <v>0</v>
      </c>
      <c r="O659" s="591"/>
    </row>
    <row r="660" spans="1:15" ht="15" x14ac:dyDescent="0.2">
      <c r="A660" s="601">
        <v>523</v>
      </c>
      <c r="B660" s="594"/>
      <c r="C660" s="596"/>
      <c r="D660" s="597"/>
      <c r="E660" s="181"/>
      <c r="F660" s="634"/>
      <c r="G660" s="598">
        <f t="shared" si="33"/>
        <v>0</v>
      </c>
      <c r="H660" s="560">
        <f t="shared" si="34"/>
        <v>0</v>
      </c>
      <c r="I660" s="599"/>
      <c r="J660" s="560">
        <f t="shared" si="35"/>
        <v>0</v>
      </c>
      <c r="K660" s="181"/>
      <c r="L660" s="181"/>
      <c r="M660" s="181"/>
      <c r="N660" s="600">
        <f t="shared" si="36"/>
        <v>0</v>
      </c>
      <c r="O660" s="591"/>
    </row>
    <row r="661" spans="1:15" ht="15" x14ac:dyDescent="0.2">
      <c r="A661" s="601">
        <v>524</v>
      </c>
      <c r="B661" s="594"/>
      <c r="C661" s="596"/>
      <c r="D661" s="597"/>
      <c r="E661" s="181"/>
      <c r="F661" s="634"/>
      <c r="G661" s="598">
        <f t="shared" si="33"/>
        <v>0</v>
      </c>
      <c r="H661" s="560">
        <f t="shared" si="34"/>
        <v>0</v>
      </c>
      <c r="I661" s="599"/>
      <c r="J661" s="560">
        <f t="shared" si="35"/>
        <v>0</v>
      </c>
      <c r="K661" s="181"/>
      <c r="L661" s="181"/>
      <c r="M661" s="181"/>
      <c r="N661" s="600">
        <f t="shared" si="36"/>
        <v>0</v>
      </c>
      <c r="O661" s="591"/>
    </row>
    <row r="662" spans="1:15" ht="15" x14ac:dyDescent="0.2">
      <c r="A662" s="601">
        <v>525</v>
      </c>
      <c r="B662" s="594"/>
      <c r="C662" s="596"/>
      <c r="D662" s="597"/>
      <c r="E662" s="181"/>
      <c r="F662" s="634"/>
      <c r="G662" s="598">
        <f t="shared" si="33"/>
        <v>0</v>
      </c>
      <c r="H662" s="560">
        <f t="shared" si="34"/>
        <v>0</v>
      </c>
      <c r="I662" s="599"/>
      <c r="J662" s="560">
        <f t="shared" si="35"/>
        <v>0</v>
      </c>
      <c r="K662" s="181"/>
      <c r="L662" s="181"/>
      <c r="M662" s="181"/>
      <c r="N662" s="600">
        <f t="shared" si="36"/>
        <v>0</v>
      </c>
      <c r="O662" s="591"/>
    </row>
    <row r="663" spans="1:15" ht="15" x14ac:dyDescent="0.2">
      <c r="A663" s="601">
        <v>526</v>
      </c>
      <c r="B663" s="594"/>
      <c r="C663" s="596"/>
      <c r="D663" s="597"/>
      <c r="E663" s="181"/>
      <c r="F663" s="634"/>
      <c r="G663" s="598">
        <f t="shared" si="33"/>
        <v>0</v>
      </c>
      <c r="H663" s="560">
        <f t="shared" si="34"/>
        <v>0</v>
      </c>
      <c r="I663" s="599"/>
      <c r="J663" s="560">
        <f t="shared" si="35"/>
        <v>0</v>
      </c>
      <c r="K663" s="181"/>
      <c r="L663" s="181"/>
      <c r="M663" s="181"/>
      <c r="N663" s="600">
        <f t="shared" si="36"/>
        <v>0</v>
      </c>
      <c r="O663" s="591"/>
    </row>
    <row r="664" spans="1:15" ht="15" x14ac:dyDescent="0.2">
      <c r="A664" s="601">
        <v>527</v>
      </c>
      <c r="B664" s="594"/>
      <c r="C664" s="596"/>
      <c r="D664" s="597"/>
      <c r="E664" s="181"/>
      <c r="F664" s="634"/>
      <c r="G664" s="598">
        <f t="shared" si="33"/>
        <v>0</v>
      </c>
      <c r="H664" s="560">
        <f t="shared" si="34"/>
        <v>0</v>
      </c>
      <c r="I664" s="599"/>
      <c r="J664" s="560">
        <f t="shared" si="35"/>
        <v>0</v>
      </c>
      <c r="K664" s="181"/>
      <c r="L664" s="181"/>
      <c r="M664" s="181"/>
      <c r="N664" s="600">
        <f t="shared" si="36"/>
        <v>0</v>
      </c>
      <c r="O664" s="591"/>
    </row>
    <row r="665" spans="1:15" ht="15" x14ac:dyDescent="0.2">
      <c r="A665" s="601">
        <v>528</v>
      </c>
      <c r="B665" s="594"/>
      <c r="C665" s="596"/>
      <c r="D665" s="597"/>
      <c r="E665" s="181"/>
      <c r="F665" s="634"/>
      <c r="G665" s="598">
        <f t="shared" si="33"/>
        <v>0</v>
      </c>
      <c r="H665" s="560">
        <f t="shared" si="34"/>
        <v>0</v>
      </c>
      <c r="I665" s="599"/>
      <c r="J665" s="560">
        <f t="shared" si="35"/>
        <v>0</v>
      </c>
      <c r="K665" s="181"/>
      <c r="L665" s="181"/>
      <c r="M665" s="181"/>
      <c r="N665" s="600">
        <f t="shared" si="36"/>
        <v>0</v>
      </c>
      <c r="O665" s="591"/>
    </row>
    <row r="666" spans="1:15" ht="15" x14ac:dyDescent="0.2">
      <c r="A666" s="601">
        <v>529</v>
      </c>
      <c r="B666" s="594"/>
      <c r="C666" s="596"/>
      <c r="D666" s="597"/>
      <c r="E666" s="181"/>
      <c r="F666" s="634"/>
      <c r="G666" s="598">
        <f t="shared" si="33"/>
        <v>0</v>
      </c>
      <c r="H666" s="560">
        <f t="shared" si="34"/>
        <v>0</v>
      </c>
      <c r="I666" s="599"/>
      <c r="J666" s="560">
        <f t="shared" si="35"/>
        <v>0</v>
      </c>
      <c r="K666" s="181"/>
      <c r="L666" s="181"/>
      <c r="M666" s="181"/>
      <c r="N666" s="600">
        <f t="shared" si="36"/>
        <v>0</v>
      </c>
      <c r="O666" s="591"/>
    </row>
    <row r="667" spans="1:15" ht="15" x14ac:dyDescent="0.2">
      <c r="A667" s="601">
        <v>530</v>
      </c>
      <c r="B667" s="594"/>
      <c r="C667" s="596"/>
      <c r="D667" s="597"/>
      <c r="E667" s="181"/>
      <c r="F667" s="634"/>
      <c r="G667" s="598">
        <f t="shared" si="33"/>
        <v>0</v>
      </c>
      <c r="H667" s="560">
        <f t="shared" si="34"/>
        <v>0</v>
      </c>
      <c r="I667" s="599"/>
      <c r="J667" s="560">
        <f t="shared" si="35"/>
        <v>0</v>
      </c>
      <c r="K667" s="181"/>
      <c r="L667" s="181"/>
      <c r="M667" s="181"/>
      <c r="N667" s="600">
        <f t="shared" si="36"/>
        <v>0</v>
      </c>
      <c r="O667" s="591"/>
    </row>
    <row r="668" spans="1:15" ht="15" x14ac:dyDescent="0.2">
      <c r="A668" s="601">
        <v>531</v>
      </c>
      <c r="B668" s="594"/>
      <c r="C668" s="596"/>
      <c r="D668" s="597"/>
      <c r="E668" s="181"/>
      <c r="F668" s="634"/>
      <c r="G668" s="598">
        <f t="shared" si="33"/>
        <v>0</v>
      </c>
      <c r="H668" s="560">
        <f t="shared" si="34"/>
        <v>0</v>
      </c>
      <c r="I668" s="599"/>
      <c r="J668" s="560">
        <f t="shared" si="35"/>
        <v>0</v>
      </c>
      <c r="K668" s="181"/>
      <c r="L668" s="181"/>
      <c r="M668" s="181"/>
      <c r="N668" s="600">
        <f t="shared" si="36"/>
        <v>0</v>
      </c>
      <c r="O668" s="591"/>
    </row>
    <row r="669" spans="1:15" ht="15" x14ac:dyDescent="0.2">
      <c r="A669" s="601">
        <v>532</v>
      </c>
      <c r="B669" s="594"/>
      <c r="C669" s="596"/>
      <c r="D669" s="597"/>
      <c r="E669" s="181"/>
      <c r="F669" s="634"/>
      <c r="G669" s="598">
        <f t="shared" si="33"/>
        <v>0</v>
      </c>
      <c r="H669" s="560">
        <f t="shared" si="34"/>
        <v>0</v>
      </c>
      <c r="I669" s="599"/>
      <c r="J669" s="560">
        <f t="shared" si="35"/>
        <v>0</v>
      </c>
      <c r="K669" s="181"/>
      <c r="L669" s="181"/>
      <c r="M669" s="181"/>
      <c r="N669" s="600">
        <f t="shared" si="36"/>
        <v>0</v>
      </c>
      <c r="O669" s="591"/>
    </row>
    <row r="670" spans="1:15" ht="15" x14ac:dyDescent="0.2">
      <c r="A670" s="601">
        <v>533</v>
      </c>
      <c r="B670" s="594"/>
      <c r="C670" s="596"/>
      <c r="D670" s="597"/>
      <c r="E670" s="181"/>
      <c r="F670" s="634"/>
      <c r="G670" s="598">
        <f t="shared" si="33"/>
        <v>0</v>
      </c>
      <c r="H670" s="560">
        <f t="shared" si="34"/>
        <v>0</v>
      </c>
      <c r="I670" s="599"/>
      <c r="J670" s="560">
        <f t="shared" si="35"/>
        <v>0</v>
      </c>
      <c r="K670" s="181"/>
      <c r="L670" s="181"/>
      <c r="M670" s="181"/>
      <c r="N670" s="600">
        <f t="shared" si="36"/>
        <v>0</v>
      </c>
      <c r="O670" s="591"/>
    </row>
    <row r="671" spans="1:15" ht="15" x14ac:dyDescent="0.2">
      <c r="A671" s="601">
        <v>534</v>
      </c>
      <c r="B671" s="594"/>
      <c r="C671" s="596"/>
      <c r="D671" s="597"/>
      <c r="E671" s="181"/>
      <c r="F671" s="634"/>
      <c r="G671" s="598">
        <f t="shared" si="33"/>
        <v>0</v>
      </c>
      <c r="H671" s="560">
        <f t="shared" si="34"/>
        <v>0</v>
      </c>
      <c r="I671" s="599"/>
      <c r="J671" s="560">
        <f t="shared" si="35"/>
        <v>0</v>
      </c>
      <c r="K671" s="181"/>
      <c r="L671" s="181"/>
      <c r="M671" s="181"/>
      <c r="N671" s="600">
        <f t="shared" si="36"/>
        <v>0</v>
      </c>
      <c r="O671" s="591"/>
    </row>
    <row r="672" spans="1:15" ht="15" x14ac:dyDescent="0.2">
      <c r="A672" s="601">
        <v>535</v>
      </c>
      <c r="B672" s="594"/>
      <c r="C672" s="596"/>
      <c r="D672" s="597"/>
      <c r="E672" s="181"/>
      <c r="F672" s="634"/>
      <c r="G672" s="598">
        <f t="shared" si="33"/>
        <v>0</v>
      </c>
      <c r="H672" s="560">
        <f t="shared" si="34"/>
        <v>0</v>
      </c>
      <c r="I672" s="599"/>
      <c r="J672" s="560">
        <f t="shared" si="35"/>
        <v>0</v>
      </c>
      <c r="K672" s="181"/>
      <c r="L672" s="181"/>
      <c r="M672" s="181"/>
      <c r="N672" s="600">
        <f t="shared" si="36"/>
        <v>0</v>
      </c>
      <c r="O672" s="591"/>
    </row>
    <row r="673" spans="1:15" ht="15" x14ac:dyDescent="0.2">
      <c r="A673" s="601">
        <v>536</v>
      </c>
      <c r="B673" s="594"/>
      <c r="C673" s="596"/>
      <c r="D673" s="597"/>
      <c r="E673" s="181"/>
      <c r="F673" s="634"/>
      <c r="G673" s="598">
        <f t="shared" si="33"/>
        <v>0</v>
      </c>
      <c r="H673" s="560">
        <f t="shared" si="34"/>
        <v>0</v>
      </c>
      <c r="I673" s="599"/>
      <c r="J673" s="560">
        <f t="shared" si="35"/>
        <v>0</v>
      </c>
      <c r="K673" s="181"/>
      <c r="L673" s="181"/>
      <c r="M673" s="181"/>
      <c r="N673" s="600">
        <f t="shared" si="36"/>
        <v>0</v>
      </c>
      <c r="O673" s="591"/>
    </row>
    <row r="674" spans="1:15" ht="15" x14ac:dyDescent="0.2">
      <c r="A674" s="601">
        <v>537</v>
      </c>
      <c r="B674" s="594"/>
      <c r="C674" s="596"/>
      <c r="D674" s="597"/>
      <c r="E674" s="181"/>
      <c r="F674" s="634"/>
      <c r="G674" s="598">
        <f t="shared" si="33"/>
        <v>0</v>
      </c>
      <c r="H674" s="560">
        <f t="shared" si="34"/>
        <v>0</v>
      </c>
      <c r="I674" s="599"/>
      <c r="J674" s="560">
        <f t="shared" si="35"/>
        <v>0</v>
      </c>
      <c r="K674" s="181"/>
      <c r="L674" s="181"/>
      <c r="M674" s="181"/>
      <c r="N674" s="600">
        <f t="shared" si="36"/>
        <v>0</v>
      </c>
      <c r="O674" s="591"/>
    </row>
    <row r="675" spans="1:15" ht="15" x14ac:dyDescent="0.2">
      <c r="A675" s="601">
        <v>538</v>
      </c>
      <c r="B675" s="594"/>
      <c r="C675" s="596"/>
      <c r="D675" s="597"/>
      <c r="E675" s="181"/>
      <c r="F675" s="634"/>
      <c r="G675" s="598">
        <f t="shared" si="33"/>
        <v>0</v>
      </c>
      <c r="H675" s="560">
        <f t="shared" si="34"/>
        <v>0</v>
      </c>
      <c r="I675" s="599"/>
      <c r="J675" s="560">
        <f t="shared" si="35"/>
        <v>0</v>
      </c>
      <c r="K675" s="181"/>
      <c r="L675" s="181"/>
      <c r="M675" s="181"/>
      <c r="N675" s="600">
        <f t="shared" si="36"/>
        <v>0</v>
      </c>
      <c r="O675" s="591"/>
    </row>
    <row r="676" spans="1:15" ht="15" x14ac:dyDescent="0.2">
      <c r="A676" s="601">
        <v>539</v>
      </c>
      <c r="B676" s="594"/>
      <c r="C676" s="596"/>
      <c r="D676" s="597"/>
      <c r="E676" s="181"/>
      <c r="F676" s="634"/>
      <c r="G676" s="598">
        <f t="shared" si="33"/>
        <v>0</v>
      </c>
      <c r="H676" s="560">
        <f t="shared" si="34"/>
        <v>0</v>
      </c>
      <c r="I676" s="599"/>
      <c r="J676" s="560">
        <f t="shared" si="35"/>
        <v>0</v>
      </c>
      <c r="K676" s="181"/>
      <c r="L676" s="181"/>
      <c r="M676" s="181"/>
      <c r="N676" s="600">
        <f t="shared" si="36"/>
        <v>0</v>
      </c>
      <c r="O676" s="591"/>
    </row>
    <row r="677" spans="1:15" ht="15" x14ac:dyDescent="0.2">
      <c r="A677" s="601">
        <v>540</v>
      </c>
      <c r="B677" s="594"/>
      <c r="C677" s="596"/>
      <c r="D677" s="597"/>
      <c r="E677" s="181"/>
      <c r="F677" s="634"/>
      <c r="G677" s="598">
        <f t="shared" si="33"/>
        <v>0</v>
      </c>
      <c r="H677" s="560">
        <f t="shared" si="34"/>
        <v>0</v>
      </c>
      <c r="I677" s="599"/>
      <c r="J677" s="560">
        <f t="shared" si="35"/>
        <v>0</v>
      </c>
      <c r="K677" s="181"/>
      <c r="L677" s="181"/>
      <c r="M677" s="181"/>
      <c r="N677" s="600">
        <f t="shared" si="36"/>
        <v>0</v>
      </c>
      <c r="O677" s="591"/>
    </row>
    <row r="678" spans="1:15" ht="15" x14ac:dyDescent="0.2">
      <c r="A678" s="601">
        <v>541</v>
      </c>
      <c r="B678" s="594"/>
      <c r="C678" s="596"/>
      <c r="D678" s="597"/>
      <c r="E678" s="181"/>
      <c r="F678" s="634"/>
      <c r="G678" s="598">
        <f t="shared" si="33"/>
        <v>0</v>
      </c>
      <c r="H678" s="560">
        <f t="shared" si="34"/>
        <v>0</v>
      </c>
      <c r="I678" s="599"/>
      <c r="J678" s="560">
        <f t="shared" si="35"/>
        <v>0</v>
      </c>
      <c r="K678" s="181"/>
      <c r="L678" s="181"/>
      <c r="M678" s="181"/>
      <c r="N678" s="600">
        <f t="shared" si="36"/>
        <v>0</v>
      </c>
      <c r="O678" s="591"/>
    </row>
    <row r="679" spans="1:15" ht="15" x14ac:dyDescent="0.2">
      <c r="A679" s="601">
        <v>542</v>
      </c>
      <c r="B679" s="594"/>
      <c r="C679" s="596"/>
      <c r="D679" s="597"/>
      <c r="E679" s="181"/>
      <c r="F679" s="634"/>
      <c r="G679" s="598">
        <f t="shared" si="33"/>
        <v>0</v>
      </c>
      <c r="H679" s="560">
        <f t="shared" si="34"/>
        <v>0</v>
      </c>
      <c r="I679" s="599"/>
      <c r="J679" s="560">
        <f t="shared" si="35"/>
        <v>0</v>
      </c>
      <c r="K679" s="181"/>
      <c r="L679" s="181"/>
      <c r="M679" s="181"/>
      <c r="N679" s="600">
        <f t="shared" si="36"/>
        <v>0</v>
      </c>
      <c r="O679" s="591"/>
    </row>
    <row r="680" spans="1:15" ht="15" x14ac:dyDescent="0.2">
      <c r="A680" s="601">
        <v>543</v>
      </c>
      <c r="B680" s="594"/>
      <c r="C680" s="596"/>
      <c r="D680" s="597"/>
      <c r="E680" s="181"/>
      <c r="F680" s="634"/>
      <c r="G680" s="598">
        <f t="shared" si="33"/>
        <v>0</v>
      </c>
      <c r="H680" s="560">
        <f t="shared" si="34"/>
        <v>0</v>
      </c>
      <c r="I680" s="599"/>
      <c r="J680" s="560">
        <f t="shared" si="35"/>
        <v>0</v>
      </c>
      <c r="K680" s="181"/>
      <c r="L680" s="181"/>
      <c r="M680" s="181"/>
      <c r="N680" s="600">
        <f t="shared" si="36"/>
        <v>0</v>
      </c>
      <c r="O680" s="591"/>
    </row>
    <row r="681" spans="1:15" ht="15" x14ac:dyDescent="0.2">
      <c r="A681" s="601">
        <v>544</v>
      </c>
      <c r="B681" s="594"/>
      <c r="C681" s="596"/>
      <c r="D681" s="597"/>
      <c r="E681" s="181"/>
      <c r="F681" s="634"/>
      <c r="G681" s="598">
        <f t="shared" si="33"/>
        <v>0</v>
      </c>
      <c r="H681" s="560">
        <f t="shared" si="34"/>
        <v>0</v>
      </c>
      <c r="I681" s="599"/>
      <c r="J681" s="560">
        <f t="shared" si="35"/>
        <v>0</v>
      </c>
      <c r="K681" s="181"/>
      <c r="L681" s="181"/>
      <c r="M681" s="181"/>
      <c r="N681" s="600">
        <f t="shared" si="36"/>
        <v>0</v>
      </c>
      <c r="O681" s="591"/>
    </row>
    <row r="682" spans="1:15" ht="15" x14ac:dyDescent="0.2">
      <c r="A682" s="601">
        <v>545</v>
      </c>
      <c r="B682" s="594"/>
      <c r="C682" s="596"/>
      <c r="D682" s="597"/>
      <c r="E682" s="181"/>
      <c r="F682" s="634"/>
      <c r="G682" s="598">
        <f t="shared" si="33"/>
        <v>0</v>
      </c>
      <c r="H682" s="560">
        <f t="shared" si="34"/>
        <v>0</v>
      </c>
      <c r="I682" s="599"/>
      <c r="J682" s="560">
        <f t="shared" si="35"/>
        <v>0</v>
      </c>
      <c r="K682" s="181"/>
      <c r="L682" s="181"/>
      <c r="M682" s="181"/>
      <c r="N682" s="600">
        <f t="shared" si="36"/>
        <v>0</v>
      </c>
      <c r="O682" s="591"/>
    </row>
    <row r="683" spans="1:15" ht="15" x14ac:dyDescent="0.2">
      <c r="A683" s="601">
        <v>546</v>
      </c>
      <c r="B683" s="594"/>
      <c r="C683" s="596"/>
      <c r="D683" s="597"/>
      <c r="E683" s="181"/>
      <c r="F683" s="634"/>
      <c r="G683" s="598">
        <f t="shared" si="33"/>
        <v>0</v>
      </c>
      <c r="H683" s="560">
        <f t="shared" si="34"/>
        <v>0</v>
      </c>
      <c r="I683" s="599"/>
      <c r="J683" s="560">
        <f t="shared" si="35"/>
        <v>0</v>
      </c>
      <c r="K683" s="181"/>
      <c r="L683" s="181"/>
      <c r="M683" s="181"/>
      <c r="N683" s="600">
        <f t="shared" si="36"/>
        <v>0</v>
      </c>
      <c r="O683" s="591"/>
    </row>
    <row r="684" spans="1:15" ht="15" x14ac:dyDescent="0.2">
      <c r="A684" s="601">
        <v>547</v>
      </c>
      <c r="B684" s="594"/>
      <c r="C684" s="596"/>
      <c r="D684" s="597"/>
      <c r="E684" s="181"/>
      <c r="F684" s="634"/>
      <c r="G684" s="598">
        <f t="shared" si="33"/>
        <v>0</v>
      </c>
      <c r="H684" s="560">
        <f t="shared" si="34"/>
        <v>0</v>
      </c>
      <c r="I684" s="599"/>
      <c r="J684" s="560">
        <f t="shared" si="35"/>
        <v>0</v>
      </c>
      <c r="K684" s="181"/>
      <c r="L684" s="181"/>
      <c r="M684" s="181"/>
      <c r="N684" s="600">
        <f t="shared" si="36"/>
        <v>0</v>
      </c>
      <c r="O684" s="591"/>
    </row>
    <row r="685" spans="1:15" ht="15" x14ac:dyDescent="0.2">
      <c r="A685" s="601">
        <v>548</v>
      </c>
      <c r="B685" s="594"/>
      <c r="C685" s="596"/>
      <c r="D685" s="597"/>
      <c r="E685" s="181"/>
      <c r="F685" s="634"/>
      <c r="G685" s="598">
        <f t="shared" si="33"/>
        <v>0</v>
      </c>
      <c r="H685" s="560">
        <f t="shared" si="34"/>
        <v>0</v>
      </c>
      <c r="I685" s="599"/>
      <c r="J685" s="560">
        <f t="shared" si="35"/>
        <v>0</v>
      </c>
      <c r="K685" s="181"/>
      <c r="L685" s="181"/>
      <c r="M685" s="181"/>
      <c r="N685" s="600">
        <f t="shared" si="36"/>
        <v>0</v>
      </c>
      <c r="O685" s="591"/>
    </row>
    <row r="686" spans="1:15" ht="15" x14ac:dyDescent="0.2">
      <c r="A686" s="601">
        <v>549</v>
      </c>
      <c r="B686" s="594"/>
      <c r="C686" s="596"/>
      <c r="D686" s="597"/>
      <c r="E686" s="181"/>
      <c r="F686" s="634"/>
      <c r="G686" s="598">
        <f t="shared" si="33"/>
        <v>0</v>
      </c>
      <c r="H686" s="560">
        <f t="shared" si="34"/>
        <v>0</v>
      </c>
      <c r="I686" s="599"/>
      <c r="J686" s="560">
        <f t="shared" si="35"/>
        <v>0</v>
      </c>
      <c r="K686" s="181"/>
      <c r="L686" s="181"/>
      <c r="M686" s="181"/>
      <c r="N686" s="600">
        <f t="shared" si="36"/>
        <v>0</v>
      </c>
      <c r="O686" s="591"/>
    </row>
    <row r="687" spans="1:15" ht="15" x14ac:dyDescent="0.2">
      <c r="A687" s="601">
        <v>550</v>
      </c>
      <c r="B687" s="594"/>
      <c r="C687" s="596"/>
      <c r="D687" s="597"/>
      <c r="E687" s="181"/>
      <c r="F687" s="634"/>
      <c r="G687" s="598">
        <f t="shared" si="33"/>
        <v>0</v>
      </c>
      <c r="H687" s="560">
        <f t="shared" si="34"/>
        <v>0</v>
      </c>
      <c r="I687" s="599"/>
      <c r="J687" s="560">
        <f t="shared" si="35"/>
        <v>0</v>
      </c>
      <c r="K687" s="181"/>
      <c r="L687" s="181"/>
      <c r="M687" s="181"/>
      <c r="N687" s="600">
        <f t="shared" si="36"/>
        <v>0</v>
      </c>
      <c r="O687" s="591"/>
    </row>
    <row r="688" spans="1:15" ht="15" x14ac:dyDescent="0.2">
      <c r="A688" s="601">
        <v>551</v>
      </c>
      <c r="B688" s="594"/>
      <c r="C688" s="596"/>
      <c r="D688" s="597"/>
      <c r="E688" s="181"/>
      <c r="F688" s="634"/>
      <c r="G688" s="598">
        <f t="shared" si="33"/>
        <v>0</v>
      </c>
      <c r="H688" s="560">
        <f t="shared" si="34"/>
        <v>0</v>
      </c>
      <c r="I688" s="599"/>
      <c r="J688" s="560">
        <f t="shared" si="35"/>
        <v>0</v>
      </c>
      <c r="K688" s="181"/>
      <c r="L688" s="181"/>
      <c r="M688" s="181"/>
      <c r="N688" s="600">
        <f t="shared" si="36"/>
        <v>0</v>
      </c>
      <c r="O688" s="591"/>
    </row>
    <row r="689" spans="1:15" ht="15" x14ac:dyDescent="0.2">
      <c r="A689" s="601">
        <v>552</v>
      </c>
      <c r="B689" s="594"/>
      <c r="C689" s="596"/>
      <c r="D689" s="597"/>
      <c r="E689" s="181"/>
      <c r="F689" s="634"/>
      <c r="G689" s="598">
        <f t="shared" si="33"/>
        <v>0</v>
      </c>
      <c r="H689" s="560">
        <f t="shared" si="34"/>
        <v>0</v>
      </c>
      <c r="I689" s="599"/>
      <c r="J689" s="560">
        <f t="shared" si="35"/>
        <v>0</v>
      </c>
      <c r="K689" s="181"/>
      <c r="L689" s="181"/>
      <c r="M689" s="181"/>
      <c r="N689" s="600">
        <f t="shared" si="36"/>
        <v>0</v>
      </c>
      <c r="O689" s="591"/>
    </row>
    <row r="690" spans="1:15" ht="15" x14ac:dyDescent="0.2">
      <c r="A690" s="601">
        <v>553</v>
      </c>
      <c r="B690" s="594"/>
      <c r="C690" s="596"/>
      <c r="D690" s="597"/>
      <c r="E690" s="181"/>
      <c r="F690" s="634"/>
      <c r="G690" s="598">
        <f t="shared" si="33"/>
        <v>0</v>
      </c>
      <c r="H690" s="560">
        <f t="shared" si="34"/>
        <v>0</v>
      </c>
      <c r="I690" s="599"/>
      <c r="J690" s="560">
        <f t="shared" si="35"/>
        <v>0</v>
      </c>
      <c r="K690" s="181"/>
      <c r="L690" s="181"/>
      <c r="M690" s="181"/>
      <c r="N690" s="600">
        <f t="shared" si="36"/>
        <v>0</v>
      </c>
      <c r="O690" s="591"/>
    </row>
    <row r="691" spans="1:15" ht="15" x14ac:dyDescent="0.2">
      <c r="A691" s="601">
        <v>554</v>
      </c>
      <c r="B691" s="594"/>
      <c r="C691" s="596"/>
      <c r="D691" s="597"/>
      <c r="E691" s="181"/>
      <c r="F691" s="634"/>
      <c r="G691" s="598">
        <f t="shared" si="33"/>
        <v>0</v>
      </c>
      <c r="H691" s="560">
        <f t="shared" si="34"/>
        <v>0</v>
      </c>
      <c r="I691" s="599"/>
      <c r="J691" s="560">
        <f t="shared" si="35"/>
        <v>0</v>
      </c>
      <c r="K691" s="181"/>
      <c r="L691" s="181"/>
      <c r="M691" s="181"/>
      <c r="N691" s="600">
        <f t="shared" si="36"/>
        <v>0</v>
      </c>
      <c r="O691" s="591"/>
    </row>
    <row r="692" spans="1:15" ht="15" x14ac:dyDescent="0.2">
      <c r="A692" s="601">
        <v>555</v>
      </c>
      <c r="B692" s="594"/>
      <c r="C692" s="596"/>
      <c r="D692" s="597"/>
      <c r="E692" s="181"/>
      <c r="F692" s="634"/>
      <c r="G692" s="598">
        <f t="shared" si="33"/>
        <v>0</v>
      </c>
      <c r="H692" s="560">
        <f t="shared" si="34"/>
        <v>0</v>
      </c>
      <c r="I692" s="599"/>
      <c r="J692" s="560">
        <f t="shared" si="35"/>
        <v>0</v>
      </c>
      <c r="K692" s="181"/>
      <c r="L692" s="181"/>
      <c r="M692" s="181"/>
      <c r="N692" s="600">
        <f t="shared" si="36"/>
        <v>0</v>
      </c>
      <c r="O692" s="591"/>
    </row>
    <row r="693" spans="1:15" ht="15" x14ac:dyDescent="0.2">
      <c r="A693" s="601">
        <v>556</v>
      </c>
      <c r="B693" s="594"/>
      <c r="C693" s="596"/>
      <c r="D693" s="597"/>
      <c r="E693" s="181"/>
      <c r="F693" s="634"/>
      <c r="G693" s="598">
        <f t="shared" si="33"/>
        <v>0</v>
      </c>
      <c r="H693" s="560">
        <f t="shared" si="34"/>
        <v>0</v>
      </c>
      <c r="I693" s="599"/>
      <c r="J693" s="560">
        <f t="shared" si="35"/>
        <v>0</v>
      </c>
      <c r="K693" s="181"/>
      <c r="L693" s="181"/>
      <c r="M693" s="181"/>
      <c r="N693" s="600">
        <f t="shared" si="36"/>
        <v>0</v>
      </c>
      <c r="O693" s="591"/>
    </row>
    <row r="694" spans="1:15" ht="15" x14ac:dyDescent="0.2">
      <c r="A694" s="601">
        <v>557</v>
      </c>
      <c r="B694" s="594"/>
      <c r="C694" s="596"/>
      <c r="D694" s="597"/>
      <c r="E694" s="181"/>
      <c r="F694" s="634"/>
      <c r="G694" s="598">
        <f t="shared" si="33"/>
        <v>0</v>
      </c>
      <c r="H694" s="560">
        <f t="shared" si="34"/>
        <v>0</v>
      </c>
      <c r="I694" s="599"/>
      <c r="J694" s="560">
        <f t="shared" si="35"/>
        <v>0</v>
      </c>
      <c r="K694" s="181"/>
      <c r="L694" s="181"/>
      <c r="M694" s="181"/>
      <c r="N694" s="600">
        <f t="shared" si="36"/>
        <v>0</v>
      </c>
      <c r="O694" s="591"/>
    </row>
    <row r="695" spans="1:15" ht="15" x14ac:dyDescent="0.2">
      <c r="A695" s="601">
        <v>558</v>
      </c>
      <c r="B695" s="594"/>
      <c r="C695" s="596"/>
      <c r="D695" s="597"/>
      <c r="E695" s="181"/>
      <c r="F695" s="634"/>
      <c r="G695" s="598">
        <f t="shared" si="33"/>
        <v>0</v>
      </c>
      <c r="H695" s="560">
        <f t="shared" si="34"/>
        <v>0</v>
      </c>
      <c r="I695" s="599"/>
      <c r="J695" s="560">
        <f t="shared" si="35"/>
        <v>0</v>
      </c>
      <c r="K695" s="181"/>
      <c r="L695" s="181"/>
      <c r="M695" s="181"/>
      <c r="N695" s="600">
        <f t="shared" si="36"/>
        <v>0</v>
      </c>
      <c r="O695" s="591"/>
    </row>
    <row r="696" spans="1:15" ht="15" x14ac:dyDescent="0.2">
      <c r="A696" s="601">
        <v>559</v>
      </c>
      <c r="B696" s="594"/>
      <c r="C696" s="596"/>
      <c r="D696" s="597"/>
      <c r="E696" s="181"/>
      <c r="F696" s="634"/>
      <c r="G696" s="598">
        <f t="shared" si="33"/>
        <v>0</v>
      </c>
      <c r="H696" s="560">
        <f t="shared" si="34"/>
        <v>0</v>
      </c>
      <c r="I696" s="599"/>
      <c r="J696" s="560">
        <f t="shared" si="35"/>
        <v>0</v>
      </c>
      <c r="K696" s="181"/>
      <c r="L696" s="181"/>
      <c r="M696" s="181"/>
      <c r="N696" s="600">
        <f t="shared" si="36"/>
        <v>0</v>
      </c>
      <c r="O696" s="591"/>
    </row>
    <row r="697" spans="1:15" ht="15" x14ac:dyDescent="0.2">
      <c r="A697" s="601">
        <v>560</v>
      </c>
      <c r="B697" s="594"/>
      <c r="C697" s="596"/>
      <c r="D697" s="597"/>
      <c r="E697" s="181"/>
      <c r="F697" s="634"/>
      <c r="G697" s="598">
        <f t="shared" si="33"/>
        <v>0</v>
      </c>
      <c r="H697" s="560">
        <f t="shared" si="34"/>
        <v>0</v>
      </c>
      <c r="I697" s="599"/>
      <c r="J697" s="560">
        <f t="shared" si="35"/>
        <v>0</v>
      </c>
      <c r="K697" s="181"/>
      <c r="L697" s="181"/>
      <c r="M697" s="181"/>
      <c r="N697" s="600">
        <f t="shared" si="36"/>
        <v>0</v>
      </c>
      <c r="O697" s="591"/>
    </row>
    <row r="698" spans="1:15" ht="15" x14ac:dyDescent="0.2">
      <c r="A698" s="601">
        <v>561</v>
      </c>
      <c r="B698" s="594"/>
      <c r="C698" s="596"/>
      <c r="D698" s="597"/>
      <c r="E698" s="181"/>
      <c r="F698" s="634"/>
      <c r="G698" s="598">
        <f t="shared" si="33"/>
        <v>0</v>
      </c>
      <c r="H698" s="560">
        <f t="shared" si="34"/>
        <v>0</v>
      </c>
      <c r="I698" s="599"/>
      <c r="J698" s="560">
        <f t="shared" si="35"/>
        <v>0</v>
      </c>
      <c r="K698" s="181"/>
      <c r="L698" s="181"/>
      <c r="M698" s="181"/>
      <c r="N698" s="600">
        <f t="shared" si="36"/>
        <v>0</v>
      </c>
      <c r="O698" s="591"/>
    </row>
    <row r="699" spans="1:15" ht="15" x14ac:dyDescent="0.2">
      <c r="A699" s="601">
        <v>562</v>
      </c>
      <c r="B699" s="594"/>
      <c r="C699" s="596"/>
      <c r="D699" s="597"/>
      <c r="E699" s="181"/>
      <c r="F699" s="634"/>
      <c r="G699" s="598">
        <f t="shared" si="33"/>
        <v>0</v>
      </c>
      <c r="H699" s="560">
        <f t="shared" si="34"/>
        <v>0</v>
      </c>
      <c r="I699" s="599"/>
      <c r="J699" s="560">
        <f t="shared" si="35"/>
        <v>0</v>
      </c>
      <c r="K699" s="181"/>
      <c r="L699" s="181"/>
      <c r="M699" s="181"/>
      <c r="N699" s="600">
        <f t="shared" si="36"/>
        <v>0</v>
      </c>
      <c r="O699" s="591"/>
    </row>
    <row r="700" spans="1:15" ht="15" x14ac:dyDescent="0.2">
      <c r="A700" s="601">
        <v>563</v>
      </c>
      <c r="B700" s="594"/>
      <c r="C700" s="596"/>
      <c r="D700" s="597"/>
      <c r="E700" s="181"/>
      <c r="F700" s="634"/>
      <c r="G700" s="598">
        <f t="shared" si="33"/>
        <v>0</v>
      </c>
      <c r="H700" s="560">
        <f t="shared" si="34"/>
        <v>0</v>
      </c>
      <c r="I700" s="599"/>
      <c r="J700" s="560">
        <f t="shared" si="35"/>
        <v>0</v>
      </c>
      <c r="K700" s="181"/>
      <c r="L700" s="181"/>
      <c r="M700" s="181"/>
      <c r="N700" s="600">
        <f t="shared" si="36"/>
        <v>0</v>
      </c>
      <c r="O700" s="591"/>
    </row>
    <row r="701" spans="1:15" ht="15" x14ac:dyDescent="0.2">
      <c r="A701" s="601">
        <v>564</v>
      </c>
      <c r="B701" s="594"/>
      <c r="C701" s="596"/>
      <c r="D701" s="597"/>
      <c r="E701" s="181"/>
      <c r="F701" s="634"/>
      <c r="G701" s="598">
        <f t="shared" si="33"/>
        <v>0</v>
      </c>
      <c r="H701" s="560">
        <f t="shared" si="34"/>
        <v>0</v>
      </c>
      <c r="I701" s="599"/>
      <c r="J701" s="560">
        <f t="shared" si="35"/>
        <v>0</v>
      </c>
      <c r="K701" s="181"/>
      <c r="L701" s="181"/>
      <c r="M701" s="181"/>
      <c r="N701" s="600">
        <f t="shared" si="36"/>
        <v>0</v>
      </c>
      <c r="O701" s="591"/>
    </row>
    <row r="702" spans="1:15" ht="15" x14ac:dyDescent="0.2">
      <c r="A702" s="601">
        <v>565</v>
      </c>
      <c r="B702" s="594"/>
      <c r="C702" s="596"/>
      <c r="D702" s="597"/>
      <c r="E702" s="181"/>
      <c r="F702" s="634"/>
      <c r="G702" s="598">
        <f t="shared" si="33"/>
        <v>0</v>
      </c>
      <c r="H702" s="560">
        <f t="shared" si="34"/>
        <v>0</v>
      </c>
      <c r="I702" s="599"/>
      <c r="J702" s="560">
        <f t="shared" si="35"/>
        <v>0</v>
      </c>
      <c r="K702" s="181"/>
      <c r="L702" s="181"/>
      <c r="M702" s="181"/>
      <c r="N702" s="600">
        <f t="shared" si="36"/>
        <v>0</v>
      </c>
      <c r="O702" s="591"/>
    </row>
    <row r="703" spans="1:15" ht="15" x14ac:dyDescent="0.2">
      <c r="A703" s="601">
        <v>566</v>
      </c>
      <c r="B703" s="594"/>
      <c r="C703" s="596"/>
      <c r="D703" s="597"/>
      <c r="E703" s="181"/>
      <c r="F703" s="634"/>
      <c r="G703" s="598">
        <f t="shared" si="33"/>
        <v>0</v>
      </c>
      <c r="H703" s="560">
        <f t="shared" si="34"/>
        <v>0</v>
      </c>
      <c r="I703" s="599"/>
      <c r="J703" s="560">
        <f t="shared" si="35"/>
        <v>0</v>
      </c>
      <c r="K703" s="181"/>
      <c r="L703" s="181"/>
      <c r="M703" s="181"/>
      <c r="N703" s="600">
        <f t="shared" si="36"/>
        <v>0</v>
      </c>
      <c r="O703" s="591"/>
    </row>
    <row r="704" spans="1:15" ht="15" x14ac:dyDescent="0.2">
      <c r="A704" s="601">
        <v>567</v>
      </c>
      <c r="B704" s="594"/>
      <c r="C704" s="596"/>
      <c r="D704" s="597"/>
      <c r="E704" s="181"/>
      <c r="F704" s="634"/>
      <c r="G704" s="598">
        <f t="shared" si="33"/>
        <v>0</v>
      </c>
      <c r="H704" s="560">
        <f t="shared" si="34"/>
        <v>0</v>
      </c>
      <c r="I704" s="599"/>
      <c r="J704" s="560">
        <f t="shared" si="35"/>
        <v>0</v>
      </c>
      <c r="K704" s="181"/>
      <c r="L704" s="181"/>
      <c r="M704" s="181"/>
      <c r="N704" s="600">
        <f t="shared" si="36"/>
        <v>0</v>
      </c>
      <c r="O704" s="591"/>
    </row>
    <row r="705" spans="1:15" ht="15" x14ac:dyDescent="0.2">
      <c r="A705" s="601">
        <v>568</v>
      </c>
      <c r="B705" s="594"/>
      <c r="C705" s="596"/>
      <c r="D705" s="597"/>
      <c r="E705" s="181"/>
      <c r="F705" s="634"/>
      <c r="G705" s="598">
        <f t="shared" si="33"/>
        <v>0</v>
      </c>
      <c r="H705" s="560">
        <f t="shared" si="34"/>
        <v>0</v>
      </c>
      <c r="I705" s="599"/>
      <c r="J705" s="560">
        <f t="shared" si="35"/>
        <v>0</v>
      </c>
      <c r="K705" s="181"/>
      <c r="L705" s="181"/>
      <c r="M705" s="181"/>
      <c r="N705" s="600">
        <f t="shared" si="36"/>
        <v>0</v>
      </c>
      <c r="O705" s="591"/>
    </row>
    <row r="706" spans="1:15" ht="15" x14ac:dyDescent="0.2">
      <c r="A706" s="601">
        <v>569</v>
      </c>
      <c r="B706" s="594"/>
      <c r="C706" s="596"/>
      <c r="D706" s="597"/>
      <c r="E706" s="181"/>
      <c r="F706" s="634"/>
      <c r="G706" s="598">
        <f t="shared" si="33"/>
        <v>0</v>
      </c>
      <c r="H706" s="560">
        <f t="shared" si="34"/>
        <v>0</v>
      </c>
      <c r="I706" s="599"/>
      <c r="J706" s="560">
        <f t="shared" si="35"/>
        <v>0</v>
      </c>
      <c r="K706" s="181"/>
      <c r="L706" s="181"/>
      <c r="M706" s="181"/>
      <c r="N706" s="600">
        <f t="shared" si="36"/>
        <v>0</v>
      </c>
      <c r="O706" s="591"/>
    </row>
    <row r="707" spans="1:15" ht="15" x14ac:dyDescent="0.2">
      <c r="A707" s="601">
        <v>570</v>
      </c>
      <c r="B707" s="594"/>
      <c r="C707" s="596"/>
      <c r="D707" s="597"/>
      <c r="E707" s="181"/>
      <c r="F707" s="634"/>
      <c r="G707" s="598">
        <f t="shared" si="33"/>
        <v>0</v>
      </c>
      <c r="H707" s="560">
        <f t="shared" si="34"/>
        <v>0</v>
      </c>
      <c r="I707" s="599"/>
      <c r="J707" s="560">
        <f t="shared" si="35"/>
        <v>0</v>
      </c>
      <c r="K707" s="181"/>
      <c r="L707" s="181"/>
      <c r="M707" s="181"/>
      <c r="N707" s="600">
        <f t="shared" si="36"/>
        <v>0</v>
      </c>
      <c r="O707" s="591"/>
    </row>
    <row r="708" spans="1:15" ht="15" x14ac:dyDescent="0.2">
      <c r="A708" s="601">
        <v>571</v>
      </c>
      <c r="B708" s="594"/>
      <c r="C708" s="596"/>
      <c r="D708" s="597"/>
      <c r="E708" s="181"/>
      <c r="F708" s="634"/>
      <c r="G708" s="598">
        <f t="shared" si="33"/>
        <v>0</v>
      </c>
      <c r="H708" s="560">
        <f t="shared" si="34"/>
        <v>0</v>
      </c>
      <c r="I708" s="599"/>
      <c r="J708" s="560">
        <f t="shared" si="35"/>
        <v>0</v>
      </c>
      <c r="K708" s="181"/>
      <c r="L708" s="181"/>
      <c r="M708" s="181"/>
      <c r="N708" s="600">
        <f t="shared" si="36"/>
        <v>0</v>
      </c>
      <c r="O708" s="591"/>
    </row>
    <row r="709" spans="1:15" ht="15" x14ac:dyDescent="0.2">
      <c r="A709" s="601">
        <v>572</v>
      </c>
      <c r="B709" s="594"/>
      <c r="C709" s="596"/>
      <c r="D709" s="597"/>
      <c r="E709" s="181"/>
      <c r="F709" s="634"/>
      <c r="G709" s="598">
        <f t="shared" si="33"/>
        <v>0</v>
      </c>
      <c r="H709" s="560">
        <f t="shared" si="34"/>
        <v>0</v>
      </c>
      <c r="I709" s="599"/>
      <c r="J709" s="560">
        <f t="shared" si="35"/>
        <v>0</v>
      </c>
      <c r="K709" s="181"/>
      <c r="L709" s="181"/>
      <c r="M709" s="181"/>
      <c r="N709" s="600">
        <f t="shared" si="36"/>
        <v>0</v>
      </c>
      <c r="O709" s="591"/>
    </row>
    <row r="710" spans="1:15" ht="15" x14ac:dyDescent="0.2">
      <c r="A710" s="601">
        <v>573</v>
      </c>
      <c r="B710" s="594"/>
      <c r="C710" s="596"/>
      <c r="D710" s="597"/>
      <c r="E710" s="181"/>
      <c r="F710" s="634"/>
      <c r="G710" s="598">
        <f t="shared" si="33"/>
        <v>0</v>
      </c>
      <c r="H710" s="560">
        <f t="shared" si="34"/>
        <v>0</v>
      </c>
      <c r="I710" s="599"/>
      <c r="J710" s="560">
        <f t="shared" si="35"/>
        <v>0</v>
      </c>
      <c r="K710" s="181"/>
      <c r="L710" s="181"/>
      <c r="M710" s="181"/>
      <c r="N710" s="600">
        <f t="shared" si="36"/>
        <v>0</v>
      </c>
      <c r="O710" s="591"/>
    </row>
    <row r="711" spans="1:15" ht="15" x14ac:dyDescent="0.2">
      <c r="A711" s="601">
        <v>574</v>
      </c>
      <c r="B711" s="594"/>
      <c r="C711" s="596"/>
      <c r="D711" s="597"/>
      <c r="E711" s="181"/>
      <c r="F711" s="634"/>
      <c r="G711" s="598">
        <f t="shared" si="33"/>
        <v>0</v>
      </c>
      <c r="H711" s="560">
        <f t="shared" si="34"/>
        <v>0</v>
      </c>
      <c r="I711" s="599"/>
      <c r="J711" s="560">
        <f t="shared" si="35"/>
        <v>0</v>
      </c>
      <c r="K711" s="181"/>
      <c r="L711" s="181"/>
      <c r="M711" s="181"/>
      <c r="N711" s="600">
        <f t="shared" si="36"/>
        <v>0</v>
      </c>
      <c r="O711" s="591"/>
    </row>
    <row r="712" spans="1:15" ht="15" x14ac:dyDescent="0.2">
      <c r="A712" s="601">
        <v>575</v>
      </c>
      <c r="B712" s="594"/>
      <c r="C712" s="596"/>
      <c r="D712" s="597"/>
      <c r="E712" s="181"/>
      <c r="F712" s="634"/>
      <c r="G712" s="598">
        <f t="shared" si="33"/>
        <v>0</v>
      </c>
      <c r="H712" s="560">
        <f t="shared" si="34"/>
        <v>0</v>
      </c>
      <c r="I712" s="599"/>
      <c r="J712" s="560">
        <f t="shared" si="35"/>
        <v>0</v>
      </c>
      <c r="K712" s="181"/>
      <c r="L712" s="181"/>
      <c r="M712" s="181"/>
      <c r="N712" s="600">
        <f t="shared" si="36"/>
        <v>0</v>
      </c>
      <c r="O712" s="591"/>
    </row>
    <row r="713" spans="1:15" ht="15" x14ac:dyDescent="0.2">
      <c r="A713" s="601">
        <v>576</v>
      </c>
      <c r="B713" s="594"/>
      <c r="C713" s="596"/>
      <c r="D713" s="597"/>
      <c r="E713" s="181"/>
      <c r="F713" s="634"/>
      <c r="G713" s="598">
        <f t="shared" si="33"/>
        <v>0</v>
      </c>
      <c r="H713" s="560">
        <f t="shared" si="34"/>
        <v>0</v>
      </c>
      <c r="I713" s="599"/>
      <c r="J713" s="560">
        <f t="shared" si="35"/>
        <v>0</v>
      </c>
      <c r="K713" s="181"/>
      <c r="L713" s="181"/>
      <c r="M713" s="181"/>
      <c r="N713" s="600">
        <f t="shared" si="36"/>
        <v>0</v>
      </c>
      <c r="O713" s="591"/>
    </row>
    <row r="714" spans="1:15" ht="15" x14ac:dyDescent="0.2">
      <c r="A714" s="601">
        <v>577</v>
      </c>
      <c r="B714" s="594"/>
      <c r="C714" s="596"/>
      <c r="D714" s="597"/>
      <c r="E714" s="181"/>
      <c r="F714" s="634"/>
      <c r="G714" s="598">
        <f t="shared" si="33"/>
        <v>0</v>
      </c>
      <c r="H714" s="560">
        <f t="shared" si="34"/>
        <v>0</v>
      </c>
      <c r="I714" s="599"/>
      <c r="J714" s="560">
        <f t="shared" si="35"/>
        <v>0</v>
      </c>
      <c r="K714" s="181"/>
      <c r="L714" s="181"/>
      <c r="M714" s="181"/>
      <c r="N714" s="600">
        <f t="shared" si="36"/>
        <v>0</v>
      </c>
      <c r="O714" s="591"/>
    </row>
    <row r="715" spans="1:15" ht="15" x14ac:dyDescent="0.2">
      <c r="A715" s="601">
        <v>578</v>
      </c>
      <c r="B715" s="594"/>
      <c r="C715" s="596"/>
      <c r="D715" s="597"/>
      <c r="E715" s="181"/>
      <c r="F715" s="634"/>
      <c r="G715" s="598">
        <f t="shared" ref="G715:G778" si="37">IF(OR(D715=0,F715=0),0,IF(F715="Sofortabschreib.","",EDATE(D715,F715*12)-1))</f>
        <v>0</v>
      </c>
      <c r="H715" s="560">
        <f t="shared" ref="H715:H778" si="38">IF(F715=0,0,IF(F715="Sofortabschreib.",0,ROUND(E715/F715/12,2)))</f>
        <v>0</v>
      </c>
      <c r="I715" s="599"/>
      <c r="J715" s="560">
        <f t="shared" ref="J715:J778" si="39">IF(I715=0,0,NETWORKDAYS(I715,EOMONTH(I715,0),$J$7:$J$111)*8)</f>
        <v>0</v>
      </c>
      <c r="K715" s="181"/>
      <c r="L715" s="181"/>
      <c r="M715" s="181"/>
      <c r="N715" s="600">
        <f t="shared" ref="N715:N778" si="40">IF(F715="Sofortabschreib.",ROUND(M715,2),IF(J715=0,0,IF(K715=0,ROUND(H715/J715*L715,2),ROUND(H715/K715*L715,2))))</f>
        <v>0</v>
      </c>
      <c r="O715" s="591"/>
    </row>
    <row r="716" spans="1:15" ht="15" x14ac:dyDescent="0.2">
      <c r="A716" s="601">
        <v>579</v>
      </c>
      <c r="B716" s="594"/>
      <c r="C716" s="596"/>
      <c r="D716" s="597"/>
      <c r="E716" s="181"/>
      <c r="F716" s="634"/>
      <c r="G716" s="598">
        <f t="shared" si="37"/>
        <v>0</v>
      </c>
      <c r="H716" s="560">
        <f t="shared" si="38"/>
        <v>0</v>
      </c>
      <c r="I716" s="599"/>
      <c r="J716" s="560">
        <f t="shared" si="39"/>
        <v>0</v>
      </c>
      <c r="K716" s="181"/>
      <c r="L716" s="181"/>
      <c r="M716" s="181"/>
      <c r="N716" s="600">
        <f t="shared" si="40"/>
        <v>0</v>
      </c>
      <c r="O716" s="591"/>
    </row>
    <row r="717" spans="1:15" ht="15" x14ac:dyDescent="0.2">
      <c r="A717" s="601">
        <v>580</v>
      </c>
      <c r="B717" s="594"/>
      <c r="C717" s="596"/>
      <c r="D717" s="597"/>
      <c r="E717" s="181"/>
      <c r="F717" s="634"/>
      <c r="G717" s="598">
        <f t="shared" si="37"/>
        <v>0</v>
      </c>
      <c r="H717" s="560">
        <f t="shared" si="38"/>
        <v>0</v>
      </c>
      <c r="I717" s="599"/>
      <c r="J717" s="560">
        <f t="shared" si="39"/>
        <v>0</v>
      </c>
      <c r="K717" s="181"/>
      <c r="L717" s="181"/>
      <c r="M717" s="181"/>
      <c r="N717" s="600">
        <f t="shared" si="40"/>
        <v>0</v>
      </c>
      <c r="O717" s="591"/>
    </row>
    <row r="718" spans="1:15" ht="15" x14ac:dyDescent="0.2">
      <c r="A718" s="601">
        <v>581</v>
      </c>
      <c r="B718" s="594"/>
      <c r="C718" s="596"/>
      <c r="D718" s="597"/>
      <c r="E718" s="181"/>
      <c r="F718" s="634"/>
      <c r="G718" s="598">
        <f t="shared" si="37"/>
        <v>0</v>
      </c>
      <c r="H718" s="560">
        <f t="shared" si="38"/>
        <v>0</v>
      </c>
      <c r="I718" s="599"/>
      <c r="J718" s="560">
        <f t="shared" si="39"/>
        <v>0</v>
      </c>
      <c r="K718" s="181"/>
      <c r="L718" s="181"/>
      <c r="M718" s="181"/>
      <c r="N718" s="600">
        <f t="shared" si="40"/>
        <v>0</v>
      </c>
      <c r="O718" s="591"/>
    </row>
    <row r="719" spans="1:15" ht="15" x14ac:dyDescent="0.2">
      <c r="A719" s="601">
        <v>582</v>
      </c>
      <c r="B719" s="594"/>
      <c r="C719" s="596"/>
      <c r="D719" s="597"/>
      <c r="E719" s="181"/>
      <c r="F719" s="634"/>
      <c r="G719" s="598">
        <f t="shared" si="37"/>
        <v>0</v>
      </c>
      <c r="H719" s="560">
        <f t="shared" si="38"/>
        <v>0</v>
      </c>
      <c r="I719" s="599"/>
      <c r="J719" s="560">
        <f t="shared" si="39"/>
        <v>0</v>
      </c>
      <c r="K719" s="181"/>
      <c r="L719" s="181"/>
      <c r="M719" s="181"/>
      <c r="N719" s="600">
        <f t="shared" si="40"/>
        <v>0</v>
      </c>
      <c r="O719" s="591"/>
    </row>
    <row r="720" spans="1:15" ht="15" x14ac:dyDescent="0.2">
      <c r="A720" s="601">
        <v>583</v>
      </c>
      <c r="B720" s="594"/>
      <c r="C720" s="596"/>
      <c r="D720" s="597"/>
      <c r="E720" s="181"/>
      <c r="F720" s="634"/>
      <c r="G720" s="598">
        <f t="shared" si="37"/>
        <v>0</v>
      </c>
      <c r="H720" s="560">
        <f t="shared" si="38"/>
        <v>0</v>
      </c>
      <c r="I720" s="599"/>
      <c r="J720" s="560">
        <f t="shared" si="39"/>
        <v>0</v>
      </c>
      <c r="K720" s="181"/>
      <c r="L720" s="181"/>
      <c r="M720" s="181"/>
      <c r="N720" s="600">
        <f t="shared" si="40"/>
        <v>0</v>
      </c>
      <c r="O720" s="591"/>
    </row>
    <row r="721" spans="1:15" ht="15" x14ac:dyDescent="0.2">
      <c r="A721" s="601">
        <v>584</v>
      </c>
      <c r="B721" s="594"/>
      <c r="C721" s="596"/>
      <c r="D721" s="597"/>
      <c r="E721" s="181"/>
      <c r="F721" s="634"/>
      <c r="G721" s="598">
        <f t="shared" si="37"/>
        <v>0</v>
      </c>
      <c r="H721" s="560">
        <f t="shared" si="38"/>
        <v>0</v>
      </c>
      <c r="I721" s="599"/>
      <c r="J721" s="560">
        <f t="shared" si="39"/>
        <v>0</v>
      </c>
      <c r="K721" s="181"/>
      <c r="L721" s="181"/>
      <c r="M721" s="181"/>
      <c r="N721" s="600">
        <f t="shared" si="40"/>
        <v>0</v>
      </c>
      <c r="O721" s="591"/>
    </row>
    <row r="722" spans="1:15" ht="15" x14ac:dyDescent="0.2">
      <c r="A722" s="601">
        <v>585</v>
      </c>
      <c r="B722" s="594"/>
      <c r="C722" s="596"/>
      <c r="D722" s="597"/>
      <c r="E722" s="181"/>
      <c r="F722" s="634"/>
      <c r="G722" s="598">
        <f t="shared" si="37"/>
        <v>0</v>
      </c>
      <c r="H722" s="560">
        <f t="shared" si="38"/>
        <v>0</v>
      </c>
      <c r="I722" s="599"/>
      <c r="J722" s="560">
        <f t="shared" si="39"/>
        <v>0</v>
      </c>
      <c r="K722" s="181"/>
      <c r="L722" s="181"/>
      <c r="M722" s="181"/>
      <c r="N722" s="600">
        <f t="shared" si="40"/>
        <v>0</v>
      </c>
      <c r="O722" s="591"/>
    </row>
    <row r="723" spans="1:15" ht="15" x14ac:dyDescent="0.2">
      <c r="A723" s="601">
        <v>586</v>
      </c>
      <c r="B723" s="594"/>
      <c r="C723" s="596"/>
      <c r="D723" s="597"/>
      <c r="E723" s="181"/>
      <c r="F723" s="634"/>
      <c r="G723" s="598">
        <f t="shared" si="37"/>
        <v>0</v>
      </c>
      <c r="H723" s="560">
        <f t="shared" si="38"/>
        <v>0</v>
      </c>
      <c r="I723" s="599"/>
      <c r="J723" s="560">
        <f t="shared" si="39"/>
        <v>0</v>
      </c>
      <c r="K723" s="181"/>
      <c r="L723" s="181"/>
      <c r="M723" s="181"/>
      <c r="N723" s="600">
        <f t="shared" si="40"/>
        <v>0</v>
      </c>
      <c r="O723" s="591"/>
    </row>
    <row r="724" spans="1:15" ht="15" x14ac:dyDescent="0.2">
      <c r="A724" s="601">
        <v>587</v>
      </c>
      <c r="B724" s="594"/>
      <c r="C724" s="596"/>
      <c r="D724" s="597"/>
      <c r="E724" s="181"/>
      <c r="F724" s="634"/>
      <c r="G724" s="598">
        <f t="shared" si="37"/>
        <v>0</v>
      </c>
      <c r="H724" s="560">
        <f t="shared" si="38"/>
        <v>0</v>
      </c>
      <c r="I724" s="599"/>
      <c r="J724" s="560">
        <f t="shared" si="39"/>
        <v>0</v>
      </c>
      <c r="K724" s="181"/>
      <c r="L724" s="181"/>
      <c r="M724" s="181"/>
      <c r="N724" s="600">
        <f t="shared" si="40"/>
        <v>0</v>
      </c>
      <c r="O724" s="591"/>
    </row>
    <row r="725" spans="1:15" ht="15" x14ac:dyDescent="0.2">
      <c r="A725" s="601">
        <v>588</v>
      </c>
      <c r="B725" s="594"/>
      <c r="C725" s="596"/>
      <c r="D725" s="597"/>
      <c r="E725" s="181"/>
      <c r="F725" s="634"/>
      <c r="G725" s="598">
        <f t="shared" si="37"/>
        <v>0</v>
      </c>
      <c r="H725" s="560">
        <f t="shared" si="38"/>
        <v>0</v>
      </c>
      <c r="I725" s="599"/>
      <c r="J725" s="560">
        <f t="shared" si="39"/>
        <v>0</v>
      </c>
      <c r="K725" s="181"/>
      <c r="L725" s="181"/>
      <c r="M725" s="181"/>
      <c r="N725" s="600">
        <f t="shared" si="40"/>
        <v>0</v>
      </c>
      <c r="O725" s="591"/>
    </row>
    <row r="726" spans="1:15" ht="15" x14ac:dyDescent="0.2">
      <c r="A726" s="601">
        <v>589</v>
      </c>
      <c r="B726" s="594"/>
      <c r="C726" s="596"/>
      <c r="D726" s="597"/>
      <c r="E726" s="181"/>
      <c r="F726" s="634"/>
      <c r="G726" s="598">
        <f t="shared" si="37"/>
        <v>0</v>
      </c>
      <c r="H726" s="560">
        <f t="shared" si="38"/>
        <v>0</v>
      </c>
      <c r="I726" s="599"/>
      <c r="J726" s="560">
        <f t="shared" si="39"/>
        <v>0</v>
      </c>
      <c r="K726" s="181"/>
      <c r="L726" s="181"/>
      <c r="M726" s="181"/>
      <c r="N726" s="600">
        <f t="shared" si="40"/>
        <v>0</v>
      </c>
      <c r="O726" s="591"/>
    </row>
    <row r="727" spans="1:15" ht="15" x14ac:dyDescent="0.2">
      <c r="A727" s="601">
        <v>590</v>
      </c>
      <c r="B727" s="594"/>
      <c r="C727" s="596"/>
      <c r="D727" s="597"/>
      <c r="E727" s="181"/>
      <c r="F727" s="634"/>
      <c r="G727" s="598">
        <f t="shared" si="37"/>
        <v>0</v>
      </c>
      <c r="H727" s="560">
        <f t="shared" si="38"/>
        <v>0</v>
      </c>
      <c r="I727" s="599"/>
      <c r="J727" s="560">
        <f t="shared" si="39"/>
        <v>0</v>
      </c>
      <c r="K727" s="181"/>
      <c r="L727" s="181"/>
      <c r="M727" s="181"/>
      <c r="N727" s="600">
        <f t="shared" si="40"/>
        <v>0</v>
      </c>
      <c r="O727" s="591"/>
    </row>
    <row r="728" spans="1:15" ht="15" x14ac:dyDescent="0.2">
      <c r="A728" s="601">
        <v>591</v>
      </c>
      <c r="B728" s="594"/>
      <c r="C728" s="596"/>
      <c r="D728" s="597"/>
      <c r="E728" s="181"/>
      <c r="F728" s="634"/>
      <c r="G728" s="598">
        <f t="shared" si="37"/>
        <v>0</v>
      </c>
      <c r="H728" s="560">
        <f t="shared" si="38"/>
        <v>0</v>
      </c>
      <c r="I728" s="599"/>
      <c r="J728" s="560">
        <f t="shared" si="39"/>
        <v>0</v>
      </c>
      <c r="K728" s="181"/>
      <c r="L728" s="181"/>
      <c r="M728" s="181"/>
      <c r="N728" s="600">
        <f t="shared" si="40"/>
        <v>0</v>
      </c>
      <c r="O728" s="591"/>
    </row>
    <row r="729" spans="1:15" ht="15" x14ac:dyDescent="0.2">
      <c r="A729" s="601">
        <v>592</v>
      </c>
      <c r="B729" s="594"/>
      <c r="C729" s="596"/>
      <c r="D729" s="597"/>
      <c r="E729" s="181"/>
      <c r="F729" s="634"/>
      <c r="G729" s="598">
        <f t="shared" si="37"/>
        <v>0</v>
      </c>
      <c r="H729" s="560">
        <f t="shared" si="38"/>
        <v>0</v>
      </c>
      <c r="I729" s="599"/>
      <c r="J729" s="560">
        <f t="shared" si="39"/>
        <v>0</v>
      </c>
      <c r="K729" s="181"/>
      <c r="L729" s="181"/>
      <c r="M729" s="181"/>
      <c r="N729" s="600">
        <f t="shared" si="40"/>
        <v>0</v>
      </c>
      <c r="O729" s="591"/>
    </row>
    <row r="730" spans="1:15" ht="15" x14ac:dyDescent="0.2">
      <c r="A730" s="601">
        <v>593</v>
      </c>
      <c r="B730" s="594"/>
      <c r="C730" s="596"/>
      <c r="D730" s="597"/>
      <c r="E730" s="181"/>
      <c r="F730" s="634"/>
      <c r="G730" s="598">
        <f t="shared" si="37"/>
        <v>0</v>
      </c>
      <c r="H730" s="560">
        <f t="shared" si="38"/>
        <v>0</v>
      </c>
      <c r="I730" s="599"/>
      <c r="J730" s="560">
        <f t="shared" si="39"/>
        <v>0</v>
      </c>
      <c r="K730" s="181"/>
      <c r="L730" s="181"/>
      <c r="M730" s="181"/>
      <c r="N730" s="600">
        <f t="shared" si="40"/>
        <v>0</v>
      </c>
      <c r="O730" s="591"/>
    </row>
    <row r="731" spans="1:15" ht="15" x14ac:dyDescent="0.2">
      <c r="A731" s="601">
        <v>594</v>
      </c>
      <c r="B731" s="594"/>
      <c r="C731" s="596"/>
      <c r="D731" s="597"/>
      <c r="E731" s="181"/>
      <c r="F731" s="634"/>
      <c r="G731" s="598">
        <f t="shared" si="37"/>
        <v>0</v>
      </c>
      <c r="H731" s="560">
        <f t="shared" si="38"/>
        <v>0</v>
      </c>
      <c r="I731" s="599"/>
      <c r="J731" s="560">
        <f t="shared" si="39"/>
        <v>0</v>
      </c>
      <c r="K731" s="181"/>
      <c r="L731" s="181"/>
      <c r="M731" s="181"/>
      <c r="N731" s="600">
        <f t="shared" si="40"/>
        <v>0</v>
      </c>
      <c r="O731" s="591"/>
    </row>
    <row r="732" spans="1:15" ht="15" x14ac:dyDescent="0.2">
      <c r="A732" s="601">
        <v>595</v>
      </c>
      <c r="B732" s="594"/>
      <c r="C732" s="596"/>
      <c r="D732" s="597"/>
      <c r="E732" s="181"/>
      <c r="F732" s="634"/>
      <c r="G732" s="598">
        <f t="shared" si="37"/>
        <v>0</v>
      </c>
      <c r="H732" s="560">
        <f t="shared" si="38"/>
        <v>0</v>
      </c>
      <c r="I732" s="599"/>
      <c r="J732" s="560">
        <f t="shared" si="39"/>
        <v>0</v>
      </c>
      <c r="K732" s="181"/>
      <c r="L732" s="181"/>
      <c r="M732" s="181"/>
      <c r="N732" s="600">
        <f t="shared" si="40"/>
        <v>0</v>
      </c>
      <c r="O732" s="591"/>
    </row>
    <row r="733" spans="1:15" ht="15" x14ac:dyDescent="0.2">
      <c r="A733" s="601">
        <v>596</v>
      </c>
      <c r="B733" s="594"/>
      <c r="C733" s="596"/>
      <c r="D733" s="597"/>
      <c r="E733" s="181"/>
      <c r="F733" s="634"/>
      <c r="G733" s="598">
        <f t="shared" si="37"/>
        <v>0</v>
      </c>
      <c r="H733" s="560">
        <f t="shared" si="38"/>
        <v>0</v>
      </c>
      <c r="I733" s="599"/>
      <c r="J733" s="560">
        <f t="shared" si="39"/>
        <v>0</v>
      </c>
      <c r="K733" s="181"/>
      <c r="L733" s="181"/>
      <c r="M733" s="181"/>
      <c r="N733" s="600">
        <f t="shared" si="40"/>
        <v>0</v>
      </c>
      <c r="O733" s="591"/>
    </row>
    <row r="734" spans="1:15" ht="15" x14ac:dyDescent="0.2">
      <c r="A734" s="601">
        <v>597</v>
      </c>
      <c r="B734" s="594"/>
      <c r="C734" s="596"/>
      <c r="D734" s="597"/>
      <c r="E734" s="181"/>
      <c r="F734" s="634"/>
      <c r="G734" s="598">
        <f t="shared" si="37"/>
        <v>0</v>
      </c>
      <c r="H734" s="560">
        <f t="shared" si="38"/>
        <v>0</v>
      </c>
      <c r="I734" s="599"/>
      <c r="J734" s="560">
        <f t="shared" si="39"/>
        <v>0</v>
      </c>
      <c r="K734" s="181"/>
      <c r="L734" s="181"/>
      <c r="M734" s="181"/>
      <c r="N734" s="600">
        <f t="shared" si="40"/>
        <v>0</v>
      </c>
      <c r="O734" s="591"/>
    </row>
    <row r="735" spans="1:15" ht="15" x14ac:dyDescent="0.2">
      <c r="A735" s="601">
        <v>598</v>
      </c>
      <c r="B735" s="594"/>
      <c r="C735" s="596"/>
      <c r="D735" s="597"/>
      <c r="E735" s="181"/>
      <c r="F735" s="634"/>
      <c r="G735" s="598">
        <f t="shared" si="37"/>
        <v>0</v>
      </c>
      <c r="H735" s="560">
        <f t="shared" si="38"/>
        <v>0</v>
      </c>
      <c r="I735" s="599"/>
      <c r="J735" s="560">
        <f t="shared" si="39"/>
        <v>0</v>
      </c>
      <c r="K735" s="181"/>
      <c r="L735" s="181"/>
      <c r="M735" s="181"/>
      <c r="N735" s="600">
        <f t="shared" si="40"/>
        <v>0</v>
      </c>
      <c r="O735" s="591"/>
    </row>
    <row r="736" spans="1:15" ht="15" x14ac:dyDescent="0.2">
      <c r="A736" s="601">
        <v>599</v>
      </c>
      <c r="B736" s="594"/>
      <c r="C736" s="596"/>
      <c r="D736" s="597"/>
      <c r="E736" s="181"/>
      <c r="F736" s="634"/>
      <c r="G736" s="598">
        <f t="shared" si="37"/>
        <v>0</v>
      </c>
      <c r="H736" s="560">
        <f t="shared" si="38"/>
        <v>0</v>
      </c>
      <c r="I736" s="599"/>
      <c r="J736" s="560">
        <f t="shared" si="39"/>
        <v>0</v>
      </c>
      <c r="K736" s="181"/>
      <c r="L736" s="181"/>
      <c r="M736" s="181"/>
      <c r="N736" s="600">
        <f t="shared" si="40"/>
        <v>0</v>
      </c>
      <c r="O736" s="591"/>
    </row>
    <row r="737" spans="1:15" ht="15" x14ac:dyDescent="0.2">
      <c r="A737" s="601">
        <v>600</v>
      </c>
      <c r="B737" s="594"/>
      <c r="C737" s="596"/>
      <c r="D737" s="597"/>
      <c r="E737" s="181"/>
      <c r="F737" s="634"/>
      <c r="G737" s="598">
        <f t="shared" si="37"/>
        <v>0</v>
      </c>
      <c r="H737" s="560">
        <f t="shared" si="38"/>
        <v>0</v>
      </c>
      <c r="I737" s="599"/>
      <c r="J737" s="560">
        <f t="shared" si="39"/>
        <v>0</v>
      </c>
      <c r="K737" s="181"/>
      <c r="L737" s="181"/>
      <c r="M737" s="181"/>
      <c r="N737" s="600">
        <f t="shared" si="40"/>
        <v>0</v>
      </c>
      <c r="O737" s="591"/>
    </row>
    <row r="738" spans="1:15" ht="15" x14ac:dyDescent="0.2">
      <c r="A738" s="601">
        <v>601</v>
      </c>
      <c r="B738" s="594"/>
      <c r="C738" s="596"/>
      <c r="D738" s="597"/>
      <c r="E738" s="181"/>
      <c r="F738" s="634"/>
      <c r="G738" s="598">
        <f t="shared" si="37"/>
        <v>0</v>
      </c>
      <c r="H738" s="560">
        <f t="shared" si="38"/>
        <v>0</v>
      </c>
      <c r="I738" s="599"/>
      <c r="J738" s="560">
        <f t="shared" si="39"/>
        <v>0</v>
      </c>
      <c r="K738" s="181"/>
      <c r="L738" s="181"/>
      <c r="M738" s="181"/>
      <c r="N738" s="600">
        <f t="shared" si="40"/>
        <v>0</v>
      </c>
      <c r="O738" s="591"/>
    </row>
    <row r="739" spans="1:15" ht="15" x14ac:dyDescent="0.2">
      <c r="A739" s="601">
        <v>602</v>
      </c>
      <c r="B739" s="594"/>
      <c r="C739" s="596"/>
      <c r="D739" s="597"/>
      <c r="E739" s="181"/>
      <c r="F739" s="634"/>
      <c r="G739" s="598">
        <f t="shared" si="37"/>
        <v>0</v>
      </c>
      <c r="H739" s="560">
        <f t="shared" si="38"/>
        <v>0</v>
      </c>
      <c r="I739" s="599"/>
      <c r="J739" s="560">
        <f t="shared" si="39"/>
        <v>0</v>
      </c>
      <c r="K739" s="181"/>
      <c r="L739" s="181"/>
      <c r="M739" s="181"/>
      <c r="N739" s="600">
        <f t="shared" si="40"/>
        <v>0</v>
      </c>
      <c r="O739" s="591"/>
    </row>
    <row r="740" spans="1:15" ht="15" x14ac:dyDescent="0.2">
      <c r="A740" s="601">
        <v>603</v>
      </c>
      <c r="B740" s="594"/>
      <c r="C740" s="596"/>
      <c r="D740" s="597"/>
      <c r="E740" s="181"/>
      <c r="F740" s="634"/>
      <c r="G740" s="598">
        <f t="shared" si="37"/>
        <v>0</v>
      </c>
      <c r="H740" s="560">
        <f t="shared" si="38"/>
        <v>0</v>
      </c>
      <c r="I740" s="599"/>
      <c r="J740" s="560">
        <f t="shared" si="39"/>
        <v>0</v>
      </c>
      <c r="K740" s="181"/>
      <c r="L740" s="181"/>
      <c r="M740" s="181"/>
      <c r="N740" s="600">
        <f t="shared" si="40"/>
        <v>0</v>
      </c>
      <c r="O740" s="591"/>
    </row>
    <row r="741" spans="1:15" ht="15" x14ac:dyDescent="0.2">
      <c r="A741" s="601">
        <v>604</v>
      </c>
      <c r="B741" s="594"/>
      <c r="C741" s="596"/>
      <c r="D741" s="597"/>
      <c r="E741" s="181"/>
      <c r="F741" s="634"/>
      <c r="G741" s="598">
        <f t="shared" si="37"/>
        <v>0</v>
      </c>
      <c r="H741" s="560">
        <f t="shared" si="38"/>
        <v>0</v>
      </c>
      <c r="I741" s="599"/>
      <c r="J741" s="560">
        <f t="shared" si="39"/>
        <v>0</v>
      </c>
      <c r="K741" s="181"/>
      <c r="L741" s="181"/>
      <c r="M741" s="181"/>
      <c r="N741" s="600">
        <f t="shared" si="40"/>
        <v>0</v>
      </c>
      <c r="O741" s="591"/>
    </row>
    <row r="742" spans="1:15" ht="15" x14ac:dyDescent="0.2">
      <c r="A742" s="601">
        <v>605</v>
      </c>
      <c r="B742" s="594"/>
      <c r="C742" s="596"/>
      <c r="D742" s="597"/>
      <c r="E742" s="181"/>
      <c r="F742" s="634"/>
      <c r="G742" s="598">
        <f t="shared" si="37"/>
        <v>0</v>
      </c>
      <c r="H742" s="560">
        <f t="shared" si="38"/>
        <v>0</v>
      </c>
      <c r="I742" s="599"/>
      <c r="J742" s="560">
        <f t="shared" si="39"/>
        <v>0</v>
      </c>
      <c r="K742" s="181"/>
      <c r="L742" s="181"/>
      <c r="M742" s="181"/>
      <c r="N742" s="600">
        <f t="shared" si="40"/>
        <v>0</v>
      </c>
      <c r="O742" s="591"/>
    </row>
    <row r="743" spans="1:15" ht="15" x14ac:dyDescent="0.2">
      <c r="A743" s="601">
        <v>606</v>
      </c>
      <c r="B743" s="594"/>
      <c r="C743" s="596"/>
      <c r="D743" s="597"/>
      <c r="E743" s="181"/>
      <c r="F743" s="634"/>
      <c r="G743" s="598">
        <f t="shared" si="37"/>
        <v>0</v>
      </c>
      <c r="H743" s="560">
        <f t="shared" si="38"/>
        <v>0</v>
      </c>
      <c r="I743" s="599"/>
      <c r="J743" s="560">
        <f t="shared" si="39"/>
        <v>0</v>
      </c>
      <c r="K743" s="181"/>
      <c r="L743" s="181"/>
      <c r="M743" s="181"/>
      <c r="N743" s="600">
        <f t="shared" si="40"/>
        <v>0</v>
      </c>
      <c r="O743" s="591"/>
    </row>
    <row r="744" spans="1:15" ht="15" x14ac:dyDescent="0.2">
      <c r="A744" s="601">
        <v>607</v>
      </c>
      <c r="B744" s="594"/>
      <c r="C744" s="596"/>
      <c r="D744" s="597"/>
      <c r="E744" s="181"/>
      <c r="F744" s="634"/>
      <c r="G744" s="598">
        <f t="shared" si="37"/>
        <v>0</v>
      </c>
      <c r="H744" s="560">
        <f t="shared" si="38"/>
        <v>0</v>
      </c>
      <c r="I744" s="599"/>
      <c r="J744" s="560">
        <f t="shared" si="39"/>
        <v>0</v>
      </c>
      <c r="K744" s="181"/>
      <c r="L744" s="181"/>
      <c r="M744" s="181"/>
      <c r="N744" s="600">
        <f t="shared" si="40"/>
        <v>0</v>
      </c>
      <c r="O744" s="591"/>
    </row>
    <row r="745" spans="1:15" ht="15" x14ac:dyDescent="0.2">
      <c r="A745" s="601">
        <v>608</v>
      </c>
      <c r="B745" s="594"/>
      <c r="C745" s="596"/>
      <c r="D745" s="597"/>
      <c r="E745" s="181"/>
      <c r="F745" s="634"/>
      <c r="G745" s="598">
        <f t="shared" si="37"/>
        <v>0</v>
      </c>
      <c r="H745" s="560">
        <f t="shared" si="38"/>
        <v>0</v>
      </c>
      <c r="I745" s="599"/>
      <c r="J745" s="560">
        <f t="shared" si="39"/>
        <v>0</v>
      </c>
      <c r="K745" s="181"/>
      <c r="L745" s="181"/>
      <c r="M745" s="181"/>
      <c r="N745" s="600">
        <f t="shared" si="40"/>
        <v>0</v>
      </c>
      <c r="O745" s="591"/>
    </row>
    <row r="746" spans="1:15" ht="15" x14ac:dyDescent="0.2">
      <c r="A746" s="601">
        <v>609</v>
      </c>
      <c r="B746" s="594"/>
      <c r="C746" s="596"/>
      <c r="D746" s="597"/>
      <c r="E746" s="181"/>
      <c r="F746" s="634"/>
      <c r="G746" s="598">
        <f t="shared" si="37"/>
        <v>0</v>
      </c>
      <c r="H746" s="560">
        <f t="shared" si="38"/>
        <v>0</v>
      </c>
      <c r="I746" s="599"/>
      <c r="J746" s="560">
        <f t="shared" si="39"/>
        <v>0</v>
      </c>
      <c r="K746" s="181"/>
      <c r="L746" s="181"/>
      <c r="M746" s="181"/>
      <c r="N746" s="600">
        <f t="shared" si="40"/>
        <v>0</v>
      </c>
      <c r="O746" s="591"/>
    </row>
    <row r="747" spans="1:15" ht="15" x14ac:dyDescent="0.2">
      <c r="A747" s="601">
        <v>610</v>
      </c>
      <c r="B747" s="594"/>
      <c r="C747" s="596"/>
      <c r="D747" s="597"/>
      <c r="E747" s="181"/>
      <c r="F747" s="634"/>
      <c r="G747" s="598">
        <f t="shared" si="37"/>
        <v>0</v>
      </c>
      <c r="H747" s="560">
        <f t="shared" si="38"/>
        <v>0</v>
      </c>
      <c r="I747" s="599"/>
      <c r="J747" s="560">
        <f t="shared" si="39"/>
        <v>0</v>
      </c>
      <c r="K747" s="181"/>
      <c r="L747" s="181"/>
      <c r="M747" s="181"/>
      <c r="N747" s="600">
        <f t="shared" si="40"/>
        <v>0</v>
      </c>
      <c r="O747" s="591"/>
    </row>
    <row r="748" spans="1:15" ht="15" x14ac:dyDescent="0.2">
      <c r="A748" s="601">
        <v>611</v>
      </c>
      <c r="B748" s="594"/>
      <c r="C748" s="596"/>
      <c r="D748" s="597"/>
      <c r="E748" s="181"/>
      <c r="F748" s="634"/>
      <c r="G748" s="598">
        <f t="shared" si="37"/>
        <v>0</v>
      </c>
      <c r="H748" s="560">
        <f t="shared" si="38"/>
        <v>0</v>
      </c>
      <c r="I748" s="599"/>
      <c r="J748" s="560">
        <f t="shared" si="39"/>
        <v>0</v>
      </c>
      <c r="K748" s="181"/>
      <c r="L748" s="181"/>
      <c r="M748" s="181"/>
      <c r="N748" s="600">
        <f t="shared" si="40"/>
        <v>0</v>
      </c>
      <c r="O748" s="591"/>
    </row>
    <row r="749" spans="1:15" ht="15" x14ac:dyDescent="0.2">
      <c r="A749" s="601">
        <v>612</v>
      </c>
      <c r="B749" s="594"/>
      <c r="C749" s="596"/>
      <c r="D749" s="597"/>
      <c r="E749" s="181"/>
      <c r="F749" s="634"/>
      <c r="G749" s="598">
        <f t="shared" si="37"/>
        <v>0</v>
      </c>
      <c r="H749" s="560">
        <f t="shared" si="38"/>
        <v>0</v>
      </c>
      <c r="I749" s="599"/>
      <c r="J749" s="560">
        <f t="shared" si="39"/>
        <v>0</v>
      </c>
      <c r="K749" s="181"/>
      <c r="L749" s="181"/>
      <c r="M749" s="181"/>
      <c r="N749" s="600">
        <f t="shared" si="40"/>
        <v>0</v>
      </c>
      <c r="O749" s="591"/>
    </row>
    <row r="750" spans="1:15" ht="15" x14ac:dyDescent="0.2">
      <c r="A750" s="601">
        <v>613</v>
      </c>
      <c r="B750" s="594"/>
      <c r="C750" s="596"/>
      <c r="D750" s="597"/>
      <c r="E750" s="181"/>
      <c r="F750" s="634"/>
      <c r="G750" s="598">
        <f t="shared" si="37"/>
        <v>0</v>
      </c>
      <c r="H750" s="560">
        <f t="shared" si="38"/>
        <v>0</v>
      </c>
      <c r="I750" s="599"/>
      <c r="J750" s="560">
        <f t="shared" si="39"/>
        <v>0</v>
      </c>
      <c r="K750" s="181"/>
      <c r="L750" s="181"/>
      <c r="M750" s="181"/>
      <c r="N750" s="600">
        <f t="shared" si="40"/>
        <v>0</v>
      </c>
      <c r="O750" s="591"/>
    </row>
    <row r="751" spans="1:15" ht="15" x14ac:dyDescent="0.2">
      <c r="A751" s="601">
        <v>614</v>
      </c>
      <c r="B751" s="594"/>
      <c r="C751" s="596"/>
      <c r="D751" s="597"/>
      <c r="E751" s="181"/>
      <c r="F751" s="634"/>
      <c r="G751" s="598">
        <f t="shared" si="37"/>
        <v>0</v>
      </c>
      <c r="H751" s="560">
        <f t="shared" si="38"/>
        <v>0</v>
      </c>
      <c r="I751" s="599"/>
      <c r="J751" s="560">
        <f t="shared" si="39"/>
        <v>0</v>
      </c>
      <c r="K751" s="181"/>
      <c r="L751" s="181"/>
      <c r="M751" s="181"/>
      <c r="N751" s="600">
        <f t="shared" si="40"/>
        <v>0</v>
      </c>
      <c r="O751" s="591"/>
    </row>
    <row r="752" spans="1:15" ht="15" x14ac:dyDescent="0.2">
      <c r="A752" s="601">
        <v>615</v>
      </c>
      <c r="B752" s="594"/>
      <c r="C752" s="596"/>
      <c r="D752" s="597"/>
      <c r="E752" s="181"/>
      <c r="F752" s="634"/>
      <c r="G752" s="598">
        <f t="shared" si="37"/>
        <v>0</v>
      </c>
      <c r="H752" s="560">
        <f t="shared" si="38"/>
        <v>0</v>
      </c>
      <c r="I752" s="599"/>
      <c r="J752" s="560">
        <f t="shared" si="39"/>
        <v>0</v>
      </c>
      <c r="K752" s="181"/>
      <c r="L752" s="181"/>
      <c r="M752" s="181"/>
      <c r="N752" s="600">
        <f t="shared" si="40"/>
        <v>0</v>
      </c>
      <c r="O752" s="591"/>
    </row>
    <row r="753" spans="1:15" ht="15" x14ac:dyDescent="0.2">
      <c r="A753" s="601">
        <v>616</v>
      </c>
      <c r="B753" s="594"/>
      <c r="C753" s="596"/>
      <c r="D753" s="597"/>
      <c r="E753" s="181"/>
      <c r="F753" s="634"/>
      <c r="G753" s="598">
        <f t="shared" si="37"/>
        <v>0</v>
      </c>
      <c r="H753" s="560">
        <f t="shared" si="38"/>
        <v>0</v>
      </c>
      <c r="I753" s="599"/>
      <c r="J753" s="560">
        <f t="shared" si="39"/>
        <v>0</v>
      </c>
      <c r="K753" s="181"/>
      <c r="L753" s="181"/>
      <c r="M753" s="181"/>
      <c r="N753" s="600">
        <f t="shared" si="40"/>
        <v>0</v>
      </c>
      <c r="O753" s="591"/>
    </row>
    <row r="754" spans="1:15" ht="15" x14ac:dyDescent="0.2">
      <c r="A754" s="601">
        <v>617</v>
      </c>
      <c r="B754" s="594"/>
      <c r="C754" s="596"/>
      <c r="D754" s="597"/>
      <c r="E754" s="181"/>
      <c r="F754" s="634"/>
      <c r="G754" s="598">
        <f t="shared" si="37"/>
        <v>0</v>
      </c>
      <c r="H754" s="560">
        <f t="shared" si="38"/>
        <v>0</v>
      </c>
      <c r="I754" s="599"/>
      <c r="J754" s="560">
        <f t="shared" si="39"/>
        <v>0</v>
      </c>
      <c r="K754" s="181"/>
      <c r="L754" s="181"/>
      <c r="M754" s="181"/>
      <c r="N754" s="600">
        <f t="shared" si="40"/>
        <v>0</v>
      </c>
      <c r="O754" s="591"/>
    </row>
    <row r="755" spans="1:15" ht="15" x14ac:dyDescent="0.2">
      <c r="A755" s="601">
        <v>618</v>
      </c>
      <c r="B755" s="594"/>
      <c r="C755" s="596"/>
      <c r="D755" s="597"/>
      <c r="E755" s="181"/>
      <c r="F755" s="634"/>
      <c r="G755" s="598">
        <f t="shared" si="37"/>
        <v>0</v>
      </c>
      <c r="H755" s="560">
        <f t="shared" si="38"/>
        <v>0</v>
      </c>
      <c r="I755" s="599"/>
      <c r="J755" s="560">
        <f t="shared" si="39"/>
        <v>0</v>
      </c>
      <c r="K755" s="181"/>
      <c r="L755" s="181"/>
      <c r="M755" s="181"/>
      <c r="N755" s="600">
        <f t="shared" si="40"/>
        <v>0</v>
      </c>
      <c r="O755" s="591"/>
    </row>
    <row r="756" spans="1:15" ht="15" x14ac:dyDescent="0.2">
      <c r="A756" s="601">
        <v>619</v>
      </c>
      <c r="B756" s="594"/>
      <c r="C756" s="596"/>
      <c r="D756" s="597"/>
      <c r="E756" s="181"/>
      <c r="F756" s="634"/>
      <c r="G756" s="598">
        <f t="shared" si="37"/>
        <v>0</v>
      </c>
      <c r="H756" s="560">
        <f t="shared" si="38"/>
        <v>0</v>
      </c>
      <c r="I756" s="599"/>
      <c r="J756" s="560">
        <f t="shared" si="39"/>
        <v>0</v>
      </c>
      <c r="K756" s="181"/>
      <c r="L756" s="181"/>
      <c r="M756" s="181"/>
      <c r="N756" s="600">
        <f t="shared" si="40"/>
        <v>0</v>
      </c>
      <c r="O756" s="591"/>
    </row>
    <row r="757" spans="1:15" ht="15" x14ac:dyDescent="0.2">
      <c r="A757" s="601">
        <v>620</v>
      </c>
      <c r="B757" s="594"/>
      <c r="C757" s="596"/>
      <c r="D757" s="597"/>
      <c r="E757" s="181"/>
      <c r="F757" s="634"/>
      <c r="G757" s="598">
        <f t="shared" si="37"/>
        <v>0</v>
      </c>
      <c r="H757" s="560">
        <f t="shared" si="38"/>
        <v>0</v>
      </c>
      <c r="I757" s="599"/>
      <c r="J757" s="560">
        <f t="shared" si="39"/>
        <v>0</v>
      </c>
      <c r="K757" s="181"/>
      <c r="L757" s="181"/>
      <c r="M757" s="181"/>
      <c r="N757" s="600">
        <f t="shared" si="40"/>
        <v>0</v>
      </c>
      <c r="O757" s="591"/>
    </row>
    <row r="758" spans="1:15" ht="15" x14ac:dyDescent="0.2">
      <c r="A758" s="601">
        <v>621</v>
      </c>
      <c r="B758" s="594"/>
      <c r="C758" s="596"/>
      <c r="D758" s="597"/>
      <c r="E758" s="181"/>
      <c r="F758" s="634"/>
      <c r="G758" s="598">
        <f t="shared" si="37"/>
        <v>0</v>
      </c>
      <c r="H758" s="560">
        <f t="shared" si="38"/>
        <v>0</v>
      </c>
      <c r="I758" s="599"/>
      <c r="J758" s="560">
        <f t="shared" si="39"/>
        <v>0</v>
      </c>
      <c r="K758" s="181"/>
      <c r="L758" s="181"/>
      <c r="M758" s="181"/>
      <c r="N758" s="600">
        <f t="shared" si="40"/>
        <v>0</v>
      </c>
      <c r="O758" s="591"/>
    </row>
    <row r="759" spans="1:15" ht="15" x14ac:dyDescent="0.2">
      <c r="A759" s="601">
        <v>622</v>
      </c>
      <c r="B759" s="594"/>
      <c r="C759" s="596"/>
      <c r="D759" s="597"/>
      <c r="E759" s="181"/>
      <c r="F759" s="634"/>
      <c r="G759" s="598">
        <f t="shared" si="37"/>
        <v>0</v>
      </c>
      <c r="H759" s="560">
        <f t="shared" si="38"/>
        <v>0</v>
      </c>
      <c r="I759" s="599"/>
      <c r="J759" s="560">
        <f t="shared" si="39"/>
        <v>0</v>
      </c>
      <c r="K759" s="181"/>
      <c r="L759" s="181"/>
      <c r="M759" s="181"/>
      <c r="N759" s="600">
        <f t="shared" si="40"/>
        <v>0</v>
      </c>
      <c r="O759" s="591"/>
    </row>
    <row r="760" spans="1:15" ht="15" x14ac:dyDescent="0.2">
      <c r="A760" s="601">
        <v>623</v>
      </c>
      <c r="B760" s="594"/>
      <c r="C760" s="596"/>
      <c r="D760" s="597"/>
      <c r="E760" s="181"/>
      <c r="F760" s="634"/>
      <c r="G760" s="598">
        <f t="shared" si="37"/>
        <v>0</v>
      </c>
      <c r="H760" s="560">
        <f t="shared" si="38"/>
        <v>0</v>
      </c>
      <c r="I760" s="599"/>
      <c r="J760" s="560">
        <f t="shared" si="39"/>
        <v>0</v>
      </c>
      <c r="K760" s="181"/>
      <c r="L760" s="181"/>
      <c r="M760" s="181"/>
      <c r="N760" s="600">
        <f t="shared" si="40"/>
        <v>0</v>
      </c>
      <c r="O760" s="591"/>
    </row>
    <row r="761" spans="1:15" ht="15" x14ac:dyDescent="0.2">
      <c r="A761" s="601">
        <v>624</v>
      </c>
      <c r="B761" s="594"/>
      <c r="C761" s="596"/>
      <c r="D761" s="597"/>
      <c r="E761" s="181"/>
      <c r="F761" s="634"/>
      <c r="G761" s="598">
        <f t="shared" si="37"/>
        <v>0</v>
      </c>
      <c r="H761" s="560">
        <f t="shared" si="38"/>
        <v>0</v>
      </c>
      <c r="I761" s="599"/>
      <c r="J761" s="560">
        <f t="shared" si="39"/>
        <v>0</v>
      </c>
      <c r="K761" s="181"/>
      <c r="L761" s="181"/>
      <c r="M761" s="181"/>
      <c r="N761" s="600">
        <f t="shared" si="40"/>
        <v>0</v>
      </c>
      <c r="O761" s="591"/>
    </row>
    <row r="762" spans="1:15" ht="15" x14ac:dyDescent="0.2">
      <c r="A762" s="601">
        <v>625</v>
      </c>
      <c r="B762" s="594"/>
      <c r="C762" s="596"/>
      <c r="D762" s="597"/>
      <c r="E762" s="181"/>
      <c r="F762" s="634"/>
      <c r="G762" s="598">
        <f t="shared" si="37"/>
        <v>0</v>
      </c>
      <c r="H762" s="560">
        <f t="shared" si="38"/>
        <v>0</v>
      </c>
      <c r="I762" s="599"/>
      <c r="J762" s="560">
        <f t="shared" si="39"/>
        <v>0</v>
      </c>
      <c r="K762" s="181"/>
      <c r="L762" s="181"/>
      <c r="M762" s="181"/>
      <c r="N762" s="600">
        <f t="shared" si="40"/>
        <v>0</v>
      </c>
      <c r="O762" s="591"/>
    </row>
    <row r="763" spans="1:15" ht="15" x14ac:dyDescent="0.2">
      <c r="A763" s="601">
        <v>626</v>
      </c>
      <c r="B763" s="594"/>
      <c r="C763" s="596"/>
      <c r="D763" s="597"/>
      <c r="E763" s="181"/>
      <c r="F763" s="634"/>
      <c r="G763" s="598">
        <f t="shared" si="37"/>
        <v>0</v>
      </c>
      <c r="H763" s="560">
        <f t="shared" si="38"/>
        <v>0</v>
      </c>
      <c r="I763" s="599"/>
      <c r="J763" s="560">
        <f t="shared" si="39"/>
        <v>0</v>
      </c>
      <c r="K763" s="181"/>
      <c r="L763" s="181"/>
      <c r="M763" s="181"/>
      <c r="N763" s="600">
        <f t="shared" si="40"/>
        <v>0</v>
      </c>
      <c r="O763" s="591"/>
    </row>
    <row r="764" spans="1:15" ht="15" x14ac:dyDescent="0.2">
      <c r="A764" s="601">
        <v>627</v>
      </c>
      <c r="B764" s="594"/>
      <c r="C764" s="596"/>
      <c r="D764" s="597"/>
      <c r="E764" s="181"/>
      <c r="F764" s="634"/>
      <c r="G764" s="598">
        <f t="shared" si="37"/>
        <v>0</v>
      </c>
      <c r="H764" s="560">
        <f t="shared" si="38"/>
        <v>0</v>
      </c>
      <c r="I764" s="599"/>
      <c r="J764" s="560">
        <f t="shared" si="39"/>
        <v>0</v>
      </c>
      <c r="K764" s="181"/>
      <c r="L764" s="181"/>
      <c r="M764" s="181"/>
      <c r="N764" s="600">
        <f t="shared" si="40"/>
        <v>0</v>
      </c>
      <c r="O764" s="591"/>
    </row>
    <row r="765" spans="1:15" ht="15" x14ac:dyDescent="0.2">
      <c r="A765" s="601">
        <v>628</v>
      </c>
      <c r="B765" s="594"/>
      <c r="C765" s="596"/>
      <c r="D765" s="597"/>
      <c r="E765" s="181"/>
      <c r="F765" s="634"/>
      <c r="G765" s="598">
        <f t="shared" si="37"/>
        <v>0</v>
      </c>
      <c r="H765" s="560">
        <f t="shared" si="38"/>
        <v>0</v>
      </c>
      <c r="I765" s="599"/>
      <c r="J765" s="560">
        <f t="shared" si="39"/>
        <v>0</v>
      </c>
      <c r="K765" s="181"/>
      <c r="L765" s="181"/>
      <c r="M765" s="181"/>
      <c r="N765" s="600">
        <f t="shared" si="40"/>
        <v>0</v>
      </c>
      <c r="O765" s="591"/>
    </row>
    <row r="766" spans="1:15" ht="15" x14ac:dyDescent="0.2">
      <c r="A766" s="601">
        <v>629</v>
      </c>
      <c r="B766" s="594"/>
      <c r="C766" s="596"/>
      <c r="D766" s="597"/>
      <c r="E766" s="181"/>
      <c r="F766" s="634"/>
      <c r="G766" s="598">
        <f t="shared" si="37"/>
        <v>0</v>
      </c>
      <c r="H766" s="560">
        <f t="shared" si="38"/>
        <v>0</v>
      </c>
      <c r="I766" s="599"/>
      <c r="J766" s="560">
        <f t="shared" si="39"/>
        <v>0</v>
      </c>
      <c r="K766" s="181"/>
      <c r="L766" s="181"/>
      <c r="M766" s="181"/>
      <c r="N766" s="600">
        <f t="shared" si="40"/>
        <v>0</v>
      </c>
      <c r="O766" s="591"/>
    </row>
    <row r="767" spans="1:15" ht="15" x14ac:dyDescent="0.2">
      <c r="A767" s="601">
        <v>630</v>
      </c>
      <c r="B767" s="594"/>
      <c r="C767" s="596"/>
      <c r="D767" s="597"/>
      <c r="E767" s="181"/>
      <c r="F767" s="634"/>
      <c r="G767" s="598">
        <f t="shared" si="37"/>
        <v>0</v>
      </c>
      <c r="H767" s="560">
        <f t="shared" si="38"/>
        <v>0</v>
      </c>
      <c r="I767" s="599"/>
      <c r="J767" s="560">
        <f t="shared" si="39"/>
        <v>0</v>
      </c>
      <c r="K767" s="181"/>
      <c r="L767" s="181"/>
      <c r="M767" s="181"/>
      <c r="N767" s="600">
        <f t="shared" si="40"/>
        <v>0</v>
      </c>
      <c r="O767" s="591"/>
    </row>
    <row r="768" spans="1:15" ht="15" x14ac:dyDescent="0.2">
      <c r="A768" s="601">
        <v>631</v>
      </c>
      <c r="B768" s="594"/>
      <c r="C768" s="596"/>
      <c r="D768" s="597"/>
      <c r="E768" s="181"/>
      <c r="F768" s="634"/>
      <c r="G768" s="598">
        <f t="shared" si="37"/>
        <v>0</v>
      </c>
      <c r="H768" s="560">
        <f t="shared" si="38"/>
        <v>0</v>
      </c>
      <c r="I768" s="599"/>
      <c r="J768" s="560">
        <f t="shared" si="39"/>
        <v>0</v>
      </c>
      <c r="K768" s="181"/>
      <c r="L768" s="181"/>
      <c r="M768" s="181"/>
      <c r="N768" s="600">
        <f t="shared" si="40"/>
        <v>0</v>
      </c>
      <c r="O768" s="591"/>
    </row>
    <row r="769" spans="1:15" ht="15" x14ac:dyDescent="0.2">
      <c r="A769" s="601">
        <v>632</v>
      </c>
      <c r="B769" s="594"/>
      <c r="C769" s="596"/>
      <c r="D769" s="597"/>
      <c r="E769" s="181"/>
      <c r="F769" s="634"/>
      <c r="G769" s="598">
        <f t="shared" si="37"/>
        <v>0</v>
      </c>
      <c r="H769" s="560">
        <f t="shared" si="38"/>
        <v>0</v>
      </c>
      <c r="I769" s="599"/>
      <c r="J769" s="560">
        <f t="shared" si="39"/>
        <v>0</v>
      </c>
      <c r="K769" s="181"/>
      <c r="L769" s="181"/>
      <c r="M769" s="181"/>
      <c r="N769" s="600">
        <f t="shared" si="40"/>
        <v>0</v>
      </c>
      <c r="O769" s="591"/>
    </row>
    <row r="770" spans="1:15" ht="15" x14ac:dyDescent="0.2">
      <c r="A770" s="601">
        <v>633</v>
      </c>
      <c r="B770" s="594"/>
      <c r="C770" s="596"/>
      <c r="D770" s="597"/>
      <c r="E770" s="181"/>
      <c r="F770" s="634"/>
      <c r="G770" s="598">
        <f t="shared" si="37"/>
        <v>0</v>
      </c>
      <c r="H770" s="560">
        <f t="shared" si="38"/>
        <v>0</v>
      </c>
      <c r="I770" s="599"/>
      <c r="J770" s="560">
        <f t="shared" si="39"/>
        <v>0</v>
      </c>
      <c r="K770" s="181"/>
      <c r="L770" s="181"/>
      <c r="M770" s="181"/>
      <c r="N770" s="600">
        <f t="shared" si="40"/>
        <v>0</v>
      </c>
      <c r="O770" s="591"/>
    </row>
    <row r="771" spans="1:15" ht="15" x14ac:dyDescent="0.2">
      <c r="A771" s="601">
        <v>634</v>
      </c>
      <c r="B771" s="594"/>
      <c r="C771" s="596"/>
      <c r="D771" s="597"/>
      <c r="E771" s="181"/>
      <c r="F771" s="634"/>
      <c r="G771" s="598">
        <f t="shared" si="37"/>
        <v>0</v>
      </c>
      <c r="H771" s="560">
        <f t="shared" si="38"/>
        <v>0</v>
      </c>
      <c r="I771" s="599"/>
      <c r="J771" s="560">
        <f t="shared" si="39"/>
        <v>0</v>
      </c>
      <c r="K771" s="181"/>
      <c r="L771" s="181"/>
      <c r="M771" s="181"/>
      <c r="N771" s="600">
        <f t="shared" si="40"/>
        <v>0</v>
      </c>
      <c r="O771" s="591"/>
    </row>
    <row r="772" spans="1:15" ht="15" x14ac:dyDescent="0.2">
      <c r="A772" s="601">
        <v>635</v>
      </c>
      <c r="B772" s="594"/>
      <c r="C772" s="596"/>
      <c r="D772" s="597"/>
      <c r="E772" s="181"/>
      <c r="F772" s="634"/>
      <c r="G772" s="598">
        <f t="shared" si="37"/>
        <v>0</v>
      </c>
      <c r="H772" s="560">
        <f t="shared" si="38"/>
        <v>0</v>
      </c>
      <c r="I772" s="599"/>
      <c r="J772" s="560">
        <f t="shared" si="39"/>
        <v>0</v>
      </c>
      <c r="K772" s="181"/>
      <c r="L772" s="181"/>
      <c r="M772" s="181"/>
      <c r="N772" s="600">
        <f t="shared" si="40"/>
        <v>0</v>
      </c>
      <c r="O772" s="591"/>
    </row>
    <row r="773" spans="1:15" ht="15" x14ac:dyDescent="0.2">
      <c r="A773" s="601">
        <v>636</v>
      </c>
      <c r="B773" s="594"/>
      <c r="C773" s="596"/>
      <c r="D773" s="597"/>
      <c r="E773" s="181"/>
      <c r="F773" s="634"/>
      <c r="G773" s="598">
        <f t="shared" si="37"/>
        <v>0</v>
      </c>
      <c r="H773" s="560">
        <f t="shared" si="38"/>
        <v>0</v>
      </c>
      <c r="I773" s="599"/>
      <c r="J773" s="560">
        <f t="shared" si="39"/>
        <v>0</v>
      </c>
      <c r="K773" s="181"/>
      <c r="L773" s="181"/>
      <c r="M773" s="181"/>
      <c r="N773" s="600">
        <f t="shared" si="40"/>
        <v>0</v>
      </c>
      <c r="O773" s="591"/>
    </row>
    <row r="774" spans="1:15" ht="15" x14ac:dyDescent="0.2">
      <c r="A774" s="601">
        <v>637</v>
      </c>
      <c r="B774" s="594"/>
      <c r="C774" s="596"/>
      <c r="D774" s="597"/>
      <c r="E774" s="181"/>
      <c r="F774" s="634"/>
      <c r="G774" s="598">
        <f t="shared" si="37"/>
        <v>0</v>
      </c>
      <c r="H774" s="560">
        <f t="shared" si="38"/>
        <v>0</v>
      </c>
      <c r="I774" s="599"/>
      <c r="J774" s="560">
        <f t="shared" si="39"/>
        <v>0</v>
      </c>
      <c r="K774" s="181"/>
      <c r="L774" s="181"/>
      <c r="M774" s="181"/>
      <c r="N774" s="600">
        <f t="shared" si="40"/>
        <v>0</v>
      </c>
      <c r="O774" s="591"/>
    </row>
    <row r="775" spans="1:15" ht="15" x14ac:dyDescent="0.2">
      <c r="A775" s="601">
        <v>638</v>
      </c>
      <c r="B775" s="594"/>
      <c r="C775" s="596"/>
      <c r="D775" s="597"/>
      <c r="E775" s="181"/>
      <c r="F775" s="634"/>
      <c r="G775" s="598">
        <f t="shared" si="37"/>
        <v>0</v>
      </c>
      <c r="H775" s="560">
        <f t="shared" si="38"/>
        <v>0</v>
      </c>
      <c r="I775" s="599"/>
      <c r="J775" s="560">
        <f t="shared" si="39"/>
        <v>0</v>
      </c>
      <c r="K775" s="181"/>
      <c r="L775" s="181"/>
      <c r="M775" s="181"/>
      <c r="N775" s="600">
        <f t="shared" si="40"/>
        <v>0</v>
      </c>
      <c r="O775" s="591"/>
    </row>
    <row r="776" spans="1:15" ht="15" x14ac:dyDescent="0.2">
      <c r="A776" s="601">
        <v>639</v>
      </c>
      <c r="B776" s="594"/>
      <c r="C776" s="596"/>
      <c r="D776" s="597"/>
      <c r="E776" s="181"/>
      <c r="F776" s="634"/>
      <c r="G776" s="598">
        <f t="shared" si="37"/>
        <v>0</v>
      </c>
      <c r="H776" s="560">
        <f t="shared" si="38"/>
        <v>0</v>
      </c>
      <c r="I776" s="599"/>
      <c r="J776" s="560">
        <f t="shared" si="39"/>
        <v>0</v>
      </c>
      <c r="K776" s="181"/>
      <c r="L776" s="181"/>
      <c r="M776" s="181"/>
      <c r="N776" s="600">
        <f t="shared" si="40"/>
        <v>0</v>
      </c>
      <c r="O776" s="591"/>
    </row>
    <row r="777" spans="1:15" ht="15" x14ac:dyDescent="0.2">
      <c r="A777" s="601">
        <v>640</v>
      </c>
      <c r="B777" s="594"/>
      <c r="C777" s="596"/>
      <c r="D777" s="597"/>
      <c r="E777" s="181"/>
      <c r="F777" s="634"/>
      <c r="G777" s="598">
        <f t="shared" si="37"/>
        <v>0</v>
      </c>
      <c r="H777" s="560">
        <f t="shared" si="38"/>
        <v>0</v>
      </c>
      <c r="I777" s="599"/>
      <c r="J777" s="560">
        <f t="shared" si="39"/>
        <v>0</v>
      </c>
      <c r="K777" s="181"/>
      <c r="L777" s="181"/>
      <c r="M777" s="181"/>
      <c r="N777" s="600">
        <f t="shared" si="40"/>
        <v>0</v>
      </c>
      <c r="O777" s="591"/>
    </row>
    <row r="778" spans="1:15" ht="15" x14ac:dyDescent="0.2">
      <c r="A778" s="601">
        <v>641</v>
      </c>
      <c r="B778" s="594"/>
      <c r="C778" s="596"/>
      <c r="D778" s="597"/>
      <c r="E778" s="181"/>
      <c r="F778" s="634"/>
      <c r="G778" s="598">
        <f t="shared" si="37"/>
        <v>0</v>
      </c>
      <c r="H778" s="560">
        <f t="shared" si="38"/>
        <v>0</v>
      </c>
      <c r="I778" s="599"/>
      <c r="J778" s="560">
        <f t="shared" si="39"/>
        <v>0</v>
      </c>
      <c r="K778" s="181"/>
      <c r="L778" s="181"/>
      <c r="M778" s="181"/>
      <c r="N778" s="600">
        <f t="shared" si="40"/>
        <v>0</v>
      </c>
      <c r="O778" s="591"/>
    </row>
    <row r="779" spans="1:15" ht="15" x14ac:dyDescent="0.2">
      <c r="A779" s="601">
        <v>642</v>
      </c>
      <c r="B779" s="594"/>
      <c r="C779" s="596"/>
      <c r="D779" s="597"/>
      <c r="E779" s="181"/>
      <c r="F779" s="634"/>
      <c r="G779" s="598">
        <f t="shared" ref="G779:G842" si="41">IF(OR(D779=0,F779=0),0,IF(F779="Sofortabschreib.","",EDATE(D779,F779*12)-1))</f>
        <v>0</v>
      </c>
      <c r="H779" s="560">
        <f t="shared" ref="H779:H842" si="42">IF(F779=0,0,IF(F779="Sofortabschreib.",0,ROUND(E779/F779/12,2)))</f>
        <v>0</v>
      </c>
      <c r="I779" s="599"/>
      <c r="J779" s="560">
        <f t="shared" ref="J779:J842" si="43">IF(I779=0,0,NETWORKDAYS(I779,EOMONTH(I779,0),$J$7:$J$111)*8)</f>
        <v>0</v>
      </c>
      <c r="K779" s="181"/>
      <c r="L779" s="181"/>
      <c r="M779" s="181"/>
      <c r="N779" s="600">
        <f t="shared" ref="N779:N842" si="44">IF(F779="Sofortabschreib.",ROUND(M779,2),IF(J779=0,0,IF(K779=0,ROUND(H779/J779*L779,2),ROUND(H779/K779*L779,2))))</f>
        <v>0</v>
      </c>
      <c r="O779" s="591"/>
    </row>
    <row r="780" spans="1:15" ht="15" x14ac:dyDescent="0.2">
      <c r="A780" s="601">
        <v>643</v>
      </c>
      <c r="B780" s="594"/>
      <c r="C780" s="596"/>
      <c r="D780" s="597"/>
      <c r="E780" s="181"/>
      <c r="F780" s="634"/>
      <c r="G780" s="598">
        <f t="shared" si="41"/>
        <v>0</v>
      </c>
      <c r="H780" s="560">
        <f t="shared" si="42"/>
        <v>0</v>
      </c>
      <c r="I780" s="599"/>
      <c r="J780" s="560">
        <f t="shared" si="43"/>
        <v>0</v>
      </c>
      <c r="K780" s="181"/>
      <c r="L780" s="181"/>
      <c r="M780" s="181"/>
      <c r="N780" s="600">
        <f t="shared" si="44"/>
        <v>0</v>
      </c>
      <c r="O780" s="591"/>
    </row>
    <row r="781" spans="1:15" ht="15" x14ac:dyDescent="0.2">
      <c r="A781" s="601">
        <v>644</v>
      </c>
      <c r="B781" s="594"/>
      <c r="C781" s="596"/>
      <c r="D781" s="597"/>
      <c r="E781" s="181"/>
      <c r="F781" s="634"/>
      <c r="G781" s="598">
        <f t="shared" si="41"/>
        <v>0</v>
      </c>
      <c r="H781" s="560">
        <f t="shared" si="42"/>
        <v>0</v>
      </c>
      <c r="I781" s="599"/>
      <c r="J781" s="560">
        <f t="shared" si="43"/>
        <v>0</v>
      </c>
      <c r="K781" s="181"/>
      <c r="L781" s="181"/>
      <c r="M781" s="181"/>
      <c r="N781" s="600">
        <f t="shared" si="44"/>
        <v>0</v>
      </c>
      <c r="O781" s="591"/>
    </row>
    <row r="782" spans="1:15" ht="15" x14ac:dyDescent="0.2">
      <c r="A782" s="601">
        <v>645</v>
      </c>
      <c r="B782" s="594"/>
      <c r="C782" s="596"/>
      <c r="D782" s="597"/>
      <c r="E782" s="181"/>
      <c r="F782" s="634"/>
      <c r="G782" s="598">
        <f t="shared" si="41"/>
        <v>0</v>
      </c>
      <c r="H782" s="560">
        <f t="shared" si="42"/>
        <v>0</v>
      </c>
      <c r="I782" s="599"/>
      <c r="J782" s="560">
        <f t="shared" si="43"/>
        <v>0</v>
      </c>
      <c r="K782" s="181"/>
      <c r="L782" s="181"/>
      <c r="M782" s="181"/>
      <c r="N782" s="600">
        <f t="shared" si="44"/>
        <v>0</v>
      </c>
      <c r="O782" s="591"/>
    </row>
    <row r="783" spans="1:15" ht="15" x14ac:dyDescent="0.2">
      <c r="A783" s="601">
        <v>646</v>
      </c>
      <c r="B783" s="594"/>
      <c r="C783" s="596"/>
      <c r="D783" s="597"/>
      <c r="E783" s="181"/>
      <c r="F783" s="634"/>
      <c r="G783" s="598">
        <f t="shared" si="41"/>
        <v>0</v>
      </c>
      <c r="H783" s="560">
        <f t="shared" si="42"/>
        <v>0</v>
      </c>
      <c r="I783" s="599"/>
      <c r="J783" s="560">
        <f t="shared" si="43"/>
        <v>0</v>
      </c>
      <c r="K783" s="181"/>
      <c r="L783" s="181"/>
      <c r="M783" s="181"/>
      <c r="N783" s="600">
        <f t="shared" si="44"/>
        <v>0</v>
      </c>
      <c r="O783" s="591"/>
    </row>
    <row r="784" spans="1:15" ht="15" x14ac:dyDescent="0.2">
      <c r="A784" s="601">
        <v>647</v>
      </c>
      <c r="B784" s="594"/>
      <c r="C784" s="596"/>
      <c r="D784" s="597"/>
      <c r="E784" s="181"/>
      <c r="F784" s="634"/>
      <c r="G784" s="598">
        <f t="shared" si="41"/>
        <v>0</v>
      </c>
      <c r="H784" s="560">
        <f t="shared" si="42"/>
        <v>0</v>
      </c>
      <c r="I784" s="599"/>
      <c r="J784" s="560">
        <f t="shared" si="43"/>
        <v>0</v>
      </c>
      <c r="K784" s="181"/>
      <c r="L784" s="181"/>
      <c r="M784" s="181"/>
      <c r="N784" s="600">
        <f t="shared" si="44"/>
        <v>0</v>
      </c>
      <c r="O784" s="591"/>
    </row>
    <row r="785" spans="1:15" ht="15" x14ac:dyDescent="0.2">
      <c r="A785" s="601">
        <v>648</v>
      </c>
      <c r="B785" s="594"/>
      <c r="C785" s="596"/>
      <c r="D785" s="597"/>
      <c r="E785" s="181"/>
      <c r="F785" s="634"/>
      <c r="G785" s="598">
        <f t="shared" si="41"/>
        <v>0</v>
      </c>
      <c r="H785" s="560">
        <f t="shared" si="42"/>
        <v>0</v>
      </c>
      <c r="I785" s="599"/>
      <c r="J785" s="560">
        <f t="shared" si="43"/>
        <v>0</v>
      </c>
      <c r="K785" s="181"/>
      <c r="L785" s="181"/>
      <c r="M785" s="181"/>
      <c r="N785" s="600">
        <f t="shared" si="44"/>
        <v>0</v>
      </c>
      <c r="O785" s="591"/>
    </row>
    <row r="786" spans="1:15" ht="15" x14ac:dyDescent="0.2">
      <c r="A786" s="601">
        <v>649</v>
      </c>
      <c r="B786" s="594"/>
      <c r="C786" s="596"/>
      <c r="D786" s="597"/>
      <c r="E786" s="181"/>
      <c r="F786" s="634"/>
      <c r="G786" s="598">
        <f t="shared" si="41"/>
        <v>0</v>
      </c>
      <c r="H786" s="560">
        <f t="shared" si="42"/>
        <v>0</v>
      </c>
      <c r="I786" s="599"/>
      <c r="J786" s="560">
        <f t="shared" si="43"/>
        <v>0</v>
      </c>
      <c r="K786" s="181"/>
      <c r="L786" s="181"/>
      <c r="M786" s="181"/>
      <c r="N786" s="600">
        <f t="shared" si="44"/>
        <v>0</v>
      </c>
      <c r="O786" s="591"/>
    </row>
    <row r="787" spans="1:15" ht="15" x14ac:dyDescent="0.2">
      <c r="A787" s="601">
        <v>650</v>
      </c>
      <c r="B787" s="594"/>
      <c r="C787" s="596"/>
      <c r="D787" s="597"/>
      <c r="E787" s="181"/>
      <c r="F787" s="634"/>
      <c r="G787" s="598">
        <f t="shared" si="41"/>
        <v>0</v>
      </c>
      <c r="H787" s="560">
        <f t="shared" si="42"/>
        <v>0</v>
      </c>
      <c r="I787" s="599"/>
      <c r="J787" s="560">
        <f t="shared" si="43"/>
        <v>0</v>
      </c>
      <c r="K787" s="181"/>
      <c r="L787" s="181"/>
      <c r="M787" s="181"/>
      <c r="N787" s="600">
        <f t="shared" si="44"/>
        <v>0</v>
      </c>
      <c r="O787" s="591"/>
    </row>
    <row r="788" spans="1:15" ht="15" x14ac:dyDescent="0.2">
      <c r="A788" s="601">
        <v>651</v>
      </c>
      <c r="B788" s="594"/>
      <c r="C788" s="596"/>
      <c r="D788" s="597"/>
      <c r="E788" s="181"/>
      <c r="F788" s="634"/>
      <c r="G788" s="598">
        <f t="shared" si="41"/>
        <v>0</v>
      </c>
      <c r="H788" s="560">
        <f t="shared" si="42"/>
        <v>0</v>
      </c>
      <c r="I788" s="599"/>
      <c r="J788" s="560">
        <f t="shared" si="43"/>
        <v>0</v>
      </c>
      <c r="K788" s="181"/>
      <c r="L788" s="181"/>
      <c r="M788" s="181"/>
      <c r="N788" s="600">
        <f t="shared" si="44"/>
        <v>0</v>
      </c>
      <c r="O788" s="591"/>
    </row>
    <row r="789" spans="1:15" ht="15" x14ac:dyDescent="0.2">
      <c r="A789" s="601">
        <v>652</v>
      </c>
      <c r="B789" s="594"/>
      <c r="C789" s="596"/>
      <c r="D789" s="597"/>
      <c r="E789" s="181"/>
      <c r="F789" s="634"/>
      <c r="G789" s="598">
        <f t="shared" si="41"/>
        <v>0</v>
      </c>
      <c r="H789" s="560">
        <f t="shared" si="42"/>
        <v>0</v>
      </c>
      <c r="I789" s="599"/>
      <c r="J789" s="560">
        <f t="shared" si="43"/>
        <v>0</v>
      </c>
      <c r="K789" s="181"/>
      <c r="L789" s="181"/>
      <c r="M789" s="181"/>
      <c r="N789" s="600">
        <f t="shared" si="44"/>
        <v>0</v>
      </c>
      <c r="O789" s="591"/>
    </row>
    <row r="790" spans="1:15" ht="15" x14ac:dyDescent="0.2">
      <c r="A790" s="601">
        <v>653</v>
      </c>
      <c r="B790" s="594"/>
      <c r="C790" s="596"/>
      <c r="D790" s="597"/>
      <c r="E790" s="181"/>
      <c r="F790" s="634"/>
      <c r="G790" s="598">
        <f t="shared" si="41"/>
        <v>0</v>
      </c>
      <c r="H790" s="560">
        <f t="shared" si="42"/>
        <v>0</v>
      </c>
      <c r="I790" s="599"/>
      <c r="J790" s="560">
        <f t="shared" si="43"/>
        <v>0</v>
      </c>
      <c r="K790" s="181"/>
      <c r="L790" s="181"/>
      <c r="M790" s="181"/>
      <c r="N790" s="600">
        <f t="shared" si="44"/>
        <v>0</v>
      </c>
      <c r="O790" s="591"/>
    </row>
    <row r="791" spans="1:15" ht="15" x14ac:dyDescent="0.2">
      <c r="A791" s="601">
        <v>654</v>
      </c>
      <c r="B791" s="594"/>
      <c r="C791" s="596"/>
      <c r="D791" s="597"/>
      <c r="E791" s="181"/>
      <c r="F791" s="634"/>
      <c r="G791" s="598">
        <f t="shared" si="41"/>
        <v>0</v>
      </c>
      <c r="H791" s="560">
        <f t="shared" si="42"/>
        <v>0</v>
      </c>
      <c r="I791" s="599"/>
      <c r="J791" s="560">
        <f t="shared" si="43"/>
        <v>0</v>
      </c>
      <c r="K791" s="181"/>
      <c r="L791" s="181"/>
      <c r="M791" s="181"/>
      <c r="N791" s="600">
        <f t="shared" si="44"/>
        <v>0</v>
      </c>
      <c r="O791" s="591"/>
    </row>
    <row r="792" spans="1:15" ht="15" x14ac:dyDescent="0.2">
      <c r="A792" s="601">
        <v>655</v>
      </c>
      <c r="B792" s="594"/>
      <c r="C792" s="596"/>
      <c r="D792" s="597"/>
      <c r="E792" s="181"/>
      <c r="F792" s="634"/>
      <c r="G792" s="598">
        <f t="shared" si="41"/>
        <v>0</v>
      </c>
      <c r="H792" s="560">
        <f t="shared" si="42"/>
        <v>0</v>
      </c>
      <c r="I792" s="599"/>
      <c r="J792" s="560">
        <f t="shared" si="43"/>
        <v>0</v>
      </c>
      <c r="K792" s="181"/>
      <c r="L792" s="181"/>
      <c r="M792" s="181"/>
      <c r="N792" s="600">
        <f t="shared" si="44"/>
        <v>0</v>
      </c>
      <c r="O792" s="591"/>
    </row>
    <row r="793" spans="1:15" ht="15" x14ac:dyDescent="0.2">
      <c r="A793" s="601">
        <v>656</v>
      </c>
      <c r="B793" s="594"/>
      <c r="C793" s="596"/>
      <c r="D793" s="597"/>
      <c r="E793" s="181"/>
      <c r="F793" s="634"/>
      <c r="G793" s="598">
        <f t="shared" si="41"/>
        <v>0</v>
      </c>
      <c r="H793" s="560">
        <f t="shared" si="42"/>
        <v>0</v>
      </c>
      <c r="I793" s="599"/>
      <c r="J793" s="560">
        <f t="shared" si="43"/>
        <v>0</v>
      </c>
      <c r="K793" s="181"/>
      <c r="L793" s="181"/>
      <c r="M793" s="181"/>
      <c r="N793" s="600">
        <f t="shared" si="44"/>
        <v>0</v>
      </c>
      <c r="O793" s="591"/>
    </row>
    <row r="794" spans="1:15" ht="15" x14ac:dyDescent="0.2">
      <c r="A794" s="601">
        <v>657</v>
      </c>
      <c r="B794" s="594"/>
      <c r="C794" s="596"/>
      <c r="D794" s="597"/>
      <c r="E794" s="181"/>
      <c r="F794" s="634"/>
      <c r="G794" s="598">
        <f t="shared" si="41"/>
        <v>0</v>
      </c>
      <c r="H794" s="560">
        <f t="shared" si="42"/>
        <v>0</v>
      </c>
      <c r="I794" s="599"/>
      <c r="J794" s="560">
        <f t="shared" si="43"/>
        <v>0</v>
      </c>
      <c r="K794" s="181"/>
      <c r="L794" s="181"/>
      <c r="M794" s="181"/>
      <c r="N794" s="600">
        <f t="shared" si="44"/>
        <v>0</v>
      </c>
      <c r="O794" s="591"/>
    </row>
    <row r="795" spans="1:15" ht="15" x14ac:dyDescent="0.2">
      <c r="A795" s="601">
        <v>658</v>
      </c>
      <c r="B795" s="594"/>
      <c r="C795" s="596"/>
      <c r="D795" s="597"/>
      <c r="E795" s="181"/>
      <c r="F795" s="634"/>
      <c r="G795" s="598">
        <f t="shared" si="41"/>
        <v>0</v>
      </c>
      <c r="H795" s="560">
        <f t="shared" si="42"/>
        <v>0</v>
      </c>
      <c r="I795" s="599"/>
      <c r="J795" s="560">
        <f t="shared" si="43"/>
        <v>0</v>
      </c>
      <c r="K795" s="181"/>
      <c r="L795" s="181"/>
      <c r="M795" s="181"/>
      <c r="N795" s="600">
        <f t="shared" si="44"/>
        <v>0</v>
      </c>
      <c r="O795" s="591"/>
    </row>
    <row r="796" spans="1:15" ht="15" x14ac:dyDescent="0.2">
      <c r="A796" s="601">
        <v>659</v>
      </c>
      <c r="B796" s="594"/>
      <c r="C796" s="596"/>
      <c r="D796" s="597"/>
      <c r="E796" s="181"/>
      <c r="F796" s="634"/>
      <c r="G796" s="598">
        <f t="shared" si="41"/>
        <v>0</v>
      </c>
      <c r="H796" s="560">
        <f t="shared" si="42"/>
        <v>0</v>
      </c>
      <c r="I796" s="599"/>
      <c r="J796" s="560">
        <f t="shared" si="43"/>
        <v>0</v>
      </c>
      <c r="K796" s="181"/>
      <c r="L796" s="181"/>
      <c r="M796" s="181"/>
      <c r="N796" s="600">
        <f t="shared" si="44"/>
        <v>0</v>
      </c>
      <c r="O796" s="591"/>
    </row>
    <row r="797" spans="1:15" ht="15" x14ac:dyDescent="0.2">
      <c r="A797" s="601">
        <v>660</v>
      </c>
      <c r="B797" s="594"/>
      <c r="C797" s="596"/>
      <c r="D797" s="597"/>
      <c r="E797" s="181"/>
      <c r="F797" s="634"/>
      <c r="G797" s="598">
        <f t="shared" si="41"/>
        <v>0</v>
      </c>
      <c r="H797" s="560">
        <f t="shared" si="42"/>
        <v>0</v>
      </c>
      <c r="I797" s="599"/>
      <c r="J797" s="560">
        <f t="shared" si="43"/>
        <v>0</v>
      </c>
      <c r="K797" s="181"/>
      <c r="L797" s="181"/>
      <c r="M797" s="181"/>
      <c r="N797" s="600">
        <f t="shared" si="44"/>
        <v>0</v>
      </c>
      <c r="O797" s="591"/>
    </row>
    <row r="798" spans="1:15" ht="15" x14ac:dyDescent="0.2">
      <c r="A798" s="601">
        <v>661</v>
      </c>
      <c r="B798" s="594"/>
      <c r="C798" s="596"/>
      <c r="D798" s="597"/>
      <c r="E798" s="181"/>
      <c r="F798" s="634"/>
      <c r="G798" s="598">
        <f t="shared" si="41"/>
        <v>0</v>
      </c>
      <c r="H798" s="560">
        <f t="shared" si="42"/>
        <v>0</v>
      </c>
      <c r="I798" s="599"/>
      <c r="J798" s="560">
        <f t="shared" si="43"/>
        <v>0</v>
      </c>
      <c r="K798" s="181"/>
      <c r="L798" s="181"/>
      <c r="M798" s="181"/>
      <c r="N798" s="600">
        <f t="shared" si="44"/>
        <v>0</v>
      </c>
      <c r="O798" s="591"/>
    </row>
    <row r="799" spans="1:15" ht="15" x14ac:dyDescent="0.2">
      <c r="A799" s="601">
        <v>662</v>
      </c>
      <c r="B799" s="594"/>
      <c r="C799" s="596"/>
      <c r="D799" s="597"/>
      <c r="E799" s="181"/>
      <c r="F799" s="634"/>
      <c r="G799" s="598">
        <f t="shared" si="41"/>
        <v>0</v>
      </c>
      <c r="H799" s="560">
        <f t="shared" si="42"/>
        <v>0</v>
      </c>
      <c r="I799" s="599"/>
      <c r="J799" s="560">
        <f t="shared" si="43"/>
        <v>0</v>
      </c>
      <c r="K799" s="181"/>
      <c r="L799" s="181"/>
      <c r="M799" s="181"/>
      <c r="N799" s="600">
        <f t="shared" si="44"/>
        <v>0</v>
      </c>
      <c r="O799" s="591"/>
    </row>
    <row r="800" spans="1:15" ht="15" x14ac:dyDescent="0.2">
      <c r="A800" s="601">
        <v>663</v>
      </c>
      <c r="B800" s="594"/>
      <c r="C800" s="596"/>
      <c r="D800" s="597"/>
      <c r="E800" s="181"/>
      <c r="F800" s="634"/>
      <c r="G800" s="598">
        <f t="shared" si="41"/>
        <v>0</v>
      </c>
      <c r="H800" s="560">
        <f t="shared" si="42"/>
        <v>0</v>
      </c>
      <c r="I800" s="599"/>
      <c r="J800" s="560">
        <f t="shared" si="43"/>
        <v>0</v>
      </c>
      <c r="K800" s="181"/>
      <c r="L800" s="181"/>
      <c r="M800" s="181"/>
      <c r="N800" s="600">
        <f t="shared" si="44"/>
        <v>0</v>
      </c>
      <c r="O800" s="591"/>
    </row>
    <row r="801" spans="1:15" ht="15" x14ac:dyDescent="0.2">
      <c r="A801" s="601">
        <v>664</v>
      </c>
      <c r="B801" s="594"/>
      <c r="C801" s="596"/>
      <c r="D801" s="597"/>
      <c r="E801" s="181"/>
      <c r="F801" s="634"/>
      <c r="G801" s="598">
        <f t="shared" si="41"/>
        <v>0</v>
      </c>
      <c r="H801" s="560">
        <f t="shared" si="42"/>
        <v>0</v>
      </c>
      <c r="I801" s="599"/>
      <c r="J801" s="560">
        <f t="shared" si="43"/>
        <v>0</v>
      </c>
      <c r="K801" s="181"/>
      <c r="L801" s="181"/>
      <c r="M801" s="181"/>
      <c r="N801" s="600">
        <f t="shared" si="44"/>
        <v>0</v>
      </c>
      <c r="O801" s="591"/>
    </row>
    <row r="802" spans="1:15" ht="15" x14ac:dyDescent="0.2">
      <c r="A802" s="601">
        <v>665</v>
      </c>
      <c r="B802" s="594"/>
      <c r="C802" s="596"/>
      <c r="D802" s="597"/>
      <c r="E802" s="181"/>
      <c r="F802" s="634"/>
      <c r="G802" s="598">
        <f t="shared" si="41"/>
        <v>0</v>
      </c>
      <c r="H802" s="560">
        <f t="shared" si="42"/>
        <v>0</v>
      </c>
      <c r="I802" s="599"/>
      <c r="J802" s="560">
        <f t="shared" si="43"/>
        <v>0</v>
      </c>
      <c r="K802" s="181"/>
      <c r="L802" s="181"/>
      <c r="M802" s="181"/>
      <c r="N802" s="600">
        <f t="shared" si="44"/>
        <v>0</v>
      </c>
      <c r="O802" s="591"/>
    </row>
    <row r="803" spans="1:15" ht="15" x14ac:dyDescent="0.2">
      <c r="A803" s="601">
        <v>666</v>
      </c>
      <c r="B803" s="594"/>
      <c r="C803" s="596"/>
      <c r="D803" s="597"/>
      <c r="E803" s="181"/>
      <c r="F803" s="634"/>
      <c r="G803" s="598">
        <f t="shared" si="41"/>
        <v>0</v>
      </c>
      <c r="H803" s="560">
        <f t="shared" si="42"/>
        <v>0</v>
      </c>
      <c r="I803" s="599"/>
      <c r="J803" s="560">
        <f t="shared" si="43"/>
        <v>0</v>
      </c>
      <c r="K803" s="181"/>
      <c r="L803" s="181"/>
      <c r="M803" s="181"/>
      <c r="N803" s="600">
        <f t="shared" si="44"/>
        <v>0</v>
      </c>
      <c r="O803" s="591"/>
    </row>
    <row r="804" spans="1:15" ht="15" x14ac:dyDescent="0.2">
      <c r="A804" s="601">
        <v>667</v>
      </c>
      <c r="B804" s="594"/>
      <c r="C804" s="596"/>
      <c r="D804" s="597"/>
      <c r="E804" s="181"/>
      <c r="F804" s="634"/>
      <c r="G804" s="598">
        <f t="shared" si="41"/>
        <v>0</v>
      </c>
      <c r="H804" s="560">
        <f t="shared" si="42"/>
        <v>0</v>
      </c>
      <c r="I804" s="599"/>
      <c r="J804" s="560">
        <f t="shared" si="43"/>
        <v>0</v>
      </c>
      <c r="K804" s="181"/>
      <c r="L804" s="181"/>
      <c r="M804" s="181"/>
      <c r="N804" s="600">
        <f t="shared" si="44"/>
        <v>0</v>
      </c>
      <c r="O804" s="591"/>
    </row>
    <row r="805" spans="1:15" ht="15" x14ac:dyDescent="0.2">
      <c r="A805" s="601">
        <v>668</v>
      </c>
      <c r="B805" s="594"/>
      <c r="C805" s="596"/>
      <c r="D805" s="597"/>
      <c r="E805" s="181"/>
      <c r="F805" s="634"/>
      <c r="G805" s="598">
        <f t="shared" si="41"/>
        <v>0</v>
      </c>
      <c r="H805" s="560">
        <f t="shared" si="42"/>
        <v>0</v>
      </c>
      <c r="I805" s="599"/>
      <c r="J805" s="560">
        <f t="shared" si="43"/>
        <v>0</v>
      </c>
      <c r="K805" s="181"/>
      <c r="L805" s="181"/>
      <c r="M805" s="181"/>
      <c r="N805" s="600">
        <f t="shared" si="44"/>
        <v>0</v>
      </c>
      <c r="O805" s="591"/>
    </row>
    <row r="806" spans="1:15" ht="15" x14ac:dyDescent="0.2">
      <c r="A806" s="601">
        <v>669</v>
      </c>
      <c r="B806" s="594"/>
      <c r="C806" s="596"/>
      <c r="D806" s="597"/>
      <c r="E806" s="181"/>
      <c r="F806" s="634"/>
      <c r="G806" s="598">
        <f t="shared" si="41"/>
        <v>0</v>
      </c>
      <c r="H806" s="560">
        <f t="shared" si="42"/>
        <v>0</v>
      </c>
      <c r="I806" s="599"/>
      <c r="J806" s="560">
        <f t="shared" si="43"/>
        <v>0</v>
      </c>
      <c r="K806" s="181"/>
      <c r="L806" s="181"/>
      <c r="M806" s="181"/>
      <c r="N806" s="600">
        <f t="shared" si="44"/>
        <v>0</v>
      </c>
      <c r="O806" s="591"/>
    </row>
    <row r="807" spans="1:15" ht="15" x14ac:dyDescent="0.2">
      <c r="A807" s="601">
        <v>670</v>
      </c>
      <c r="B807" s="594"/>
      <c r="C807" s="596"/>
      <c r="D807" s="597"/>
      <c r="E807" s="181"/>
      <c r="F807" s="634"/>
      <c r="G807" s="598">
        <f t="shared" si="41"/>
        <v>0</v>
      </c>
      <c r="H807" s="560">
        <f t="shared" si="42"/>
        <v>0</v>
      </c>
      <c r="I807" s="599"/>
      <c r="J807" s="560">
        <f t="shared" si="43"/>
        <v>0</v>
      </c>
      <c r="K807" s="181"/>
      <c r="L807" s="181"/>
      <c r="M807" s="181"/>
      <c r="N807" s="600">
        <f t="shared" si="44"/>
        <v>0</v>
      </c>
      <c r="O807" s="591"/>
    </row>
    <row r="808" spans="1:15" ht="15" x14ac:dyDescent="0.2">
      <c r="A808" s="601">
        <v>671</v>
      </c>
      <c r="B808" s="594"/>
      <c r="C808" s="596"/>
      <c r="D808" s="597"/>
      <c r="E808" s="181"/>
      <c r="F808" s="634"/>
      <c r="G808" s="598">
        <f t="shared" si="41"/>
        <v>0</v>
      </c>
      <c r="H808" s="560">
        <f t="shared" si="42"/>
        <v>0</v>
      </c>
      <c r="I808" s="599"/>
      <c r="J808" s="560">
        <f t="shared" si="43"/>
        <v>0</v>
      </c>
      <c r="K808" s="181"/>
      <c r="L808" s="181"/>
      <c r="M808" s="181"/>
      <c r="N808" s="600">
        <f t="shared" si="44"/>
        <v>0</v>
      </c>
      <c r="O808" s="591"/>
    </row>
    <row r="809" spans="1:15" ht="15" x14ac:dyDescent="0.2">
      <c r="A809" s="601">
        <v>672</v>
      </c>
      <c r="B809" s="594"/>
      <c r="C809" s="596"/>
      <c r="D809" s="597"/>
      <c r="E809" s="181"/>
      <c r="F809" s="634"/>
      <c r="G809" s="598">
        <f t="shared" si="41"/>
        <v>0</v>
      </c>
      <c r="H809" s="560">
        <f t="shared" si="42"/>
        <v>0</v>
      </c>
      <c r="I809" s="599"/>
      <c r="J809" s="560">
        <f t="shared" si="43"/>
        <v>0</v>
      </c>
      <c r="K809" s="181"/>
      <c r="L809" s="181"/>
      <c r="M809" s="181"/>
      <c r="N809" s="600">
        <f t="shared" si="44"/>
        <v>0</v>
      </c>
      <c r="O809" s="591"/>
    </row>
    <row r="810" spans="1:15" ht="15" x14ac:dyDescent="0.2">
      <c r="A810" s="601">
        <v>673</v>
      </c>
      <c r="B810" s="594"/>
      <c r="C810" s="596"/>
      <c r="D810" s="597"/>
      <c r="E810" s="181"/>
      <c r="F810" s="634"/>
      <c r="G810" s="598">
        <f t="shared" si="41"/>
        <v>0</v>
      </c>
      <c r="H810" s="560">
        <f t="shared" si="42"/>
        <v>0</v>
      </c>
      <c r="I810" s="599"/>
      <c r="J810" s="560">
        <f t="shared" si="43"/>
        <v>0</v>
      </c>
      <c r="K810" s="181"/>
      <c r="L810" s="181"/>
      <c r="M810" s="181"/>
      <c r="N810" s="600">
        <f t="shared" si="44"/>
        <v>0</v>
      </c>
      <c r="O810" s="591"/>
    </row>
    <row r="811" spans="1:15" ht="15" x14ac:dyDescent="0.2">
      <c r="A811" s="601">
        <v>674</v>
      </c>
      <c r="B811" s="594"/>
      <c r="C811" s="596"/>
      <c r="D811" s="597"/>
      <c r="E811" s="181"/>
      <c r="F811" s="634"/>
      <c r="G811" s="598">
        <f t="shared" si="41"/>
        <v>0</v>
      </c>
      <c r="H811" s="560">
        <f t="shared" si="42"/>
        <v>0</v>
      </c>
      <c r="I811" s="599"/>
      <c r="J811" s="560">
        <f t="shared" si="43"/>
        <v>0</v>
      </c>
      <c r="K811" s="181"/>
      <c r="L811" s="181"/>
      <c r="M811" s="181"/>
      <c r="N811" s="600">
        <f t="shared" si="44"/>
        <v>0</v>
      </c>
      <c r="O811" s="591"/>
    </row>
    <row r="812" spans="1:15" ht="15" x14ac:dyDescent="0.2">
      <c r="A812" s="601">
        <v>675</v>
      </c>
      <c r="B812" s="594"/>
      <c r="C812" s="596"/>
      <c r="D812" s="597"/>
      <c r="E812" s="181"/>
      <c r="F812" s="634"/>
      <c r="G812" s="598">
        <f t="shared" si="41"/>
        <v>0</v>
      </c>
      <c r="H812" s="560">
        <f t="shared" si="42"/>
        <v>0</v>
      </c>
      <c r="I812" s="599"/>
      <c r="J812" s="560">
        <f t="shared" si="43"/>
        <v>0</v>
      </c>
      <c r="K812" s="181"/>
      <c r="L812" s="181"/>
      <c r="M812" s="181"/>
      <c r="N812" s="600">
        <f t="shared" si="44"/>
        <v>0</v>
      </c>
      <c r="O812" s="591"/>
    </row>
    <row r="813" spans="1:15" ht="15" x14ac:dyDescent="0.2">
      <c r="A813" s="601">
        <v>676</v>
      </c>
      <c r="B813" s="594"/>
      <c r="C813" s="596"/>
      <c r="D813" s="597"/>
      <c r="E813" s="181"/>
      <c r="F813" s="634"/>
      <c r="G813" s="598">
        <f t="shared" si="41"/>
        <v>0</v>
      </c>
      <c r="H813" s="560">
        <f t="shared" si="42"/>
        <v>0</v>
      </c>
      <c r="I813" s="599"/>
      <c r="J813" s="560">
        <f t="shared" si="43"/>
        <v>0</v>
      </c>
      <c r="K813" s="181"/>
      <c r="L813" s="181"/>
      <c r="M813" s="181"/>
      <c r="N813" s="600">
        <f t="shared" si="44"/>
        <v>0</v>
      </c>
      <c r="O813" s="591"/>
    </row>
    <row r="814" spans="1:15" ht="15" x14ac:dyDescent="0.2">
      <c r="A814" s="601">
        <v>677</v>
      </c>
      <c r="B814" s="594"/>
      <c r="C814" s="596"/>
      <c r="D814" s="597"/>
      <c r="E814" s="181"/>
      <c r="F814" s="634"/>
      <c r="G814" s="598">
        <f t="shared" si="41"/>
        <v>0</v>
      </c>
      <c r="H814" s="560">
        <f t="shared" si="42"/>
        <v>0</v>
      </c>
      <c r="I814" s="599"/>
      <c r="J814" s="560">
        <f t="shared" si="43"/>
        <v>0</v>
      </c>
      <c r="K814" s="181"/>
      <c r="L814" s="181"/>
      <c r="M814" s="181"/>
      <c r="N814" s="600">
        <f t="shared" si="44"/>
        <v>0</v>
      </c>
      <c r="O814" s="591"/>
    </row>
    <row r="815" spans="1:15" ht="15" x14ac:dyDescent="0.2">
      <c r="A815" s="601">
        <v>678</v>
      </c>
      <c r="B815" s="594"/>
      <c r="C815" s="596"/>
      <c r="D815" s="597"/>
      <c r="E815" s="181"/>
      <c r="F815" s="634"/>
      <c r="G815" s="598">
        <f t="shared" si="41"/>
        <v>0</v>
      </c>
      <c r="H815" s="560">
        <f t="shared" si="42"/>
        <v>0</v>
      </c>
      <c r="I815" s="599"/>
      <c r="J815" s="560">
        <f t="shared" si="43"/>
        <v>0</v>
      </c>
      <c r="K815" s="181"/>
      <c r="L815" s="181"/>
      <c r="M815" s="181"/>
      <c r="N815" s="600">
        <f t="shared" si="44"/>
        <v>0</v>
      </c>
      <c r="O815" s="591"/>
    </row>
    <row r="816" spans="1:15" ht="15" x14ac:dyDescent="0.2">
      <c r="A816" s="601">
        <v>679</v>
      </c>
      <c r="B816" s="594"/>
      <c r="C816" s="596"/>
      <c r="D816" s="597"/>
      <c r="E816" s="181"/>
      <c r="F816" s="634"/>
      <c r="G816" s="598">
        <f t="shared" si="41"/>
        <v>0</v>
      </c>
      <c r="H816" s="560">
        <f t="shared" si="42"/>
        <v>0</v>
      </c>
      <c r="I816" s="599"/>
      <c r="J816" s="560">
        <f t="shared" si="43"/>
        <v>0</v>
      </c>
      <c r="K816" s="181"/>
      <c r="L816" s="181"/>
      <c r="M816" s="181"/>
      <c r="N816" s="600">
        <f t="shared" si="44"/>
        <v>0</v>
      </c>
      <c r="O816" s="591"/>
    </row>
    <row r="817" spans="1:15" ht="15" x14ac:dyDescent="0.2">
      <c r="A817" s="601">
        <v>680</v>
      </c>
      <c r="B817" s="594"/>
      <c r="C817" s="596"/>
      <c r="D817" s="597"/>
      <c r="E817" s="181"/>
      <c r="F817" s="634"/>
      <c r="G817" s="598">
        <f t="shared" si="41"/>
        <v>0</v>
      </c>
      <c r="H817" s="560">
        <f t="shared" si="42"/>
        <v>0</v>
      </c>
      <c r="I817" s="599"/>
      <c r="J817" s="560">
        <f t="shared" si="43"/>
        <v>0</v>
      </c>
      <c r="K817" s="181"/>
      <c r="L817" s="181"/>
      <c r="M817" s="181"/>
      <c r="N817" s="600">
        <f t="shared" si="44"/>
        <v>0</v>
      </c>
      <c r="O817" s="591"/>
    </row>
    <row r="818" spans="1:15" ht="15" x14ac:dyDescent="0.2">
      <c r="A818" s="601">
        <v>681</v>
      </c>
      <c r="B818" s="594"/>
      <c r="C818" s="596"/>
      <c r="D818" s="597"/>
      <c r="E818" s="181"/>
      <c r="F818" s="634"/>
      <c r="G818" s="598">
        <f t="shared" si="41"/>
        <v>0</v>
      </c>
      <c r="H818" s="560">
        <f t="shared" si="42"/>
        <v>0</v>
      </c>
      <c r="I818" s="599"/>
      <c r="J818" s="560">
        <f t="shared" si="43"/>
        <v>0</v>
      </c>
      <c r="K818" s="181"/>
      <c r="L818" s="181"/>
      <c r="M818" s="181"/>
      <c r="N818" s="600">
        <f t="shared" si="44"/>
        <v>0</v>
      </c>
      <c r="O818" s="591"/>
    </row>
    <row r="819" spans="1:15" ht="15" x14ac:dyDescent="0.2">
      <c r="A819" s="601">
        <v>682</v>
      </c>
      <c r="B819" s="594"/>
      <c r="C819" s="596"/>
      <c r="D819" s="597"/>
      <c r="E819" s="181"/>
      <c r="F819" s="634"/>
      <c r="G819" s="598">
        <f t="shared" si="41"/>
        <v>0</v>
      </c>
      <c r="H819" s="560">
        <f t="shared" si="42"/>
        <v>0</v>
      </c>
      <c r="I819" s="599"/>
      <c r="J819" s="560">
        <f t="shared" si="43"/>
        <v>0</v>
      </c>
      <c r="K819" s="181"/>
      <c r="L819" s="181"/>
      <c r="M819" s="181"/>
      <c r="N819" s="600">
        <f t="shared" si="44"/>
        <v>0</v>
      </c>
      <c r="O819" s="591"/>
    </row>
    <row r="820" spans="1:15" ht="15" x14ac:dyDescent="0.2">
      <c r="A820" s="601">
        <v>683</v>
      </c>
      <c r="B820" s="594"/>
      <c r="C820" s="596"/>
      <c r="D820" s="597"/>
      <c r="E820" s="181"/>
      <c r="F820" s="634"/>
      <c r="G820" s="598">
        <f t="shared" si="41"/>
        <v>0</v>
      </c>
      <c r="H820" s="560">
        <f t="shared" si="42"/>
        <v>0</v>
      </c>
      <c r="I820" s="599"/>
      <c r="J820" s="560">
        <f t="shared" si="43"/>
        <v>0</v>
      </c>
      <c r="K820" s="181"/>
      <c r="L820" s="181"/>
      <c r="M820" s="181"/>
      <c r="N820" s="600">
        <f t="shared" si="44"/>
        <v>0</v>
      </c>
      <c r="O820" s="591"/>
    </row>
    <row r="821" spans="1:15" ht="15" x14ac:dyDescent="0.2">
      <c r="A821" s="601">
        <v>684</v>
      </c>
      <c r="B821" s="594"/>
      <c r="C821" s="596"/>
      <c r="D821" s="597"/>
      <c r="E821" s="181"/>
      <c r="F821" s="634"/>
      <c r="G821" s="598">
        <f t="shared" si="41"/>
        <v>0</v>
      </c>
      <c r="H821" s="560">
        <f t="shared" si="42"/>
        <v>0</v>
      </c>
      <c r="I821" s="599"/>
      <c r="J821" s="560">
        <f t="shared" si="43"/>
        <v>0</v>
      </c>
      <c r="K821" s="181"/>
      <c r="L821" s="181"/>
      <c r="M821" s="181"/>
      <c r="N821" s="600">
        <f t="shared" si="44"/>
        <v>0</v>
      </c>
      <c r="O821" s="591"/>
    </row>
    <row r="822" spans="1:15" ht="15" x14ac:dyDescent="0.2">
      <c r="A822" s="601">
        <v>685</v>
      </c>
      <c r="B822" s="594"/>
      <c r="C822" s="596"/>
      <c r="D822" s="597"/>
      <c r="E822" s="181"/>
      <c r="F822" s="634"/>
      <c r="G822" s="598">
        <f t="shared" si="41"/>
        <v>0</v>
      </c>
      <c r="H822" s="560">
        <f t="shared" si="42"/>
        <v>0</v>
      </c>
      <c r="I822" s="599"/>
      <c r="J822" s="560">
        <f t="shared" si="43"/>
        <v>0</v>
      </c>
      <c r="K822" s="181"/>
      <c r="L822" s="181"/>
      <c r="M822" s="181"/>
      <c r="N822" s="600">
        <f t="shared" si="44"/>
        <v>0</v>
      </c>
      <c r="O822" s="591"/>
    </row>
    <row r="823" spans="1:15" ht="15" x14ac:dyDescent="0.2">
      <c r="A823" s="601">
        <v>686</v>
      </c>
      <c r="B823" s="594"/>
      <c r="C823" s="596"/>
      <c r="D823" s="597"/>
      <c r="E823" s="181"/>
      <c r="F823" s="634"/>
      <c r="G823" s="598">
        <f t="shared" si="41"/>
        <v>0</v>
      </c>
      <c r="H823" s="560">
        <f t="shared" si="42"/>
        <v>0</v>
      </c>
      <c r="I823" s="599"/>
      <c r="J823" s="560">
        <f t="shared" si="43"/>
        <v>0</v>
      </c>
      <c r="K823" s="181"/>
      <c r="L823" s="181"/>
      <c r="M823" s="181"/>
      <c r="N823" s="600">
        <f t="shared" si="44"/>
        <v>0</v>
      </c>
      <c r="O823" s="591"/>
    </row>
    <row r="824" spans="1:15" ht="15" x14ac:dyDescent="0.2">
      <c r="A824" s="601">
        <v>687</v>
      </c>
      <c r="B824" s="594"/>
      <c r="C824" s="596"/>
      <c r="D824" s="597"/>
      <c r="E824" s="181"/>
      <c r="F824" s="634"/>
      <c r="G824" s="598">
        <f t="shared" si="41"/>
        <v>0</v>
      </c>
      <c r="H824" s="560">
        <f t="shared" si="42"/>
        <v>0</v>
      </c>
      <c r="I824" s="599"/>
      <c r="J824" s="560">
        <f t="shared" si="43"/>
        <v>0</v>
      </c>
      <c r="K824" s="181"/>
      <c r="L824" s="181"/>
      <c r="M824" s="181"/>
      <c r="N824" s="600">
        <f t="shared" si="44"/>
        <v>0</v>
      </c>
      <c r="O824" s="591"/>
    </row>
    <row r="825" spans="1:15" ht="15" x14ac:dyDescent="0.2">
      <c r="A825" s="601">
        <v>688</v>
      </c>
      <c r="B825" s="594"/>
      <c r="C825" s="596"/>
      <c r="D825" s="597"/>
      <c r="E825" s="181"/>
      <c r="F825" s="634"/>
      <c r="G825" s="598">
        <f t="shared" si="41"/>
        <v>0</v>
      </c>
      <c r="H825" s="560">
        <f t="shared" si="42"/>
        <v>0</v>
      </c>
      <c r="I825" s="599"/>
      <c r="J825" s="560">
        <f t="shared" si="43"/>
        <v>0</v>
      </c>
      <c r="K825" s="181"/>
      <c r="L825" s="181"/>
      <c r="M825" s="181"/>
      <c r="N825" s="600">
        <f t="shared" si="44"/>
        <v>0</v>
      </c>
      <c r="O825" s="591"/>
    </row>
    <row r="826" spans="1:15" ht="15" x14ac:dyDescent="0.2">
      <c r="A826" s="601">
        <v>689</v>
      </c>
      <c r="B826" s="594"/>
      <c r="C826" s="596"/>
      <c r="D826" s="597"/>
      <c r="E826" s="181"/>
      <c r="F826" s="634"/>
      <c r="G826" s="598">
        <f t="shared" si="41"/>
        <v>0</v>
      </c>
      <c r="H826" s="560">
        <f t="shared" si="42"/>
        <v>0</v>
      </c>
      <c r="I826" s="599"/>
      <c r="J826" s="560">
        <f t="shared" si="43"/>
        <v>0</v>
      </c>
      <c r="K826" s="181"/>
      <c r="L826" s="181"/>
      <c r="M826" s="181"/>
      <c r="N826" s="600">
        <f t="shared" si="44"/>
        <v>0</v>
      </c>
      <c r="O826" s="591"/>
    </row>
    <row r="827" spans="1:15" ht="15" x14ac:dyDescent="0.2">
      <c r="A827" s="601">
        <v>690</v>
      </c>
      <c r="B827" s="594"/>
      <c r="C827" s="596"/>
      <c r="D827" s="597"/>
      <c r="E827" s="181"/>
      <c r="F827" s="634"/>
      <c r="G827" s="598">
        <f t="shared" si="41"/>
        <v>0</v>
      </c>
      <c r="H827" s="560">
        <f t="shared" si="42"/>
        <v>0</v>
      </c>
      <c r="I827" s="599"/>
      <c r="J827" s="560">
        <f t="shared" si="43"/>
        <v>0</v>
      </c>
      <c r="K827" s="181"/>
      <c r="L827" s="181"/>
      <c r="M827" s="181"/>
      <c r="N827" s="600">
        <f t="shared" si="44"/>
        <v>0</v>
      </c>
      <c r="O827" s="591"/>
    </row>
    <row r="828" spans="1:15" ht="15" x14ac:dyDescent="0.2">
      <c r="A828" s="601">
        <v>691</v>
      </c>
      <c r="B828" s="594"/>
      <c r="C828" s="596"/>
      <c r="D828" s="597"/>
      <c r="E828" s="181"/>
      <c r="F828" s="634"/>
      <c r="G828" s="598">
        <f t="shared" si="41"/>
        <v>0</v>
      </c>
      <c r="H828" s="560">
        <f t="shared" si="42"/>
        <v>0</v>
      </c>
      <c r="I828" s="599"/>
      <c r="J828" s="560">
        <f t="shared" si="43"/>
        <v>0</v>
      </c>
      <c r="K828" s="181"/>
      <c r="L828" s="181"/>
      <c r="M828" s="181"/>
      <c r="N828" s="600">
        <f t="shared" si="44"/>
        <v>0</v>
      </c>
      <c r="O828" s="591"/>
    </row>
    <row r="829" spans="1:15" ht="15" x14ac:dyDescent="0.2">
      <c r="A829" s="601">
        <v>692</v>
      </c>
      <c r="B829" s="594"/>
      <c r="C829" s="596"/>
      <c r="D829" s="597"/>
      <c r="E829" s="181"/>
      <c r="F829" s="634"/>
      <c r="G829" s="598">
        <f t="shared" si="41"/>
        <v>0</v>
      </c>
      <c r="H829" s="560">
        <f t="shared" si="42"/>
        <v>0</v>
      </c>
      <c r="I829" s="599"/>
      <c r="J829" s="560">
        <f t="shared" si="43"/>
        <v>0</v>
      </c>
      <c r="K829" s="181"/>
      <c r="L829" s="181"/>
      <c r="M829" s="181"/>
      <c r="N829" s="600">
        <f t="shared" si="44"/>
        <v>0</v>
      </c>
      <c r="O829" s="591"/>
    </row>
    <row r="830" spans="1:15" ht="15" x14ac:dyDescent="0.2">
      <c r="A830" s="601">
        <v>693</v>
      </c>
      <c r="B830" s="594"/>
      <c r="C830" s="596"/>
      <c r="D830" s="597"/>
      <c r="E830" s="181"/>
      <c r="F830" s="634"/>
      <c r="G830" s="598">
        <f t="shared" si="41"/>
        <v>0</v>
      </c>
      <c r="H830" s="560">
        <f t="shared" si="42"/>
        <v>0</v>
      </c>
      <c r="I830" s="599"/>
      <c r="J830" s="560">
        <f t="shared" si="43"/>
        <v>0</v>
      </c>
      <c r="K830" s="181"/>
      <c r="L830" s="181"/>
      <c r="M830" s="181"/>
      <c r="N830" s="600">
        <f t="shared" si="44"/>
        <v>0</v>
      </c>
      <c r="O830" s="591"/>
    </row>
    <row r="831" spans="1:15" ht="15" x14ac:dyDescent="0.2">
      <c r="A831" s="601">
        <v>694</v>
      </c>
      <c r="B831" s="594"/>
      <c r="C831" s="596"/>
      <c r="D831" s="597"/>
      <c r="E831" s="181"/>
      <c r="F831" s="634"/>
      <c r="G831" s="598">
        <f t="shared" si="41"/>
        <v>0</v>
      </c>
      <c r="H831" s="560">
        <f t="shared" si="42"/>
        <v>0</v>
      </c>
      <c r="I831" s="599"/>
      <c r="J831" s="560">
        <f t="shared" si="43"/>
        <v>0</v>
      </c>
      <c r="K831" s="181"/>
      <c r="L831" s="181"/>
      <c r="M831" s="181"/>
      <c r="N831" s="600">
        <f t="shared" si="44"/>
        <v>0</v>
      </c>
      <c r="O831" s="591"/>
    </row>
    <row r="832" spans="1:15" ht="15" x14ac:dyDescent="0.2">
      <c r="A832" s="601">
        <v>695</v>
      </c>
      <c r="B832" s="594"/>
      <c r="C832" s="596"/>
      <c r="D832" s="597"/>
      <c r="E832" s="181"/>
      <c r="F832" s="634"/>
      <c r="G832" s="598">
        <f t="shared" si="41"/>
        <v>0</v>
      </c>
      <c r="H832" s="560">
        <f t="shared" si="42"/>
        <v>0</v>
      </c>
      <c r="I832" s="599"/>
      <c r="J832" s="560">
        <f t="shared" si="43"/>
        <v>0</v>
      </c>
      <c r="K832" s="181"/>
      <c r="L832" s="181"/>
      <c r="M832" s="181"/>
      <c r="N832" s="600">
        <f t="shared" si="44"/>
        <v>0</v>
      </c>
      <c r="O832" s="591"/>
    </row>
    <row r="833" spans="1:15" ht="15" x14ac:dyDescent="0.2">
      <c r="A833" s="601">
        <v>696</v>
      </c>
      <c r="B833" s="594"/>
      <c r="C833" s="596"/>
      <c r="D833" s="597"/>
      <c r="E833" s="181"/>
      <c r="F833" s="634"/>
      <c r="G833" s="598">
        <f t="shared" si="41"/>
        <v>0</v>
      </c>
      <c r="H833" s="560">
        <f t="shared" si="42"/>
        <v>0</v>
      </c>
      <c r="I833" s="599"/>
      <c r="J833" s="560">
        <f t="shared" si="43"/>
        <v>0</v>
      </c>
      <c r="K833" s="181"/>
      <c r="L833" s="181"/>
      <c r="M833" s="181"/>
      <c r="N833" s="600">
        <f t="shared" si="44"/>
        <v>0</v>
      </c>
      <c r="O833" s="591"/>
    </row>
    <row r="834" spans="1:15" ht="15" x14ac:dyDescent="0.2">
      <c r="A834" s="601">
        <v>697</v>
      </c>
      <c r="B834" s="594"/>
      <c r="C834" s="596"/>
      <c r="D834" s="597"/>
      <c r="E834" s="181"/>
      <c r="F834" s="634"/>
      <c r="G834" s="598">
        <f t="shared" si="41"/>
        <v>0</v>
      </c>
      <c r="H834" s="560">
        <f t="shared" si="42"/>
        <v>0</v>
      </c>
      <c r="I834" s="599"/>
      <c r="J834" s="560">
        <f t="shared" si="43"/>
        <v>0</v>
      </c>
      <c r="K834" s="181"/>
      <c r="L834" s="181"/>
      <c r="M834" s="181"/>
      <c r="N834" s="600">
        <f t="shared" si="44"/>
        <v>0</v>
      </c>
      <c r="O834" s="591"/>
    </row>
    <row r="835" spans="1:15" ht="15" x14ac:dyDescent="0.2">
      <c r="A835" s="601">
        <v>698</v>
      </c>
      <c r="B835" s="594"/>
      <c r="C835" s="596"/>
      <c r="D835" s="597"/>
      <c r="E835" s="181"/>
      <c r="F835" s="634"/>
      <c r="G835" s="598">
        <f t="shared" si="41"/>
        <v>0</v>
      </c>
      <c r="H835" s="560">
        <f t="shared" si="42"/>
        <v>0</v>
      </c>
      <c r="I835" s="599"/>
      <c r="J835" s="560">
        <f t="shared" si="43"/>
        <v>0</v>
      </c>
      <c r="K835" s="181"/>
      <c r="L835" s="181"/>
      <c r="M835" s="181"/>
      <c r="N835" s="600">
        <f t="shared" si="44"/>
        <v>0</v>
      </c>
      <c r="O835" s="591"/>
    </row>
    <row r="836" spans="1:15" ht="15" x14ac:dyDescent="0.2">
      <c r="A836" s="601">
        <v>699</v>
      </c>
      <c r="B836" s="594"/>
      <c r="C836" s="596"/>
      <c r="D836" s="597"/>
      <c r="E836" s="181"/>
      <c r="F836" s="634"/>
      <c r="G836" s="598">
        <f t="shared" si="41"/>
        <v>0</v>
      </c>
      <c r="H836" s="560">
        <f t="shared" si="42"/>
        <v>0</v>
      </c>
      <c r="I836" s="599"/>
      <c r="J836" s="560">
        <f t="shared" si="43"/>
        <v>0</v>
      </c>
      <c r="K836" s="181"/>
      <c r="L836" s="181"/>
      <c r="M836" s="181"/>
      <c r="N836" s="600">
        <f t="shared" si="44"/>
        <v>0</v>
      </c>
      <c r="O836" s="591"/>
    </row>
    <row r="837" spans="1:15" ht="15" x14ac:dyDescent="0.2">
      <c r="A837" s="601">
        <v>700</v>
      </c>
      <c r="B837" s="594"/>
      <c r="C837" s="596"/>
      <c r="D837" s="597"/>
      <c r="E837" s="181"/>
      <c r="F837" s="634"/>
      <c r="G837" s="598">
        <f t="shared" si="41"/>
        <v>0</v>
      </c>
      <c r="H837" s="560">
        <f t="shared" si="42"/>
        <v>0</v>
      </c>
      <c r="I837" s="599"/>
      <c r="J837" s="560">
        <f t="shared" si="43"/>
        <v>0</v>
      </c>
      <c r="K837" s="181"/>
      <c r="L837" s="181"/>
      <c r="M837" s="181"/>
      <c r="N837" s="600">
        <f t="shared" si="44"/>
        <v>0</v>
      </c>
      <c r="O837" s="591"/>
    </row>
    <row r="838" spans="1:15" ht="15" x14ac:dyDescent="0.2">
      <c r="A838" s="601">
        <v>701</v>
      </c>
      <c r="B838" s="594"/>
      <c r="C838" s="596"/>
      <c r="D838" s="597"/>
      <c r="E838" s="181"/>
      <c r="F838" s="634"/>
      <c r="G838" s="598">
        <f t="shared" si="41"/>
        <v>0</v>
      </c>
      <c r="H838" s="560">
        <f t="shared" si="42"/>
        <v>0</v>
      </c>
      <c r="I838" s="599"/>
      <c r="J838" s="560">
        <f t="shared" si="43"/>
        <v>0</v>
      </c>
      <c r="K838" s="181"/>
      <c r="L838" s="181"/>
      <c r="M838" s="181"/>
      <c r="N838" s="600">
        <f t="shared" si="44"/>
        <v>0</v>
      </c>
      <c r="O838" s="591"/>
    </row>
    <row r="839" spans="1:15" ht="15" x14ac:dyDescent="0.2">
      <c r="A839" s="601">
        <v>702</v>
      </c>
      <c r="B839" s="594"/>
      <c r="C839" s="596"/>
      <c r="D839" s="597"/>
      <c r="E839" s="181"/>
      <c r="F839" s="634"/>
      <c r="G839" s="598">
        <f t="shared" si="41"/>
        <v>0</v>
      </c>
      <c r="H839" s="560">
        <f t="shared" si="42"/>
        <v>0</v>
      </c>
      <c r="I839" s="599"/>
      <c r="J839" s="560">
        <f t="shared" si="43"/>
        <v>0</v>
      </c>
      <c r="K839" s="181"/>
      <c r="L839" s="181"/>
      <c r="M839" s="181"/>
      <c r="N839" s="600">
        <f t="shared" si="44"/>
        <v>0</v>
      </c>
      <c r="O839" s="591"/>
    </row>
    <row r="840" spans="1:15" ht="15" x14ac:dyDescent="0.2">
      <c r="A840" s="601">
        <v>703</v>
      </c>
      <c r="B840" s="594"/>
      <c r="C840" s="596"/>
      <c r="D840" s="597"/>
      <c r="E840" s="181"/>
      <c r="F840" s="634"/>
      <c r="G840" s="598">
        <f t="shared" si="41"/>
        <v>0</v>
      </c>
      <c r="H840" s="560">
        <f t="shared" si="42"/>
        <v>0</v>
      </c>
      <c r="I840" s="599"/>
      <c r="J840" s="560">
        <f t="shared" si="43"/>
        <v>0</v>
      </c>
      <c r="K840" s="181"/>
      <c r="L840" s="181"/>
      <c r="M840" s="181"/>
      <c r="N840" s="600">
        <f t="shared" si="44"/>
        <v>0</v>
      </c>
      <c r="O840" s="591"/>
    </row>
    <row r="841" spans="1:15" ht="15" x14ac:dyDescent="0.2">
      <c r="A841" s="601">
        <v>704</v>
      </c>
      <c r="B841" s="594"/>
      <c r="C841" s="596"/>
      <c r="D841" s="597"/>
      <c r="E841" s="181"/>
      <c r="F841" s="634"/>
      <c r="G841" s="598">
        <f t="shared" si="41"/>
        <v>0</v>
      </c>
      <c r="H841" s="560">
        <f t="shared" si="42"/>
        <v>0</v>
      </c>
      <c r="I841" s="599"/>
      <c r="J841" s="560">
        <f t="shared" si="43"/>
        <v>0</v>
      </c>
      <c r="K841" s="181"/>
      <c r="L841" s="181"/>
      <c r="M841" s="181"/>
      <c r="N841" s="600">
        <f t="shared" si="44"/>
        <v>0</v>
      </c>
      <c r="O841" s="591"/>
    </row>
    <row r="842" spans="1:15" ht="15" x14ac:dyDescent="0.2">
      <c r="A842" s="601">
        <v>705</v>
      </c>
      <c r="B842" s="594"/>
      <c r="C842" s="596"/>
      <c r="D842" s="597"/>
      <c r="E842" s="181"/>
      <c r="F842" s="634"/>
      <c r="G842" s="598">
        <f t="shared" si="41"/>
        <v>0</v>
      </c>
      <c r="H842" s="560">
        <f t="shared" si="42"/>
        <v>0</v>
      </c>
      <c r="I842" s="599"/>
      <c r="J842" s="560">
        <f t="shared" si="43"/>
        <v>0</v>
      </c>
      <c r="K842" s="181"/>
      <c r="L842" s="181"/>
      <c r="M842" s="181"/>
      <c r="N842" s="600">
        <f t="shared" si="44"/>
        <v>0</v>
      </c>
      <c r="O842" s="591"/>
    </row>
    <row r="843" spans="1:15" ht="15" x14ac:dyDescent="0.2">
      <c r="A843" s="601">
        <v>706</v>
      </c>
      <c r="B843" s="594"/>
      <c r="C843" s="596"/>
      <c r="D843" s="597"/>
      <c r="E843" s="181"/>
      <c r="F843" s="634"/>
      <c r="G843" s="598">
        <f t="shared" ref="G843:G906" si="45">IF(OR(D843=0,F843=0),0,IF(F843="Sofortabschreib.","",EDATE(D843,F843*12)-1))</f>
        <v>0</v>
      </c>
      <c r="H843" s="560">
        <f t="shared" ref="H843:H906" si="46">IF(F843=0,0,IF(F843="Sofortabschreib.",0,ROUND(E843/F843/12,2)))</f>
        <v>0</v>
      </c>
      <c r="I843" s="599"/>
      <c r="J843" s="560">
        <f t="shared" ref="J843:J906" si="47">IF(I843=0,0,NETWORKDAYS(I843,EOMONTH(I843,0),$J$7:$J$111)*8)</f>
        <v>0</v>
      </c>
      <c r="K843" s="181"/>
      <c r="L843" s="181"/>
      <c r="M843" s="181"/>
      <c r="N843" s="600">
        <f t="shared" ref="N843:N906" si="48">IF(F843="Sofortabschreib.",ROUND(M843,2),IF(J843=0,0,IF(K843=0,ROUND(H843/J843*L843,2),ROUND(H843/K843*L843,2))))</f>
        <v>0</v>
      </c>
      <c r="O843" s="591"/>
    </row>
    <row r="844" spans="1:15" ht="15" x14ac:dyDescent="0.2">
      <c r="A844" s="601">
        <v>707</v>
      </c>
      <c r="B844" s="594"/>
      <c r="C844" s="596"/>
      <c r="D844" s="597"/>
      <c r="E844" s="181"/>
      <c r="F844" s="634"/>
      <c r="G844" s="598">
        <f t="shared" si="45"/>
        <v>0</v>
      </c>
      <c r="H844" s="560">
        <f t="shared" si="46"/>
        <v>0</v>
      </c>
      <c r="I844" s="599"/>
      <c r="J844" s="560">
        <f t="shared" si="47"/>
        <v>0</v>
      </c>
      <c r="K844" s="181"/>
      <c r="L844" s="181"/>
      <c r="M844" s="181"/>
      <c r="N844" s="600">
        <f t="shared" si="48"/>
        <v>0</v>
      </c>
      <c r="O844" s="591"/>
    </row>
    <row r="845" spans="1:15" ht="15" x14ac:dyDescent="0.2">
      <c r="A845" s="601">
        <v>708</v>
      </c>
      <c r="B845" s="594"/>
      <c r="C845" s="596"/>
      <c r="D845" s="597"/>
      <c r="E845" s="181"/>
      <c r="F845" s="634"/>
      <c r="G845" s="598">
        <f t="shared" si="45"/>
        <v>0</v>
      </c>
      <c r="H845" s="560">
        <f t="shared" si="46"/>
        <v>0</v>
      </c>
      <c r="I845" s="599"/>
      <c r="J845" s="560">
        <f t="shared" si="47"/>
        <v>0</v>
      </c>
      <c r="K845" s="181"/>
      <c r="L845" s="181"/>
      <c r="M845" s="181"/>
      <c r="N845" s="600">
        <f t="shared" si="48"/>
        <v>0</v>
      </c>
      <c r="O845" s="591"/>
    </row>
    <row r="846" spans="1:15" ht="15" x14ac:dyDescent="0.2">
      <c r="A846" s="601">
        <v>709</v>
      </c>
      <c r="B846" s="594"/>
      <c r="C846" s="596"/>
      <c r="D846" s="597"/>
      <c r="E846" s="181"/>
      <c r="F846" s="634"/>
      <c r="G846" s="598">
        <f t="shared" si="45"/>
        <v>0</v>
      </c>
      <c r="H846" s="560">
        <f t="shared" si="46"/>
        <v>0</v>
      </c>
      <c r="I846" s="599"/>
      <c r="J846" s="560">
        <f t="shared" si="47"/>
        <v>0</v>
      </c>
      <c r="K846" s="181"/>
      <c r="L846" s="181"/>
      <c r="M846" s="181"/>
      <c r="N846" s="600">
        <f t="shared" si="48"/>
        <v>0</v>
      </c>
      <c r="O846" s="591"/>
    </row>
    <row r="847" spans="1:15" ht="15" x14ac:dyDescent="0.2">
      <c r="A847" s="601">
        <v>710</v>
      </c>
      <c r="B847" s="594"/>
      <c r="C847" s="596"/>
      <c r="D847" s="597"/>
      <c r="E847" s="181"/>
      <c r="F847" s="634"/>
      <c r="G847" s="598">
        <f t="shared" si="45"/>
        <v>0</v>
      </c>
      <c r="H847" s="560">
        <f t="shared" si="46"/>
        <v>0</v>
      </c>
      <c r="I847" s="599"/>
      <c r="J847" s="560">
        <f t="shared" si="47"/>
        <v>0</v>
      </c>
      <c r="K847" s="181"/>
      <c r="L847" s="181"/>
      <c r="M847" s="181"/>
      <c r="N847" s="600">
        <f t="shared" si="48"/>
        <v>0</v>
      </c>
      <c r="O847" s="591"/>
    </row>
    <row r="848" spans="1:15" ht="15" x14ac:dyDescent="0.2">
      <c r="A848" s="601">
        <v>711</v>
      </c>
      <c r="B848" s="594"/>
      <c r="C848" s="596"/>
      <c r="D848" s="597"/>
      <c r="E848" s="181"/>
      <c r="F848" s="634"/>
      <c r="G848" s="598">
        <f t="shared" si="45"/>
        <v>0</v>
      </c>
      <c r="H848" s="560">
        <f t="shared" si="46"/>
        <v>0</v>
      </c>
      <c r="I848" s="599"/>
      <c r="J848" s="560">
        <f t="shared" si="47"/>
        <v>0</v>
      </c>
      <c r="K848" s="181"/>
      <c r="L848" s="181"/>
      <c r="M848" s="181"/>
      <c r="N848" s="600">
        <f t="shared" si="48"/>
        <v>0</v>
      </c>
      <c r="O848" s="591"/>
    </row>
    <row r="849" spans="1:15" ht="15" x14ac:dyDescent="0.2">
      <c r="A849" s="601">
        <v>712</v>
      </c>
      <c r="B849" s="594"/>
      <c r="C849" s="596"/>
      <c r="D849" s="597"/>
      <c r="E849" s="181"/>
      <c r="F849" s="634"/>
      <c r="G849" s="598">
        <f t="shared" si="45"/>
        <v>0</v>
      </c>
      <c r="H849" s="560">
        <f t="shared" si="46"/>
        <v>0</v>
      </c>
      <c r="I849" s="599"/>
      <c r="J849" s="560">
        <f t="shared" si="47"/>
        <v>0</v>
      </c>
      <c r="K849" s="181"/>
      <c r="L849" s="181"/>
      <c r="M849" s="181"/>
      <c r="N849" s="600">
        <f t="shared" si="48"/>
        <v>0</v>
      </c>
      <c r="O849" s="591"/>
    </row>
    <row r="850" spans="1:15" ht="15" x14ac:dyDescent="0.2">
      <c r="A850" s="601">
        <v>713</v>
      </c>
      <c r="B850" s="594"/>
      <c r="C850" s="596"/>
      <c r="D850" s="597"/>
      <c r="E850" s="181"/>
      <c r="F850" s="634"/>
      <c r="G850" s="598">
        <f t="shared" si="45"/>
        <v>0</v>
      </c>
      <c r="H850" s="560">
        <f t="shared" si="46"/>
        <v>0</v>
      </c>
      <c r="I850" s="599"/>
      <c r="J850" s="560">
        <f t="shared" si="47"/>
        <v>0</v>
      </c>
      <c r="K850" s="181"/>
      <c r="L850" s="181"/>
      <c r="M850" s="181"/>
      <c r="N850" s="600">
        <f t="shared" si="48"/>
        <v>0</v>
      </c>
      <c r="O850" s="591"/>
    </row>
    <row r="851" spans="1:15" ht="15" x14ac:dyDescent="0.2">
      <c r="A851" s="601">
        <v>714</v>
      </c>
      <c r="B851" s="594"/>
      <c r="C851" s="596"/>
      <c r="D851" s="597"/>
      <c r="E851" s="181"/>
      <c r="F851" s="634"/>
      <c r="G851" s="598">
        <f t="shared" si="45"/>
        <v>0</v>
      </c>
      <c r="H851" s="560">
        <f t="shared" si="46"/>
        <v>0</v>
      </c>
      <c r="I851" s="599"/>
      <c r="J851" s="560">
        <f t="shared" si="47"/>
        <v>0</v>
      </c>
      <c r="K851" s="181"/>
      <c r="L851" s="181"/>
      <c r="M851" s="181"/>
      <c r="N851" s="600">
        <f t="shared" si="48"/>
        <v>0</v>
      </c>
      <c r="O851" s="591"/>
    </row>
    <row r="852" spans="1:15" ht="15" x14ac:dyDescent="0.2">
      <c r="A852" s="601">
        <v>715</v>
      </c>
      <c r="B852" s="594"/>
      <c r="C852" s="596"/>
      <c r="D852" s="597"/>
      <c r="E852" s="181"/>
      <c r="F852" s="634"/>
      <c r="G852" s="598">
        <f t="shared" si="45"/>
        <v>0</v>
      </c>
      <c r="H852" s="560">
        <f t="shared" si="46"/>
        <v>0</v>
      </c>
      <c r="I852" s="599"/>
      <c r="J852" s="560">
        <f t="shared" si="47"/>
        <v>0</v>
      </c>
      <c r="K852" s="181"/>
      <c r="L852" s="181"/>
      <c r="M852" s="181"/>
      <c r="N852" s="600">
        <f t="shared" si="48"/>
        <v>0</v>
      </c>
      <c r="O852" s="591"/>
    </row>
    <row r="853" spans="1:15" ht="15" x14ac:dyDescent="0.2">
      <c r="A853" s="601">
        <v>716</v>
      </c>
      <c r="B853" s="594"/>
      <c r="C853" s="596"/>
      <c r="D853" s="597"/>
      <c r="E853" s="181"/>
      <c r="F853" s="634"/>
      <c r="G853" s="598">
        <f t="shared" si="45"/>
        <v>0</v>
      </c>
      <c r="H853" s="560">
        <f t="shared" si="46"/>
        <v>0</v>
      </c>
      <c r="I853" s="599"/>
      <c r="J853" s="560">
        <f t="shared" si="47"/>
        <v>0</v>
      </c>
      <c r="K853" s="181"/>
      <c r="L853" s="181"/>
      <c r="M853" s="181"/>
      <c r="N853" s="600">
        <f t="shared" si="48"/>
        <v>0</v>
      </c>
      <c r="O853" s="591"/>
    </row>
    <row r="854" spans="1:15" ht="15" x14ac:dyDescent="0.2">
      <c r="A854" s="601">
        <v>717</v>
      </c>
      <c r="B854" s="594"/>
      <c r="C854" s="596"/>
      <c r="D854" s="597"/>
      <c r="E854" s="181"/>
      <c r="F854" s="634"/>
      <c r="G854" s="598">
        <f t="shared" si="45"/>
        <v>0</v>
      </c>
      <c r="H854" s="560">
        <f t="shared" si="46"/>
        <v>0</v>
      </c>
      <c r="I854" s="599"/>
      <c r="J854" s="560">
        <f t="shared" si="47"/>
        <v>0</v>
      </c>
      <c r="K854" s="181"/>
      <c r="L854" s="181"/>
      <c r="M854" s="181"/>
      <c r="N854" s="600">
        <f t="shared" si="48"/>
        <v>0</v>
      </c>
      <c r="O854" s="591"/>
    </row>
    <row r="855" spans="1:15" ht="15" x14ac:dyDescent="0.2">
      <c r="A855" s="601">
        <v>718</v>
      </c>
      <c r="B855" s="594"/>
      <c r="C855" s="596"/>
      <c r="D855" s="597"/>
      <c r="E855" s="181"/>
      <c r="F855" s="634"/>
      <c r="G855" s="598">
        <f t="shared" si="45"/>
        <v>0</v>
      </c>
      <c r="H855" s="560">
        <f t="shared" si="46"/>
        <v>0</v>
      </c>
      <c r="I855" s="599"/>
      <c r="J855" s="560">
        <f t="shared" si="47"/>
        <v>0</v>
      </c>
      <c r="K855" s="181"/>
      <c r="L855" s="181"/>
      <c r="M855" s="181"/>
      <c r="N855" s="600">
        <f t="shared" si="48"/>
        <v>0</v>
      </c>
      <c r="O855" s="591"/>
    </row>
    <row r="856" spans="1:15" ht="15" x14ac:dyDescent="0.2">
      <c r="A856" s="601">
        <v>719</v>
      </c>
      <c r="B856" s="594"/>
      <c r="C856" s="596"/>
      <c r="D856" s="597"/>
      <c r="E856" s="181"/>
      <c r="F856" s="634"/>
      <c r="G856" s="598">
        <f t="shared" si="45"/>
        <v>0</v>
      </c>
      <c r="H856" s="560">
        <f t="shared" si="46"/>
        <v>0</v>
      </c>
      <c r="I856" s="599"/>
      <c r="J856" s="560">
        <f t="shared" si="47"/>
        <v>0</v>
      </c>
      <c r="K856" s="181"/>
      <c r="L856" s="181"/>
      <c r="M856" s="181"/>
      <c r="N856" s="600">
        <f t="shared" si="48"/>
        <v>0</v>
      </c>
      <c r="O856" s="591"/>
    </row>
    <row r="857" spans="1:15" ht="15" x14ac:dyDescent="0.2">
      <c r="A857" s="601">
        <v>720</v>
      </c>
      <c r="B857" s="594"/>
      <c r="C857" s="596"/>
      <c r="D857" s="597"/>
      <c r="E857" s="181"/>
      <c r="F857" s="634"/>
      <c r="G857" s="598">
        <f t="shared" si="45"/>
        <v>0</v>
      </c>
      <c r="H857" s="560">
        <f t="shared" si="46"/>
        <v>0</v>
      </c>
      <c r="I857" s="599"/>
      <c r="J857" s="560">
        <f t="shared" si="47"/>
        <v>0</v>
      </c>
      <c r="K857" s="181"/>
      <c r="L857" s="181"/>
      <c r="M857" s="181"/>
      <c r="N857" s="600">
        <f t="shared" si="48"/>
        <v>0</v>
      </c>
      <c r="O857" s="591"/>
    </row>
    <row r="858" spans="1:15" ht="15" x14ac:dyDescent="0.2">
      <c r="A858" s="601">
        <v>721</v>
      </c>
      <c r="B858" s="594"/>
      <c r="C858" s="596"/>
      <c r="D858" s="597"/>
      <c r="E858" s="181"/>
      <c r="F858" s="634"/>
      <c r="G858" s="598">
        <f t="shared" si="45"/>
        <v>0</v>
      </c>
      <c r="H858" s="560">
        <f t="shared" si="46"/>
        <v>0</v>
      </c>
      <c r="I858" s="599"/>
      <c r="J858" s="560">
        <f t="shared" si="47"/>
        <v>0</v>
      </c>
      <c r="K858" s="181"/>
      <c r="L858" s="181"/>
      <c r="M858" s="181"/>
      <c r="N858" s="600">
        <f t="shared" si="48"/>
        <v>0</v>
      </c>
      <c r="O858" s="591"/>
    </row>
    <row r="859" spans="1:15" ht="15" x14ac:dyDescent="0.2">
      <c r="A859" s="601">
        <v>722</v>
      </c>
      <c r="B859" s="594"/>
      <c r="C859" s="596"/>
      <c r="D859" s="597"/>
      <c r="E859" s="181"/>
      <c r="F859" s="634"/>
      <c r="G859" s="598">
        <f t="shared" si="45"/>
        <v>0</v>
      </c>
      <c r="H859" s="560">
        <f t="shared" si="46"/>
        <v>0</v>
      </c>
      <c r="I859" s="599"/>
      <c r="J859" s="560">
        <f t="shared" si="47"/>
        <v>0</v>
      </c>
      <c r="K859" s="181"/>
      <c r="L859" s="181"/>
      <c r="M859" s="181"/>
      <c r="N859" s="600">
        <f t="shared" si="48"/>
        <v>0</v>
      </c>
      <c r="O859" s="591"/>
    </row>
    <row r="860" spans="1:15" ht="15" x14ac:dyDescent="0.2">
      <c r="A860" s="601">
        <v>723</v>
      </c>
      <c r="B860" s="594"/>
      <c r="C860" s="596"/>
      <c r="D860" s="597"/>
      <c r="E860" s="181"/>
      <c r="F860" s="634"/>
      <c r="G860" s="598">
        <f t="shared" si="45"/>
        <v>0</v>
      </c>
      <c r="H860" s="560">
        <f t="shared" si="46"/>
        <v>0</v>
      </c>
      <c r="I860" s="599"/>
      <c r="J860" s="560">
        <f t="shared" si="47"/>
        <v>0</v>
      </c>
      <c r="K860" s="181"/>
      <c r="L860" s="181"/>
      <c r="M860" s="181"/>
      <c r="N860" s="600">
        <f t="shared" si="48"/>
        <v>0</v>
      </c>
      <c r="O860" s="591"/>
    </row>
    <row r="861" spans="1:15" ht="15" x14ac:dyDescent="0.2">
      <c r="A861" s="601">
        <v>724</v>
      </c>
      <c r="B861" s="594"/>
      <c r="C861" s="596"/>
      <c r="D861" s="597"/>
      <c r="E861" s="181"/>
      <c r="F861" s="634"/>
      <c r="G861" s="598">
        <f t="shared" si="45"/>
        <v>0</v>
      </c>
      <c r="H861" s="560">
        <f t="shared" si="46"/>
        <v>0</v>
      </c>
      <c r="I861" s="599"/>
      <c r="J861" s="560">
        <f t="shared" si="47"/>
        <v>0</v>
      </c>
      <c r="K861" s="181"/>
      <c r="L861" s="181"/>
      <c r="M861" s="181"/>
      <c r="N861" s="600">
        <f t="shared" si="48"/>
        <v>0</v>
      </c>
      <c r="O861" s="591"/>
    </row>
    <row r="862" spans="1:15" ht="15" x14ac:dyDescent="0.2">
      <c r="A862" s="601">
        <v>725</v>
      </c>
      <c r="B862" s="594"/>
      <c r="C862" s="596"/>
      <c r="D862" s="597"/>
      <c r="E862" s="181"/>
      <c r="F862" s="634"/>
      <c r="G862" s="598">
        <f t="shared" si="45"/>
        <v>0</v>
      </c>
      <c r="H862" s="560">
        <f t="shared" si="46"/>
        <v>0</v>
      </c>
      <c r="I862" s="599"/>
      <c r="J862" s="560">
        <f t="shared" si="47"/>
        <v>0</v>
      </c>
      <c r="K862" s="181"/>
      <c r="L862" s="181"/>
      <c r="M862" s="181"/>
      <c r="N862" s="600">
        <f t="shared" si="48"/>
        <v>0</v>
      </c>
      <c r="O862" s="591"/>
    </row>
    <row r="863" spans="1:15" ht="15" x14ac:dyDescent="0.2">
      <c r="A863" s="601">
        <v>726</v>
      </c>
      <c r="B863" s="594"/>
      <c r="C863" s="596"/>
      <c r="D863" s="597"/>
      <c r="E863" s="181"/>
      <c r="F863" s="634"/>
      <c r="G863" s="598">
        <f t="shared" si="45"/>
        <v>0</v>
      </c>
      <c r="H863" s="560">
        <f t="shared" si="46"/>
        <v>0</v>
      </c>
      <c r="I863" s="599"/>
      <c r="J863" s="560">
        <f t="shared" si="47"/>
        <v>0</v>
      </c>
      <c r="K863" s="181"/>
      <c r="L863" s="181"/>
      <c r="M863" s="181"/>
      <c r="N863" s="600">
        <f t="shared" si="48"/>
        <v>0</v>
      </c>
      <c r="O863" s="591"/>
    </row>
    <row r="864" spans="1:15" ht="15" x14ac:dyDescent="0.2">
      <c r="A864" s="601">
        <v>727</v>
      </c>
      <c r="B864" s="594"/>
      <c r="C864" s="596"/>
      <c r="D864" s="597"/>
      <c r="E864" s="181"/>
      <c r="F864" s="634"/>
      <c r="G864" s="598">
        <f t="shared" si="45"/>
        <v>0</v>
      </c>
      <c r="H864" s="560">
        <f t="shared" si="46"/>
        <v>0</v>
      </c>
      <c r="I864" s="599"/>
      <c r="J864" s="560">
        <f t="shared" si="47"/>
        <v>0</v>
      </c>
      <c r="K864" s="181"/>
      <c r="L864" s="181"/>
      <c r="M864" s="181"/>
      <c r="N864" s="600">
        <f t="shared" si="48"/>
        <v>0</v>
      </c>
      <c r="O864" s="591"/>
    </row>
    <row r="865" spans="1:15" ht="15" x14ac:dyDescent="0.2">
      <c r="A865" s="601">
        <v>728</v>
      </c>
      <c r="B865" s="594"/>
      <c r="C865" s="596"/>
      <c r="D865" s="597"/>
      <c r="E865" s="181"/>
      <c r="F865" s="634"/>
      <c r="G865" s="598">
        <f t="shared" si="45"/>
        <v>0</v>
      </c>
      <c r="H865" s="560">
        <f t="shared" si="46"/>
        <v>0</v>
      </c>
      <c r="I865" s="599"/>
      <c r="J865" s="560">
        <f t="shared" si="47"/>
        <v>0</v>
      </c>
      <c r="K865" s="181"/>
      <c r="L865" s="181"/>
      <c r="M865" s="181"/>
      <c r="N865" s="600">
        <f t="shared" si="48"/>
        <v>0</v>
      </c>
      <c r="O865" s="591"/>
    </row>
    <row r="866" spans="1:15" ht="15" x14ac:dyDescent="0.2">
      <c r="A866" s="601">
        <v>729</v>
      </c>
      <c r="B866" s="594"/>
      <c r="C866" s="596"/>
      <c r="D866" s="597"/>
      <c r="E866" s="181"/>
      <c r="F866" s="634"/>
      <c r="G866" s="598">
        <f t="shared" si="45"/>
        <v>0</v>
      </c>
      <c r="H866" s="560">
        <f t="shared" si="46"/>
        <v>0</v>
      </c>
      <c r="I866" s="599"/>
      <c r="J866" s="560">
        <f t="shared" si="47"/>
        <v>0</v>
      </c>
      <c r="K866" s="181"/>
      <c r="L866" s="181"/>
      <c r="M866" s="181"/>
      <c r="N866" s="600">
        <f t="shared" si="48"/>
        <v>0</v>
      </c>
      <c r="O866" s="591"/>
    </row>
    <row r="867" spans="1:15" ht="15" x14ac:dyDescent="0.2">
      <c r="A867" s="601">
        <v>730</v>
      </c>
      <c r="B867" s="594"/>
      <c r="C867" s="596"/>
      <c r="D867" s="597"/>
      <c r="E867" s="181"/>
      <c r="F867" s="634"/>
      <c r="G867" s="598">
        <f t="shared" si="45"/>
        <v>0</v>
      </c>
      <c r="H867" s="560">
        <f t="shared" si="46"/>
        <v>0</v>
      </c>
      <c r="I867" s="599"/>
      <c r="J867" s="560">
        <f t="shared" si="47"/>
        <v>0</v>
      </c>
      <c r="K867" s="181"/>
      <c r="L867" s="181"/>
      <c r="M867" s="181"/>
      <c r="N867" s="600">
        <f t="shared" si="48"/>
        <v>0</v>
      </c>
      <c r="O867" s="591"/>
    </row>
    <row r="868" spans="1:15" ht="15" x14ac:dyDescent="0.2">
      <c r="A868" s="601">
        <v>731</v>
      </c>
      <c r="B868" s="594"/>
      <c r="C868" s="596"/>
      <c r="D868" s="597"/>
      <c r="E868" s="181"/>
      <c r="F868" s="634"/>
      <c r="G868" s="598">
        <f t="shared" si="45"/>
        <v>0</v>
      </c>
      <c r="H868" s="560">
        <f t="shared" si="46"/>
        <v>0</v>
      </c>
      <c r="I868" s="599"/>
      <c r="J868" s="560">
        <f t="shared" si="47"/>
        <v>0</v>
      </c>
      <c r="K868" s="181"/>
      <c r="L868" s="181"/>
      <c r="M868" s="181"/>
      <c r="N868" s="600">
        <f t="shared" si="48"/>
        <v>0</v>
      </c>
      <c r="O868" s="591"/>
    </row>
    <row r="869" spans="1:15" ht="15" x14ac:dyDescent="0.2">
      <c r="A869" s="601">
        <v>732</v>
      </c>
      <c r="B869" s="594"/>
      <c r="C869" s="596"/>
      <c r="D869" s="597"/>
      <c r="E869" s="181"/>
      <c r="F869" s="634"/>
      <c r="G869" s="598">
        <f t="shared" si="45"/>
        <v>0</v>
      </c>
      <c r="H869" s="560">
        <f t="shared" si="46"/>
        <v>0</v>
      </c>
      <c r="I869" s="599"/>
      <c r="J869" s="560">
        <f t="shared" si="47"/>
        <v>0</v>
      </c>
      <c r="K869" s="181"/>
      <c r="L869" s="181"/>
      <c r="M869" s="181"/>
      <c r="N869" s="600">
        <f t="shared" si="48"/>
        <v>0</v>
      </c>
      <c r="O869" s="591"/>
    </row>
    <row r="870" spans="1:15" ht="15" x14ac:dyDescent="0.2">
      <c r="A870" s="601">
        <v>733</v>
      </c>
      <c r="B870" s="594"/>
      <c r="C870" s="596"/>
      <c r="D870" s="597"/>
      <c r="E870" s="181"/>
      <c r="F870" s="634"/>
      <c r="G870" s="598">
        <f t="shared" si="45"/>
        <v>0</v>
      </c>
      <c r="H870" s="560">
        <f t="shared" si="46"/>
        <v>0</v>
      </c>
      <c r="I870" s="599"/>
      <c r="J870" s="560">
        <f t="shared" si="47"/>
        <v>0</v>
      </c>
      <c r="K870" s="181"/>
      <c r="L870" s="181"/>
      <c r="M870" s="181"/>
      <c r="N870" s="600">
        <f t="shared" si="48"/>
        <v>0</v>
      </c>
      <c r="O870" s="591"/>
    </row>
    <row r="871" spans="1:15" ht="15" x14ac:dyDescent="0.2">
      <c r="A871" s="601">
        <v>734</v>
      </c>
      <c r="B871" s="594"/>
      <c r="C871" s="596"/>
      <c r="D871" s="597"/>
      <c r="E871" s="181"/>
      <c r="F871" s="634"/>
      <c r="G871" s="598">
        <f t="shared" si="45"/>
        <v>0</v>
      </c>
      <c r="H871" s="560">
        <f t="shared" si="46"/>
        <v>0</v>
      </c>
      <c r="I871" s="599"/>
      <c r="J871" s="560">
        <f t="shared" si="47"/>
        <v>0</v>
      </c>
      <c r="K871" s="181"/>
      <c r="L871" s="181"/>
      <c r="M871" s="181"/>
      <c r="N871" s="600">
        <f t="shared" si="48"/>
        <v>0</v>
      </c>
      <c r="O871" s="591"/>
    </row>
    <row r="872" spans="1:15" ht="15" x14ac:dyDescent="0.2">
      <c r="A872" s="601">
        <v>735</v>
      </c>
      <c r="B872" s="594"/>
      <c r="C872" s="596"/>
      <c r="D872" s="597"/>
      <c r="E872" s="181"/>
      <c r="F872" s="634"/>
      <c r="G872" s="598">
        <f t="shared" si="45"/>
        <v>0</v>
      </c>
      <c r="H872" s="560">
        <f t="shared" si="46"/>
        <v>0</v>
      </c>
      <c r="I872" s="599"/>
      <c r="J872" s="560">
        <f t="shared" si="47"/>
        <v>0</v>
      </c>
      <c r="K872" s="181"/>
      <c r="L872" s="181"/>
      <c r="M872" s="181"/>
      <c r="N872" s="600">
        <f t="shared" si="48"/>
        <v>0</v>
      </c>
      <c r="O872" s="591"/>
    </row>
    <row r="873" spans="1:15" ht="15" x14ac:dyDescent="0.2">
      <c r="A873" s="601">
        <v>736</v>
      </c>
      <c r="B873" s="594"/>
      <c r="C873" s="596"/>
      <c r="D873" s="597"/>
      <c r="E873" s="181"/>
      <c r="F873" s="634"/>
      <c r="G873" s="598">
        <f t="shared" si="45"/>
        <v>0</v>
      </c>
      <c r="H873" s="560">
        <f t="shared" si="46"/>
        <v>0</v>
      </c>
      <c r="I873" s="599"/>
      <c r="J873" s="560">
        <f t="shared" si="47"/>
        <v>0</v>
      </c>
      <c r="K873" s="181"/>
      <c r="L873" s="181"/>
      <c r="M873" s="181"/>
      <c r="N873" s="600">
        <f t="shared" si="48"/>
        <v>0</v>
      </c>
      <c r="O873" s="591"/>
    </row>
    <row r="874" spans="1:15" ht="15" x14ac:dyDescent="0.2">
      <c r="A874" s="601">
        <v>737</v>
      </c>
      <c r="B874" s="594"/>
      <c r="C874" s="596"/>
      <c r="D874" s="597"/>
      <c r="E874" s="181"/>
      <c r="F874" s="634"/>
      <c r="G874" s="598">
        <f t="shared" si="45"/>
        <v>0</v>
      </c>
      <c r="H874" s="560">
        <f t="shared" si="46"/>
        <v>0</v>
      </c>
      <c r="I874" s="599"/>
      <c r="J874" s="560">
        <f t="shared" si="47"/>
        <v>0</v>
      </c>
      <c r="K874" s="181"/>
      <c r="L874" s="181"/>
      <c r="M874" s="181"/>
      <c r="N874" s="600">
        <f t="shared" si="48"/>
        <v>0</v>
      </c>
      <c r="O874" s="591"/>
    </row>
    <row r="875" spans="1:15" ht="15" x14ac:dyDescent="0.2">
      <c r="A875" s="601">
        <v>738</v>
      </c>
      <c r="B875" s="594"/>
      <c r="C875" s="596"/>
      <c r="D875" s="597"/>
      <c r="E875" s="181"/>
      <c r="F875" s="634"/>
      <c r="G875" s="598">
        <f t="shared" si="45"/>
        <v>0</v>
      </c>
      <c r="H875" s="560">
        <f t="shared" si="46"/>
        <v>0</v>
      </c>
      <c r="I875" s="599"/>
      <c r="J875" s="560">
        <f t="shared" si="47"/>
        <v>0</v>
      </c>
      <c r="K875" s="181"/>
      <c r="L875" s="181"/>
      <c r="M875" s="181"/>
      <c r="N875" s="600">
        <f t="shared" si="48"/>
        <v>0</v>
      </c>
      <c r="O875" s="591"/>
    </row>
    <row r="876" spans="1:15" ht="15" x14ac:dyDescent="0.2">
      <c r="A876" s="601">
        <v>739</v>
      </c>
      <c r="B876" s="594"/>
      <c r="C876" s="596"/>
      <c r="D876" s="597"/>
      <c r="E876" s="181"/>
      <c r="F876" s="634"/>
      <c r="G876" s="598">
        <f t="shared" si="45"/>
        <v>0</v>
      </c>
      <c r="H876" s="560">
        <f t="shared" si="46"/>
        <v>0</v>
      </c>
      <c r="I876" s="599"/>
      <c r="J876" s="560">
        <f t="shared" si="47"/>
        <v>0</v>
      </c>
      <c r="K876" s="181"/>
      <c r="L876" s="181"/>
      <c r="M876" s="181"/>
      <c r="N876" s="600">
        <f t="shared" si="48"/>
        <v>0</v>
      </c>
      <c r="O876" s="591"/>
    </row>
    <row r="877" spans="1:15" ht="15" x14ac:dyDescent="0.2">
      <c r="A877" s="601">
        <v>740</v>
      </c>
      <c r="B877" s="594"/>
      <c r="C877" s="596"/>
      <c r="D877" s="597"/>
      <c r="E877" s="181"/>
      <c r="F877" s="634"/>
      <c r="G877" s="598">
        <f t="shared" si="45"/>
        <v>0</v>
      </c>
      <c r="H877" s="560">
        <f t="shared" si="46"/>
        <v>0</v>
      </c>
      <c r="I877" s="599"/>
      <c r="J877" s="560">
        <f t="shared" si="47"/>
        <v>0</v>
      </c>
      <c r="K877" s="181"/>
      <c r="L877" s="181"/>
      <c r="M877" s="181"/>
      <c r="N877" s="600">
        <f t="shared" si="48"/>
        <v>0</v>
      </c>
      <c r="O877" s="591"/>
    </row>
    <row r="878" spans="1:15" ht="15" x14ac:dyDescent="0.2">
      <c r="A878" s="601">
        <v>741</v>
      </c>
      <c r="B878" s="594"/>
      <c r="C878" s="596"/>
      <c r="D878" s="597"/>
      <c r="E878" s="181"/>
      <c r="F878" s="634"/>
      <c r="G878" s="598">
        <f t="shared" si="45"/>
        <v>0</v>
      </c>
      <c r="H878" s="560">
        <f t="shared" si="46"/>
        <v>0</v>
      </c>
      <c r="I878" s="599"/>
      <c r="J878" s="560">
        <f t="shared" si="47"/>
        <v>0</v>
      </c>
      <c r="K878" s="181"/>
      <c r="L878" s="181"/>
      <c r="M878" s="181"/>
      <c r="N878" s="600">
        <f t="shared" si="48"/>
        <v>0</v>
      </c>
      <c r="O878" s="591"/>
    </row>
    <row r="879" spans="1:15" ht="15" x14ac:dyDescent="0.2">
      <c r="A879" s="601">
        <v>742</v>
      </c>
      <c r="B879" s="594"/>
      <c r="C879" s="596"/>
      <c r="D879" s="597"/>
      <c r="E879" s="181"/>
      <c r="F879" s="634"/>
      <c r="G879" s="598">
        <f t="shared" si="45"/>
        <v>0</v>
      </c>
      <c r="H879" s="560">
        <f t="shared" si="46"/>
        <v>0</v>
      </c>
      <c r="I879" s="599"/>
      <c r="J879" s="560">
        <f t="shared" si="47"/>
        <v>0</v>
      </c>
      <c r="K879" s="181"/>
      <c r="L879" s="181"/>
      <c r="M879" s="181"/>
      <c r="N879" s="600">
        <f t="shared" si="48"/>
        <v>0</v>
      </c>
      <c r="O879" s="591"/>
    </row>
    <row r="880" spans="1:15" ht="15" x14ac:dyDescent="0.2">
      <c r="A880" s="601">
        <v>743</v>
      </c>
      <c r="B880" s="594"/>
      <c r="C880" s="596"/>
      <c r="D880" s="597"/>
      <c r="E880" s="181"/>
      <c r="F880" s="634"/>
      <c r="G880" s="598">
        <f t="shared" si="45"/>
        <v>0</v>
      </c>
      <c r="H880" s="560">
        <f t="shared" si="46"/>
        <v>0</v>
      </c>
      <c r="I880" s="599"/>
      <c r="J880" s="560">
        <f t="shared" si="47"/>
        <v>0</v>
      </c>
      <c r="K880" s="181"/>
      <c r="L880" s="181"/>
      <c r="M880" s="181"/>
      <c r="N880" s="600">
        <f t="shared" si="48"/>
        <v>0</v>
      </c>
      <c r="O880" s="591"/>
    </row>
    <row r="881" spans="1:15" ht="15" x14ac:dyDescent="0.2">
      <c r="A881" s="601">
        <v>744</v>
      </c>
      <c r="B881" s="594"/>
      <c r="C881" s="596"/>
      <c r="D881" s="597"/>
      <c r="E881" s="181"/>
      <c r="F881" s="634"/>
      <c r="G881" s="598">
        <f t="shared" si="45"/>
        <v>0</v>
      </c>
      <c r="H881" s="560">
        <f t="shared" si="46"/>
        <v>0</v>
      </c>
      <c r="I881" s="599"/>
      <c r="J881" s="560">
        <f t="shared" si="47"/>
        <v>0</v>
      </c>
      <c r="K881" s="181"/>
      <c r="L881" s="181"/>
      <c r="M881" s="181"/>
      <c r="N881" s="600">
        <f t="shared" si="48"/>
        <v>0</v>
      </c>
      <c r="O881" s="591"/>
    </row>
    <row r="882" spans="1:15" ht="15" x14ac:dyDescent="0.2">
      <c r="A882" s="601">
        <v>745</v>
      </c>
      <c r="B882" s="594"/>
      <c r="C882" s="596"/>
      <c r="D882" s="597"/>
      <c r="E882" s="181"/>
      <c r="F882" s="634"/>
      <c r="G882" s="598">
        <f t="shared" si="45"/>
        <v>0</v>
      </c>
      <c r="H882" s="560">
        <f t="shared" si="46"/>
        <v>0</v>
      </c>
      <c r="I882" s="599"/>
      <c r="J882" s="560">
        <f t="shared" si="47"/>
        <v>0</v>
      </c>
      <c r="K882" s="181"/>
      <c r="L882" s="181"/>
      <c r="M882" s="181"/>
      <c r="N882" s="600">
        <f t="shared" si="48"/>
        <v>0</v>
      </c>
      <c r="O882" s="591"/>
    </row>
    <row r="883" spans="1:15" ht="15" x14ac:dyDescent="0.2">
      <c r="A883" s="601">
        <v>746</v>
      </c>
      <c r="B883" s="594"/>
      <c r="C883" s="596"/>
      <c r="D883" s="597"/>
      <c r="E883" s="181"/>
      <c r="F883" s="634"/>
      <c r="G883" s="598">
        <f t="shared" si="45"/>
        <v>0</v>
      </c>
      <c r="H883" s="560">
        <f t="shared" si="46"/>
        <v>0</v>
      </c>
      <c r="I883" s="599"/>
      <c r="J883" s="560">
        <f t="shared" si="47"/>
        <v>0</v>
      </c>
      <c r="K883" s="181"/>
      <c r="L883" s="181"/>
      <c r="M883" s="181"/>
      <c r="N883" s="600">
        <f t="shared" si="48"/>
        <v>0</v>
      </c>
      <c r="O883" s="591"/>
    </row>
    <row r="884" spans="1:15" ht="15" x14ac:dyDescent="0.2">
      <c r="A884" s="601">
        <v>747</v>
      </c>
      <c r="B884" s="594"/>
      <c r="C884" s="596"/>
      <c r="D884" s="597"/>
      <c r="E884" s="181"/>
      <c r="F884" s="634"/>
      <c r="G884" s="598">
        <f t="shared" si="45"/>
        <v>0</v>
      </c>
      <c r="H884" s="560">
        <f t="shared" si="46"/>
        <v>0</v>
      </c>
      <c r="I884" s="599"/>
      <c r="J884" s="560">
        <f t="shared" si="47"/>
        <v>0</v>
      </c>
      <c r="K884" s="181"/>
      <c r="L884" s="181"/>
      <c r="M884" s="181"/>
      <c r="N884" s="600">
        <f t="shared" si="48"/>
        <v>0</v>
      </c>
      <c r="O884" s="591"/>
    </row>
    <row r="885" spans="1:15" ht="15" x14ac:dyDescent="0.2">
      <c r="A885" s="601">
        <v>748</v>
      </c>
      <c r="B885" s="594"/>
      <c r="C885" s="596"/>
      <c r="D885" s="597"/>
      <c r="E885" s="181"/>
      <c r="F885" s="634"/>
      <c r="G885" s="598">
        <f t="shared" si="45"/>
        <v>0</v>
      </c>
      <c r="H885" s="560">
        <f t="shared" si="46"/>
        <v>0</v>
      </c>
      <c r="I885" s="599"/>
      <c r="J885" s="560">
        <f t="shared" si="47"/>
        <v>0</v>
      </c>
      <c r="K885" s="181"/>
      <c r="L885" s="181"/>
      <c r="M885" s="181"/>
      <c r="N885" s="600">
        <f t="shared" si="48"/>
        <v>0</v>
      </c>
      <c r="O885" s="591"/>
    </row>
    <row r="886" spans="1:15" ht="15" x14ac:dyDescent="0.2">
      <c r="A886" s="601">
        <v>749</v>
      </c>
      <c r="B886" s="594"/>
      <c r="C886" s="596"/>
      <c r="D886" s="597"/>
      <c r="E886" s="181"/>
      <c r="F886" s="634"/>
      <c r="G886" s="598">
        <f t="shared" si="45"/>
        <v>0</v>
      </c>
      <c r="H886" s="560">
        <f t="shared" si="46"/>
        <v>0</v>
      </c>
      <c r="I886" s="599"/>
      <c r="J886" s="560">
        <f t="shared" si="47"/>
        <v>0</v>
      </c>
      <c r="K886" s="181"/>
      <c r="L886" s="181"/>
      <c r="M886" s="181"/>
      <c r="N886" s="600">
        <f t="shared" si="48"/>
        <v>0</v>
      </c>
      <c r="O886" s="591"/>
    </row>
    <row r="887" spans="1:15" ht="15" x14ac:dyDescent="0.2">
      <c r="A887" s="601">
        <v>750</v>
      </c>
      <c r="B887" s="594"/>
      <c r="C887" s="596"/>
      <c r="D887" s="597"/>
      <c r="E887" s="181"/>
      <c r="F887" s="634"/>
      <c r="G887" s="598">
        <f t="shared" si="45"/>
        <v>0</v>
      </c>
      <c r="H887" s="560">
        <f t="shared" si="46"/>
        <v>0</v>
      </c>
      <c r="I887" s="599"/>
      <c r="J887" s="560">
        <f t="shared" si="47"/>
        <v>0</v>
      </c>
      <c r="K887" s="181"/>
      <c r="L887" s="181"/>
      <c r="M887" s="181"/>
      <c r="N887" s="600">
        <f t="shared" si="48"/>
        <v>0</v>
      </c>
      <c r="O887" s="591"/>
    </row>
    <row r="888" spans="1:15" ht="15" x14ac:dyDescent="0.2">
      <c r="A888" s="601">
        <v>751</v>
      </c>
      <c r="B888" s="594"/>
      <c r="C888" s="596"/>
      <c r="D888" s="597"/>
      <c r="E888" s="181"/>
      <c r="F888" s="634"/>
      <c r="G888" s="598">
        <f t="shared" si="45"/>
        <v>0</v>
      </c>
      <c r="H888" s="560">
        <f t="shared" si="46"/>
        <v>0</v>
      </c>
      <c r="I888" s="599"/>
      <c r="J888" s="560">
        <f t="shared" si="47"/>
        <v>0</v>
      </c>
      <c r="K888" s="181"/>
      <c r="L888" s="181"/>
      <c r="M888" s="181"/>
      <c r="N888" s="600">
        <f t="shared" si="48"/>
        <v>0</v>
      </c>
      <c r="O888" s="591"/>
    </row>
    <row r="889" spans="1:15" ht="15" x14ac:dyDescent="0.2">
      <c r="A889" s="601">
        <v>752</v>
      </c>
      <c r="B889" s="594"/>
      <c r="C889" s="596"/>
      <c r="D889" s="597"/>
      <c r="E889" s="181"/>
      <c r="F889" s="634"/>
      <c r="G889" s="598">
        <f t="shared" si="45"/>
        <v>0</v>
      </c>
      <c r="H889" s="560">
        <f t="shared" si="46"/>
        <v>0</v>
      </c>
      <c r="I889" s="599"/>
      <c r="J889" s="560">
        <f t="shared" si="47"/>
        <v>0</v>
      </c>
      <c r="K889" s="181"/>
      <c r="L889" s="181"/>
      <c r="M889" s="181"/>
      <c r="N889" s="600">
        <f t="shared" si="48"/>
        <v>0</v>
      </c>
      <c r="O889" s="591"/>
    </row>
    <row r="890" spans="1:15" ht="15" x14ac:dyDescent="0.2">
      <c r="A890" s="601">
        <v>753</v>
      </c>
      <c r="B890" s="594"/>
      <c r="C890" s="596"/>
      <c r="D890" s="597"/>
      <c r="E890" s="181"/>
      <c r="F890" s="634"/>
      <c r="G890" s="598">
        <f t="shared" si="45"/>
        <v>0</v>
      </c>
      <c r="H890" s="560">
        <f t="shared" si="46"/>
        <v>0</v>
      </c>
      <c r="I890" s="599"/>
      <c r="J890" s="560">
        <f t="shared" si="47"/>
        <v>0</v>
      </c>
      <c r="K890" s="181"/>
      <c r="L890" s="181"/>
      <c r="M890" s="181"/>
      <c r="N890" s="600">
        <f t="shared" si="48"/>
        <v>0</v>
      </c>
      <c r="O890" s="591"/>
    </row>
    <row r="891" spans="1:15" ht="15" x14ac:dyDescent="0.2">
      <c r="A891" s="601">
        <v>754</v>
      </c>
      <c r="B891" s="594"/>
      <c r="C891" s="596"/>
      <c r="D891" s="597"/>
      <c r="E891" s="181"/>
      <c r="F891" s="634"/>
      <c r="G891" s="598">
        <f t="shared" si="45"/>
        <v>0</v>
      </c>
      <c r="H891" s="560">
        <f t="shared" si="46"/>
        <v>0</v>
      </c>
      <c r="I891" s="599"/>
      <c r="J891" s="560">
        <f t="shared" si="47"/>
        <v>0</v>
      </c>
      <c r="K891" s="181"/>
      <c r="L891" s="181"/>
      <c r="M891" s="181"/>
      <c r="N891" s="600">
        <f t="shared" si="48"/>
        <v>0</v>
      </c>
      <c r="O891" s="591"/>
    </row>
    <row r="892" spans="1:15" ht="15" x14ac:dyDescent="0.2">
      <c r="A892" s="601">
        <v>755</v>
      </c>
      <c r="B892" s="594"/>
      <c r="C892" s="596"/>
      <c r="D892" s="597"/>
      <c r="E892" s="181"/>
      <c r="F892" s="634"/>
      <c r="G892" s="598">
        <f t="shared" si="45"/>
        <v>0</v>
      </c>
      <c r="H892" s="560">
        <f t="shared" si="46"/>
        <v>0</v>
      </c>
      <c r="I892" s="599"/>
      <c r="J892" s="560">
        <f t="shared" si="47"/>
        <v>0</v>
      </c>
      <c r="K892" s="181"/>
      <c r="L892" s="181"/>
      <c r="M892" s="181"/>
      <c r="N892" s="600">
        <f t="shared" si="48"/>
        <v>0</v>
      </c>
      <c r="O892" s="591"/>
    </row>
    <row r="893" spans="1:15" ht="15" x14ac:dyDescent="0.2">
      <c r="A893" s="601">
        <v>756</v>
      </c>
      <c r="B893" s="594"/>
      <c r="C893" s="596"/>
      <c r="D893" s="597"/>
      <c r="E893" s="181"/>
      <c r="F893" s="634"/>
      <c r="G893" s="598">
        <f t="shared" si="45"/>
        <v>0</v>
      </c>
      <c r="H893" s="560">
        <f t="shared" si="46"/>
        <v>0</v>
      </c>
      <c r="I893" s="599"/>
      <c r="J893" s="560">
        <f t="shared" si="47"/>
        <v>0</v>
      </c>
      <c r="K893" s="181"/>
      <c r="L893" s="181"/>
      <c r="M893" s="181"/>
      <c r="N893" s="600">
        <f t="shared" si="48"/>
        <v>0</v>
      </c>
      <c r="O893" s="591"/>
    </row>
    <row r="894" spans="1:15" ht="15" x14ac:dyDescent="0.2">
      <c r="A894" s="601">
        <v>757</v>
      </c>
      <c r="B894" s="594"/>
      <c r="C894" s="596"/>
      <c r="D894" s="597"/>
      <c r="E894" s="181"/>
      <c r="F894" s="634"/>
      <c r="G894" s="598">
        <f t="shared" si="45"/>
        <v>0</v>
      </c>
      <c r="H894" s="560">
        <f t="shared" si="46"/>
        <v>0</v>
      </c>
      <c r="I894" s="599"/>
      <c r="J894" s="560">
        <f t="shared" si="47"/>
        <v>0</v>
      </c>
      <c r="K894" s="181"/>
      <c r="L894" s="181"/>
      <c r="M894" s="181"/>
      <c r="N894" s="600">
        <f t="shared" si="48"/>
        <v>0</v>
      </c>
      <c r="O894" s="591"/>
    </row>
    <row r="895" spans="1:15" ht="15" x14ac:dyDescent="0.2">
      <c r="A895" s="601">
        <v>758</v>
      </c>
      <c r="B895" s="594"/>
      <c r="C895" s="596"/>
      <c r="D895" s="597"/>
      <c r="E895" s="181"/>
      <c r="F895" s="634"/>
      <c r="G895" s="598">
        <f t="shared" si="45"/>
        <v>0</v>
      </c>
      <c r="H895" s="560">
        <f t="shared" si="46"/>
        <v>0</v>
      </c>
      <c r="I895" s="599"/>
      <c r="J895" s="560">
        <f t="shared" si="47"/>
        <v>0</v>
      </c>
      <c r="K895" s="181"/>
      <c r="L895" s="181"/>
      <c r="M895" s="181"/>
      <c r="N895" s="600">
        <f t="shared" si="48"/>
        <v>0</v>
      </c>
      <c r="O895" s="591"/>
    </row>
    <row r="896" spans="1:15" ht="15" x14ac:dyDescent="0.2">
      <c r="A896" s="601">
        <v>759</v>
      </c>
      <c r="B896" s="594"/>
      <c r="C896" s="596"/>
      <c r="D896" s="597"/>
      <c r="E896" s="181"/>
      <c r="F896" s="634"/>
      <c r="G896" s="598">
        <f t="shared" si="45"/>
        <v>0</v>
      </c>
      <c r="H896" s="560">
        <f t="shared" si="46"/>
        <v>0</v>
      </c>
      <c r="I896" s="599"/>
      <c r="J896" s="560">
        <f t="shared" si="47"/>
        <v>0</v>
      </c>
      <c r="K896" s="181"/>
      <c r="L896" s="181"/>
      <c r="M896" s="181"/>
      <c r="N896" s="600">
        <f t="shared" si="48"/>
        <v>0</v>
      </c>
      <c r="O896" s="591"/>
    </row>
    <row r="897" spans="1:15" ht="15" x14ac:dyDescent="0.2">
      <c r="A897" s="601">
        <v>760</v>
      </c>
      <c r="B897" s="594"/>
      <c r="C897" s="596"/>
      <c r="D897" s="597"/>
      <c r="E897" s="181"/>
      <c r="F897" s="634"/>
      <c r="G897" s="598">
        <f t="shared" si="45"/>
        <v>0</v>
      </c>
      <c r="H897" s="560">
        <f t="shared" si="46"/>
        <v>0</v>
      </c>
      <c r="I897" s="599"/>
      <c r="J897" s="560">
        <f t="shared" si="47"/>
        <v>0</v>
      </c>
      <c r="K897" s="181"/>
      <c r="L897" s="181"/>
      <c r="M897" s="181"/>
      <c r="N897" s="600">
        <f t="shared" si="48"/>
        <v>0</v>
      </c>
      <c r="O897" s="591"/>
    </row>
    <row r="898" spans="1:15" ht="15" x14ac:dyDescent="0.2">
      <c r="A898" s="601">
        <v>761</v>
      </c>
      <c r="B898" s="594"/>
      <c r="C898" s="596"/>
      <c r="D898" s="597"/>
      <c r="E898" s="181"/>
      <c r="F898" s="634"/>
      <c r="G898" s="598">
        <f t="shared" si="45"/>
        <v>0</v>
      </c>
      <c r="H898" s="560">
        <f t="shared" si="46"/>
        <v>0</v>
      </c>
      <c r="I898" s="599"/>
      <c r="J898" s="560">
        <f t="shared" si="47"/>
        <v>0</v>
      </c>
      <c r="K898" s="181"/>
      <c r="L898" s="181"/>
      <c r="M898" s="181"/>
      <c r="N898" s="600">
        <f t="shared" si="48"/>
        <v>0</v>
      </c>
      <c r="O898" s="591"/>
    </row>
    <row r="899" spans="1:15" ht="15" x14ac:dyDescent="0.2">
      <c r="A899" s="601">
        <v>762</v>
      </c>
      <c r="B899" s="594"/>
      <c r="C899" s="596"/>
      <c r="D899" s="597"/>
      <c r="E899" s="181"/>
      <c r="F899" s="634"/>
      <c r="G899" s="598">
        <f t="shared" si="45"/>
        <v>0</v>
      </c>
      <c r="H899" s="560">
        <f t="shared" si="46"/>
        <v>0</v>
      </c>
      <c r="I899" s="599"/>
      <c r="J899" s="560">
        <f t="shared" si="47"/>
        <v>0</v>
      </c>
      <c r="K899" s="181"/>
      <c r="L899" s="181"/>
      <c r="M899" s="181"/>
      <c r="N899" s="600">
        <f t="shared" si="48"/>
        <v>0</v>
      </c>
      <c r="O899" s="591"/>
    </row>
    <row r="900" spans="1:15" ht="15" x14ac:dyDescent="0.2">
      <c r="A900" s="601">
        <v>763</v>
      </c>
      <c r="B900" s="594"/>
      <c r="C900" s="596"/>
      <c r="D900" s="597"/>
      <c r="E900" s="181"/>
      <c r="F900" s="634"/>
      <c r="G900" s="598">
        <f t="shared" si="45"/>
        <v>0</v>
      </c>
      <c r="H900" s="560">
        <f t="shared" si="46"/>
        <v>0</v>
      </c>
      <c r="I900" s="599"/>
      <c r="J900" s="560">
        <f t="shared" si="47"/>
        <v>0</v>
      </c>
      <c r="K900" s="181"/>
      <c r="L900" s="181"/>
      <c r="M900" s="181"/>
      <c r="N900" s="600">
        <f t="shared" si="48"/>
        <v>0</v>
      </c>
      <c r="O900" s="591"/>
    </row>
    <row r="901" spans="1:15" ht="15" x14ac:dyDescent="0.2">
      <c r="A901" s="601">
        <v>764</v>
      </c>
      <c r="B901" s="594"/>
      <c r="C901" s="596"/>
      <c r="D901" s="597"/>
      <c r="E901" s="181"/>
      <c r="F901" s="634"/>
      <c r="G901" s="598">
        <f t="shared" si="45"/>
        <v>0</v>
      </c>
      <c r="H901" s="560">
        <f t="shared" si="46"/>
        <v>0</v>
      </c>
      <c r="I901" s="599"/>
      <c r="J901" s="560">
        <f t="shared" si="47"/>
        <v>0</v>
      </c>
      <c r="K901" s="181"/>
      <c r="L901" s="181"/>
      <c r="M901" s="181"/>
      <c r="N901" s="600">
        <f t="shared" si="48"/>
        <v>0</v>
      </c>
      <c r="O901" s="591"/>
    </row>
    <row r="902" spans="1:15" ht="15" x14ac:dyDescent="0.2">
      <c r="A902" s="601">
        <v>765</v>
      </c>
      <c r="B902" s="594"/>
      <c r="C902" s="596"/>
      <c r="D902" s="597"/>
      <c r="E902" s="181"/>
      <c r="F902" s="634"/>
      <c r="G902" s="598">
        <f t="shared" si="45"/>
        <v>0</v>
      </c>
      <c r="H902" s="560">
        <f t="shared" si="46"/>
        <v>0</v>
      </c>
      <c r="I902" s="599"/>
      <c r="J902" s="560">
        <f t="shared" si="47"/>
        <v>0</v>
      </c>
      <c r="K902" s="181"/>
      <c r="L902" s="181"/>
      <c r="M902" s="181"/>
      <c r="N902" s="600">
        <f t="shared" si="48"/>
        <v>0</v>
      </c>
      <c r="O902" s="591"/>
    </row>
    <row r="903" spans="1:15" ht="15" x14ac:dyDescent="0.2">
      <c r="A903" s="601">
        <v>766</v>
      </c>
      <c r="B903" s="594"/>
      <c r="C903" s="596"/>
      <c r="D903" s="597"/>
      <c r="E903" s="181"/>
      <c r="F903" s="634"/>
      <c r="G903" s="598">
        <f t="shared" si="45"/>
        <v>0</v>
      </c>
      <c r="H903" s="560">
        <f t="shared" si="46"/>
        <v>0</v>
      </c>
      <c r="I903" s="599"/>
      <c r="J903" s="560">
        <f t="shared" si="47"/>
        <v>0</v>
      </c>
      <c r="K903" s="181"/>
      <c r="L903" s="181"/>
      <c r="M903" s="181"/>
      <c r="N903" s="600">
        <f t="shared" si="48"/>
        <v>0</v>
      </c>
      <c r="O903" s="591"/>
    </row>
    <row r="904" spans="1:15" ht="15" x14ac:dyDescent="0.2">
      <c r="A904" s="601">
        <v>767</v>
      </c>
      <c r="B904" s="594"/>
      <c r="C904" s="596"/>
      <c r="D904" s="597"/>
      <c r="E904" s="181"/>
      <c r="F904" s="634"/>
      <c r="G904" s="598">
        <f t="shared" si="45"/>
        <v>0</v>
      </c>
      <c r="H904" s="560">
        <f t="shared" si="46"/>
        <v>0</v>
      </c>
      <c r="I904" s="599"/>
      <c r="J904" s="560">
        <f t="shared" si="47"/>
        <v>0</v>
      </c>
      <c r="K904" s="181"/>
      <c r="L904" s="181"/>
      <c r="M904" s="181"/>
      <c r="N904" s="600">
        <f t="shared" si="48"/>
        <v>0</v>
      </c>
      <c r="O904" s="591"/>
    </row>
    <row r="905" spans="1:15" ht="15" x14ac:dyDescent="0.2">
      <c r="A905" s="601">
        <v>768</v>
      </c>
      <c r="B905" s="594"/>
      <c r="C905" s="596"/>
      <c r="D905" s="597"/>
      <c r="E905" s="181"/>
      <c r="F905" s="634"/>
      <c r="G905" s="598">
        <f t="shared" si="45"/>
        <v>0</v>
      </c>
      <c r="H905" s="560">
        <f t="shared" si="46"/>
        <v>0</v>
      </c>
      <c r="I905" s="599"/>
      <c r="J905" s="560">
        <f t="shared" si="47"/>
        <v>0</v>
      </c>
      <c r="K905" s="181"/>
      <c r="L905" s="181"/>
      <c r="M905" s="181"/>
      <c r="N905" s="600">
        <f t="shared" si="48"/>
        <v>0</v>
      </c>
      <c r="O905" s="591"/>
    </row>
    <row r="906" spans="1:15" ht="15" x14ac:dyDescent="0.2">
      <c r="A906" s="601">
        <v>769</v>
      </c>
      <c r="B906" s="594"/>
      <c r="C906" s="596"/>
      <c r="D906" s="597"/>
      <c r="E906" s="181"/>
      <c r="F906" s="634"/>
      <c r="G906" s="598">
        <f t="shared" si="45"/>
        <v>0</v>
      </c>
      <c r="H906" s="560">
        <f t="shared" si="46"/>
        <v>0</v>
      </c>
      <c r="I906" s="599"/>
      <c r="J906" s="560">
        <f t="shared" si="47"/>
        <v>0</v>
      </c>
      <c r="K906" s="181"/>
      <c r="L906" s="181"/>
      <c r="M906" s="181"/>
      <c r="N906" s="600">
        <f t="shared" si="48"/>
        <v>0</v>
      </c>
      <c r="O906" s="591"/>
    </row>
    <row r="907" spans="1:15" ht="15" x14ac:dyDescent="0.2">
      <c r="A907" s="601">
        <v>770</v>
      </c>
      <c r="B907" s="594"/>
      <c r="C907" s="596"/>
      <c r="D907" s="597"/>
      <c r="E907" s="181"/>
      <c r="F907" s="634"/>
      <c r="G907" s="598">
        <f t="shared" ref="G907:G970" si="49">IF(OR(D907=0,F907=0),0,IF(F907="Sofortabschreib.","",EDATE(D907,F907*12)-1))</f>
        <v>0</v>
      </c>
      <c r="H907" s="560">
        <f t="shared" ref="H907:H970" si="50">IF(F907=0,0,IF(F907="Sofortabschreib.",0,ROUND(E907/F907/12,2)))</f>
        <v>0</v>
      </c>
      <c r="I907" s="599"/>
      <c r="J907" s="560">
        <f t="shared" ref="J907:J970" si="51">IF(I907=0,0,NETWORKDAYS(I907,EOMONTH(I907,0),$J$7:$J$111)*8)</f>
        <v>0</v>
      </c>
      <c r="K907" s="181"/>
      <c r="L907" s="181"/>
      <c r="M907" s="181"/>
      <c r="N907" s="600">
        <f t="shared" ref="N907:N970" si="52">IF(F907="Sofortabschreib.",ROUND(M907,2),IF(J907=0,0,IF(K907=0,ROUND(H907/J907*L907,2),ROUND(H907/K907*L907,2))))</f>
        <v>0</v>
      </c>
      <c r="O907" s="591"/>
    </row>
    <row r="908" spans="1:15" ht="15" x14ac:dyDescent="0.2">
      <c r="A908" s="601">
        <v>771</v>
      </c>
      <c r="B908" s="594"/>
      <c r="C908" s="596"/>
      <c r="D908" s="597"/>
      <c r="E908" s="181"/>
      <c r="F908" s="634"/>
      <c r="G908" s="598">
        <f t="shared" si="49"/>
        <v>0</v>
      </c>
      <c r="H908" s="560">
        <f t="shared" si="50"/>
        <v>0</v>
      </c>
      <c r="I908" s="599"/>
      <c r="J908" s="560">
        <f t="shared" si="51"/>
        <v>0</v>
      </c>
      <c r="K908" s="181"/>
      <c r="L908" s="181"/>
      <c r="M908" s="181"/>
      <c r="N908" s="600">
        <f t="shared" si="52"/>
        <v>0</v>
      </c>
      <c r="O908" s="591"/>
    </row>
    <row r="909" spans="1:15" ht="15" x14ac:dyDescent="0.2">
      <c r="A909" s="601">
        <v>772</v>
      </c>
      <c r="B909" s="594"/>
      <c r="C909" s="596"/>
      <c r="D909" s="597"/>
      <c r="E909" s="181"/>
      <c r="F909" s="634"/>
      <c r="G909" s="598">
        <f t="shared" si="49"/>
        <v>0</v>
      </c>
      <c r="H909" s="560">
        <f t="shared" si="50"/>
        <v>0</v>
      </c>
      <c r="I909" s="599"/>
      <c r="J909" s="560">
        <f t="shared" si="51"/>
        <v>0</v>
      </c>
      <c r="K909" s="181"/>
      <c r="L909" s="181"/>
      <c r="M909" s="181"/>
      <c r="N909" s="600">
        <f t="shared" si="52"/>
        <v>0</v>
      </c>
      <c r="O909" s="591"/>
    </row>
    <row r="910" spans="1:15" ht="15" x14ac:dyDescent="0.2">
      <c r="A910" s="601">
        <v>773</v>
      </c>
      <c r="B910" s="594"/>
      <c r="C910" s="596"/>
      <c r="D910" s="597"/>
      <c r="E910" s="181"/>
      <c r="F910" s="634"/>
      <c r="G910" s="598">
        <f t="shared" si="49"/>
        <v>0</v>
      </c>
      <c r="H910" s="560">
        <f t="shared" si="50"/>
        <v>0</v>
      </c>
      <c r="I910" s="599"/>
      <c r="J910" s="560">
        <f t="shared" si="51"/>
        <v>0</v>
      </c>
      <c r="K910" s="181"/>
      <c r="L910" s="181"/>
      <c r="M910" s="181"/>
      <c r="N910" s="600">
        <f t="shared" si="52"/>
        <v>0</v>
      </c>
      <c r="O910" s="591"/>
    </row>
    <row r="911" spans="1:15" ht="15" x14ac:dyDescent="0.2">
      <c r="A911" s="601">
        <v>774</v>
      </c>
      <c r="B911" s="594"/>
      <c r="C911" s="596"/>
      <c r="D911" s="597"/>
      <c r="E911" s="181"/>
      <c r="F911" s="634"/>
      <c r="G911" s="598">
        <f t="shared" si="49"/>
        <v>0</v>
      </c>
      <c r="H911" s="560">
        <f t="shared" si="50"/>
        <v>0</v>
      </c>
      <c r="I911" s="599"/>
      <c r="J911" s="560">
        <f t="shared" si="51"/>
        <v>0</v>
      </c>
      <c r="K911" s="181"/>
      <c r="L911" s="181"/>
      <c r="M911" s="181"/>
      <c r="N911" s="600">
        <f t="shared" si="52"/>
        <v>0</v>
      </c>
      <c r="O911" s="591"/>
    </row>
    <row r="912" spans="1:15" ht="15" x14ac:dyDescent="0.2">
      <c r="A912" s="601">
        <v>775</v>
      </c>
      <c r="B912" s="594"/>
      <c r="C912" s="596"/>
      <c r="D912" s="597"/>
      <c r="E912" s="181"/>
      <c r="F912" s="634"/>
      <c r="G912" s="598">
        <f t="shared" si="49"/>
        <v>0</v>
      </c>
      <c r="H912" s="560">
        <f t="shared" si="50"/>
        <v>0</v>
      </c>
      <c r="I912" s="599"/>
      <c r="J912" s="560">
        <f t="shared" si="51"/>
        <v>0</v>
      </c>
      <c r="K912" s="181"/>
      <c r="L912" s="181"/>
      <c r="M912" s="181"/>
      <c r="N912" s="600">
        <f t="shared" si="52"/>
        <v>0</v>
      </c>
      <c r="O912" s="591"/>
    </row>
    <row r="913" spans="1:15" ht="15" x14ac:dyDescent="0.2">
      <c r="A913" s="601">
        <v>776</v>
      </c>
      <c r="B913" s="594"/>
      <c r="C913" s="596"/>
      <c r="D913" s="597"/>
      <c r="E913" s="181"/>
      <c r="F913" s="634"/>
      <c r="G913" s="598">
        <f t="shared" si="49"/>
        <v>0</v>
      </c>
      <c r="H913" s="560">
        <f t="shared" si="50"/>
        <v>0</v>
      </c>
      <c r="I913" s="599"/>
      <c r="J913" s="560">
        <f t="shared" si="51"/>
        <v>0</v>
      </c>
      <c r="K913" s="181"/>
      <c r="L913" s="181"/>
      <c r="M913" s="181"/>
      <c r="N913" s="600">
        <f t="shared" si="52"/>
        <v>0</v>
      </c>
      <c r="O913" s="591"/>
    </row>
    <row r="914" spans="1:15" ht="15" x14ac:dyDescent="0.2">
      <c r="A914" s="601">
        <v>777</v>
      </c>
      <c r="B914" s="594"/>
      <c r="C914" s="596"/>
      <c r="D914" s="597"/>
      <c r="E914" s="181"/>
      <c r="F914" s="634"/>
      <c r="G914" s="598">
        <f t="shared" si="49"/>
        <v>0</v>
      </c>
      <c r="H914" s="560">
        <f t="shared" si="50"/>
        <v>0</v>
      </c>
      <c r="I914" s="599"/>
      <c r="J914" s="560">
        <f t="shared" si="51"/>
        <v>0</v>
      </c>
      <c r="K914" s="181"/>
      <c r="L914" s="181"/>
      <c r="M914" s="181"/>
      <c r="N914" s="600">
        <f t="shared" si="52"/>
        <v>0</v>
      </c>
      <c r="O914" s="591"/>
    </row>
    <row r="915" spans="1:15" ht="15" x14ac:dyDescent="0.2">
      <c r="A915" s="601">
        <v>778</v>
      </c>
      <c r="B915" s="594"/>
      <c r="C915" s="596"/>
      <c r="D915" s="597"/>
      <c r="E915" s="181"/>
      <c r="F915" s="634"/>
      <c r="G915" s="598">
        <f t="shared" si="49"/>
        <v>0</v>
      </c>
      <c r="H915" s="560">
        <f t="shared" si="50"/>
        <v>0</v>
      </c>
      <c r="I915" s="599"/>
      <c r="J915" s="560">
        <f t="shared" si="51"/>
        <v>0</v>
      </c>
      <c r="K915" s="181"/>
      <c r="L915" s="181"/>
      <c r="M915" s="181"/>
      <c r="N915" s="600">
        <f t="shared" si="52"/>
        <v>0</v>
      </c>
      <c r="O915" s="591"/>
    </row>
    <row r="916" spans="1:15" ht="15" x14ac:dyDescent="0.2">
      <c r="A916" s="601">
        <v>779</v>
      </c>
      <c r="B916" s="594"/>
      <c r="C916" s="596"/>
      <c r="D916" s="597"/>
      <c r="E916" s="181"/>
      <c r="F916" s="634"/>
      <c r="G916" s="598">
        <f t="shared" si="49"/>
        <v>0</v>
      </c>
      <c r="H916" s="560">
        <f t="shared" si="50"/>
        <v>0</v>
      </c>
      <c r="I916" s="599"/>
      <c r="J916" s="560">
        <f t="shared" si="51"/>
        <v>0</v>
      </c>
      <c r="K916" s="181"/>
      <c r="L916" s="181"/>
      <c r="M916" s="181"/>
      <c r="N916" s="600">
        <f t="shared" si="52"/>
        <v>0</v>
      </c>
      <c r="O916" s="591"/>
    </row>
    <row r="917" spans="1:15" ht="15" x14ac:dyDescent="0.2">
      <c r="A917" s="601">
        <v>780</v>
      </c>
      <c r="B917" s="594"/>
      <c r="C917" s="596"/>
      <c r="D917" s="597"/>
      <c r="E917" s="181"/>
      <c r="F917" s="634"/>
      <c r="G917" s="598">
        <f t="shared" si="49"/>
        <v>0</v>
      </c>
      <c r="H917" s="560">
        <f t="shared" si="50"/>
        <v>0</v>
      </c>
      <c r="I917" s="599"/>
      <c r="J917" s="560">
        <f t="shared" si="51"/>
        <v>0</v>
      </c>
      <c r="K917" s="181"/>
      <c r="L917" s="181"/>
      <c r="M917" s="181"/>
      <c r="N917" s="600">
        <f t="shared" si="52"/>
        <v>0</v>
      </c>
      <c r="O917" s="591"/>
    </row>
    <row r="918" spans="1:15" ht="15" x14ac:dyDescent="0.2">
      <c r="A918" s="601">
        <v>781</v>
      </c>
      <c r="B918" s="594"/>
      <c r="C918" s="596"/>
      <c r="D918" s="597"/>
      <c r="E918" s="181"/>
      <c r="F918" s="634"/>
      <c r="G918" s="598">
        <f t="shared" si="49"/>
        <v>0</v>
      </c>
      <c r="H918" s="560">
        <f t="shared" si="50"/>
        <v>0</v>
      </c>
      <c r="I918" s="599"/>
      <c r="J918" s="560">
        <f t="shared" si="51"/>
        <v>0</v>
      </c>
      <c r="K918" s="181"/>
      <c r="L918" s="181"/>
      <c r="M918" s="181"/>
      <c r="N918" s="600">
        <f t="shared" si="52"/>
        <v>0</v>
      </c>
      <c r="O918" s="591"/>
    </row>
    <row r="919" spans="1:15" ht="15" x14ac:dyDescent="0.2">
      <c r="A919" s="601">
        <v>782</v>
      </c>
      <c r="B919" s="594"/>
      <c r="C919" s="596"/>
      <c r="D919" s="597"/>
      <c r="E919" s="181"/>
      <c r="F919" s="634"/>
      <c r="G919" s="598">
        <f t="shared" si="49"/>
        <v>0</v>
      </c>
      <c r="H919" s="560">
        <f t="shared" si="50"/>
        <v>0</v>
      </c>
      <c r="I919" s="599"/>
      <c r="J919" s="560">
        <f t="shared" si="51"/>
        <v>0</v>
      </c>
      <c r="K919" s="181"/>
      <c r="L919" s="181"/>
      <c r="M919" s="181"/>
      <c r="N919" s="600">
        <f t="shared" si="52"/>
        <v>0</v>
      </c>
      <c r="O919" s="591"/>
    </row>
    <row r="920" spans="1:15" ht="15" x14ac:dyDescent="0.2">
      <c r="A920" s="601">
        <v>783</v>
      </c>
      <c r="B920" s="594"/>
      <c r="C920" s="596"/>
      <c r="D920" s="597"/>
      <c r="E920" s="181"/>
      <c r="F920" s="634"/>
      <c r="G920" s="598">
        <f t="shared" si="49"/>
        <v>0</v>
      </c>
      <c r="H920" s="560">
        <f t="shared" si="50"/>
        <v>0</v>
      </c>
      <c r="I920" s="599"/>
      <c r="J920" s="560">
        <f t="shared" si="51"/>
        <v>0</v>
      </c>
      <c r="K920" s="181"/>
      <c r="L920" s="181"/>
      <c r="M920" s="181"/>
      <c r="N920" s="600">
        <f t="shared" si="52"/>
        <v>0</v>
      </c>
      <c r="O920" s="591"/>
    </row>
    <row r="921" spans="1:15" ht="15" x14ac:dyDescent="0.2">
      <c r="A921" s="601">
        <v>784</v>
      </c>
      <c r="B921" s="594"/>
      <c r="C921" s="596"/>
      <c r="D921" s="597"/>
      <c r="E921" s="181"/>
      <c r="F921" s="634"/>
      <c r="G921" s="598">
        <f t="shared" si="49"/>
        <v>0</v>
      </c>
      <c r="H921" s="560">
        <f t="shared" si="50"/>
        <v>0</v>
      </c>
      <c r="I921" s="599"/>
      <c r="J921" s="560">
        <f t="shared" si="51"/>
        <v>0</v>
      </c>
      <c r="K921" s="181"/>
      <c r="L921" s="181"/>
      <c r="M921" s="181"/>
      <c r="N921" s="600">
        <f t="shared" si="52"/>
        <v>0</v>
      </c>
      <c r="O921" s="591"/>
    </row>
    <row r="922" spans="1:15" ht="15" x14ac:dyDescent="0.2">
      <c r="A922" s="601">
        <v>785</v>
      </c>
      <c r="B922" s="594"/>
      <c r="C922" s="596"/>
      <c r="D922" s="597"/>
      <c r="E922" s="181"/>
      <c r="F922" s="634"/>
      <c r="G922" s="598">
        <f t="shared" si="49"/>
        <v>0</v>
      </c>
      <c r="H922" s="560">
        <f t="shared" si="50"/>
        <v>0</v>
      </c>
      <c r="I922" s="599"/>
      <c r="J922" s="560">
        <f t="shared" si="51"/>
        <v>0</v>
      </c>
      <c r="K922" s="181"/>
      <c r="L922" s="181"/>
      <c r="M922" s="181"/>
      <c r="N922" s="600">
        <f t="shared" si="52"/>
        <v>0</v>
      </c>
      <c r="O922" s="591"/>
    </row>
    <row r="923" spans="1:15" ht="15" x14ac:dyDescent="0.2">
      <c r="A923" s="601">
        <v>786</v>
      </c>
      <c r="B923" s="594"/>
      <c r="C923" s="596"/>
      <c r="D923" s="597"/>
      <c r="E923" s="181"/>
      <c r="F923" s="634"/>
      <c r="G923" s="598">
        <f t="shared" si="49"/>
        <v>0</v>
      </c>
      <c r="H923" s="560">
        <f t="shared" si="50"/>
        <v>0</v>
      </c>
      <c r="I923" s="599"/>
      <c r="J923" s="560">
        <f t="shared" si="51"/>
        <v>0</v>
      </c>
      <c r="K923" s="181"/>
      <c r="L923" s="181"/>
      <c r="M923" s="181"/>
      <c r="N923" s="600">
        <f t="shared" si="52"/>
        <v>0</v>
      </c>
      <c r="O923" s="591"/>
    </row>
    <row r="924" spans="1:15" ht="15" x14ac:dyDescent="0.2">
      <c r="A924" s="601">
        <v>787</v>
      </c>
      <c r="B924" s="594"/>
      <c r="C924" s="596"/>
      <c r="D924" s="597"/>
      <c r="E924" s="181"/>
      <c r="F924" s="634"/>
      <c r="G924" s="598">
        <f t="shared" si="49"/>
        <v>0</v>
      </c>
      <c r="H924" s="560">
        <f t="shared" si="50"/>
        <v>0</v>
      </c>
      <c r="I924" s="599"/>
      <c r="J924" s="560">
        <f t="shared" si="51"/>
        <v>0</v>
      </c>
      <c r="K924" s="181"/>
      <c r="L924" s="181"/>
      <c r="M924" s="181"/>
      <c r="N924" s="600">
        <f t="shared" si="52"/>
        <v>0</v>
      </c>
      <c r="O924" s="591"/>
    </row>
    <row r="925" spans="1:15" ht="15" x14ac:dyDescent="0.2">
      <c r="A925" s="601">
        <v>788</v>
      </c>
      <c r="B925" s="594"/>
      <c r="C925" s="596"/>
      <c r="D925" s="597"/>
      <c r="E925" s="181"/>
      <c r="F925" s="634"/>
      <c r="G925" s="598">
        <f t="shared" si="49"/>
        <v>0</v>
      </c>
      <c r="H925" s="560">
        <f t="shared" si="50"/>
        <v>0</v>
      </c>
      <c r="I925" s="599"/>
      <c r="J925" s="560">
        <f t="shared" si="51"/>
        <v>0</v>
      </c>
      <c r="K925" s="181"/>
      <c r="L925" s="181"/>
      <c r="M925" s="181"/>
      <c r="N925" s="600">
        <f t="shared" si="52"/>
        <v>0</v>
      </c>
      <c r="O925" s="591"/>
    </row>
    <row r="926" spans="1:15" ht="15" x14ac:dyDescent="0.2">
      <c r="A926" s="601">
        <v>789</v>
      </c>
      <c r="B926" s="594"/>
      <c r="C926" s="596"/>
      <c r="D926" s="597"/>
      <c r="E926" s="181"/>
      <c r="F926" s="634"/>
      <c r="G926" s="598">
        <f t="shared" si="49"/>
        <v>0</v>
      </c>
      <c r="H926" s="560">
        <f t="shared" si="50"/>
        <v>0</v>
      </c>
      <c r="I926" s="599"/>
      <c r="J926" s="560">
        <f t="shared" si="51"/>
        <v>0</v>
      </c>
      <c r="K926" s="181"/>
      <c r="L926" s="181"/>
      <c r="M926" s="181"/>
      <c r="N926" s="600">
        <f t="shared" si="52"/>
        <v>0</v>
      </c>
      <c r="O926" s="591"/>
    </row>
    <row r="927" spans="1:15" ht="15" x14ac:dyDescent="0.2">
      <c r="A927" s="601">
        <v>790</v>
      </c>
      <c r="B927" s="594"/>
      <c r="C927" s="596"/>
      <c r="D927" s="597"/>
      <c r="E927" s="181"/>
      <c r="F927" s="634"/>
      <c r="G927" s="598">
        <f t="shared" si="49"/>
        <v>0</v>
      </c>
      <c r="H927" s="560">
        <f t="shared" si="50"/>
        <v>0</v>
      </c>
      <c r="I927" s="599"/>
      <c r="J927" s="560">
        <f t="shared" si="51"/>
        <v>0</v>
      </c>
      <c r="K927" s="181"/>
      <c r="L927" s="181"/>
      <c r="M927" s="181"/>
      <c r="N927" s="600">
        <f t="shared" si="52"/>
        <v>0</v>
      </c>
      <c r="O927" s="591"/>
    </row>
    <row r="928" spans="1:15" ht="15" x14ac:dyDescent="0.2">
      <c r="A928" s="601">
        <v>791</v>
      </c>
      <c r="B928" s="594"/>
      <c r="C928" s="596"/>
      <c r="D928" s="597"/>
      <c r="E928" s="181"/>
      <c r="F928" s="634"/>
      <c r="G928" s="598">
        <f t="shared" si="49"/>
        <v>0</v>
      </c>
      <c r="H928" s="560">
        <f t="shared" si="50"/>
        <v>0</v>
      </c>
      <c r="I928" s="599"/>
      <c r="J928" s="560">
        <f t="shared" si="51"/>
        <v>0</v>
      </c>
      <c r="K928" s="181"/>
      <c r="L928" s="181"/>
      <c r="M928" s="181"/>
      <c r="N928" s="600">
        <f t="shared" si="52"/>
        <v>0</v>
      </c>
      <c r="O928" s="591"/>
    </row>
    <row r="929" spans="1:15" ht="15" x14ac:dyDescent="0.2">
      <c r="A929" s="601">
        <v>792</v>
      </c>
      <c r="B929" s="594"/>
      <c r="C929" s="596"/>
      <c r="D929" s="597"/>
      <c r="E929" s="181"/>
      <c r="F929" s="634"/>
      <c r="G929" s="598">
        <f t="shared" si="49"/>
        <v>0</v>
      </c>
      <c r="H929" s="560">
        <f t="shared" si="50"/>
        <v>0</v>
      </c>
      <c r="I929" s="599"/>
      <c r="J929" s="560">
        <f t="shared" si="51"/>
        <v>0</v>
      </c>
      <c r="K929" s="181"/>
      <c r="L929" s="181"/>
      <c r="M929" s="181"/>
      <c r="N929" s="600">
        <f t="shared" si="52"/>
        <v>0</v>
      </c>
      <c r="O929" s="591"/>
    </row>
    <row r="930" spans="1:15" ht="15" x14ac:dyDescent="0.2">
      <c r="A930" s="601">
        <v>793</v>
      </c>
      <c r="B930" s="594"/>
      <c r="C930" s="596"/>
      <c r="D930" s="597"/>
      <c r="E930" s="181"/>
      <c r="F930" s="634"/>
      <c r="G930" s="598">
        <f t="shared" si="49"/>
        <v>0</v>
      </c>
      <c r="H930" s="560">
        <f t="shared" si="50"/>
        <v>0</v>
      </c>
      <c r="I930" s="599"/>
      <c r="J930" s="560">
        <f t="shared" si="51"/>
        <v>0</v>
      </c>
      <c r="K930" s="181"/>
      <c r="L930" s="181"/>
      <c r="M930" s="181"/>
      <c r="N930" s="600">
        <f t="shared" si="52"/>
        <v>0</v>
      </c>
      <c r="O930" s="591"/>
    </row>
    <row r="931" spans="1:15" ht="15" x14ac:dyDescent="0.2">
      <c r="A931" s="601">
        <v>794</v>
      </c>
      <c r="B931" s="594"/>
      <c r="C931" s="596"/>
      <c r="D931" s="597"/>
      <c r="E931" s="181"/>
      <c r="F931" s="634"/>
      <c r="G931" s="598">
        <f t="shared" si="49"/>
        <v>0</v>
      </c>
      <c r="H931" s="560">
        <f t="shared" si="50"/>
        <v>0</v>
      </c>
      <c r="I931" s="599"/>
      <c r="J931" s="560">
        <f t="shared" si="51"/>
        <v>0</v>
      </c>
      <c r="K931" s="181"/>
      <c r="L931" s="181"/>
      <c r="M931" s="181"/>
      <c r="N931" s="600">
        <f t="shared" si="52"/>
        <v>0</v>
      </c>
      <c r="O931" s="591"/>
    </row>
    <row r="932" spans="1:15" ht="15" x14ac:dyDescent="0.2">
      <c r="A932" s="601">
        <v>795</v>
      </c>
      <c r="B932" s="594"/>
      <c r="C932" s="596"/>
      <c r="D932" s="597"/>
      <c r="E932" s="181"/>
      <c r="F932" s="634"/>
      <c r="G932" s="598">
        <f t="shared" si="49"/>
        <v>0</v>
      </c>
      <c r="H932" s="560">
        <f t="shared" si="50"/>
        <v>0</v>
      </c>
      <c r="I932" s="599"/>
      <c r="J932" s="560">
        <f t="shared" si="51"/>
        <v>0</v>
      </c>
      <c r="K932" s="181"/>
      <c r="L932" s="181"/>
      <c r="M932" s="181"/>
      <c r="N932" s="600">
        <f t="shared" si="52"/>
        <v>0</v>
      </c>
      <c r="O932" s="591"/>
    </row>
    <row r="933" spans="1:15" ht="15" x14ac:dyDescent="0.2">
      <c r="A933" s="601">
        <v>796</v>
      </c>
      <c r="B933" s="594"/>
      <c r="C933" s="596"/>
      <c r="D933" s="597"/>
      <c r="E933" s="181"/>
      <c r="F933" s="634"/>
      <c r="G933" s="598">
        <f t="shared" si="49"/>
        <v>0</v>
      </c>
      <c r="H933" s="560">
        <f t="shared" si="50"/>
        <v>0</v>
      </c>
      <c r="I933" s="599"/>
      <c r="J933" s="560">
        <f t="shared" si="51"/>
        <v>0</v>
      </c>
      <c r="K933" s="181"/>
      <c r="L933" s="181"/>
      <c r="M933" s="181"/>
      <c r="N933" s="600">
        <f t="shared" si="52"/>
        <v>0</v>
      </c>
      <c r="O933" s="591"/>
    </row>
    <row r="934" spans="1:15" ht="15" x14ac:dyDescent="0.2">
      <c r="A934" s="601">
        <v>797</v>
      </c>
      <c r="B934" s="594"/>
      <c r="C934" s="596"/>
      <c r="D934" s="597"/>
      <c r="E934" s="181"/>
      <c r="F934" s="634"/>
      <c r="G934" s="598">
        <f t="shared" si="49"/>
        <v>0</v>
      </c>
      <c r="H934" s="560">
        <f t="shared" si="50"/>
        <v>0</v>
      </c>
      <c r="I934" s="599"/>
      <c r="J934" s="560">
        <f t="shared" si="51"/>
        <v>0</v>
      </c>
      <c r="K934" s="181"/>
      <c r="L934" s="181"/>
      <c r="M934" s="181"/>
      <c r="N934" s="600">
        <f t="shared" si="52"/>
        <v>0</v>
      </c>
      <c r="O934" s="591"/>
    </row>
    <row r="935" spans="1:15" ht="15" x14ac:dyDescent="0.2">
      <c r="A935" s="601">
        <v>798</v>
      </c>
      <c r="B935" s="594"/>
      <c r="C935" s="596"/>
      <c r="D935" s="597"/>
      <c r="E935" s="181"/>
      <c r="F935" s="634"/>
      <c r="G935" s="598">
        <f t="shared" si="49"/>
        <v>0</v>
      </c>
      <c r="H935" s="560">
        <f t="shared" si="50"/>
        <v>0</v>
      </c>
      <c r="I935" s="599"/>
      <c r="J935" s="560">
        <f t="shared" si="51"/>
        <v>0</v>
      </c>
      <c r="K935" s="181"/>
      <c r="L935" s="181"/>
      <c r="M935" s="181"/>
      <c r="N935" s="600">
        <f t="shared" si="52"/>
        <v>0</v>
      </c>
      <c r="O935" s="591"/>
    </row>
    <row r="936" spans="1:15" ht="15" x14ac:dyDescent="0.2">
      <c r="A936" s="601">
        <v>799</v>
      </c>
      <c r="B936" s="594"/>
      <c r="C936" s="596"/>
      <c r="D936" s="597"/>
      <c r="E936" s="181"/>
      <c r="F936" s="634"/>
      <c r="G936" s="598">
        <f t="shared" si="49"/>
        <v>0</v>
      </c>
      <c r="H936" s="560">
        <f t="shared" si="50"/>
        <v>0</v>
      </c>
      <c r="I936" s="599"/>
      <c r="J936" s="560">
        <f t="shared" si="51"/>
        <v>0</v>
      </c>
      <c r="K936" s="181"/>
      <c r="L936" s="181"/>
      <c r="M936" s="181"/>
      <c r="N936" s="600">
        <f t="shared" si="52"/>
        <v>0</v>
      </c>
      <c r="O936" s="591"/>
    </row>
    <row r="937" spans="1:15" ht="15" x14ac:dyDescent="0.2">
      <c r="A937" s="601">
        <v>800</v>
      </c>
      <c r="B937" s="594"/>
      <c r="C937" s="596"/>
      <c r="D937" s="597"/>
      <c r="E937" s="181"/>
      <c r="F937" s="634"/>
      <c r="G937" s="598">
        <f t="shared" si="49"/>
        <v>0</v>
      </c>
      <c r="H937" s="560">
        <f t="shared" si="50"/>
        <v>0</v>
      </c>
      <c r="I937" s="599"/>
      <c r="J937" s="560">
        <f t="shared" si="51"/>
        <v>0</v>
      </c>
      <c r="K937" s="181"/>
      <c r="L937" s="181"/>
      <c r="M937" s="181"/>
      <c r="N937" s="600">
        <f t="shared" si="52"/>
        <v>0</v>
      </c>
      <c r="O937" s="591"/>
    </row>
    <row r="938" spans="1:15" ht="15" x14ac:dyDescent="0.2">
      <c r="A938" s="601">
        <v>801</v>
      </c>
      <c r="B938" s="594"/>
      <c r="C938" s="596"/>
      <c r="D938" s="597"/>
      <c r="E938" s="181"/>
      <c r="F938" s="634"/>
      <c r="G938" s="598">
        <f t="shared" si="49"/>
        <v>0</v>
      </c>
      <c r="H938" s="560">
        <f t="shared" si="50"/>
        <v>0</v>
      </c>
      <c r="I938" s="599"/>
      <c r="J938" s="560">
        <f t="shared" si="51"/>
        <v>0</v>
      </c>
      <c r="K938" s="181"/>
      <c r="L938" s="181"/>
      <c r="M938" s="181"/>
      <c r="N938" s="600">
        <f t="shared" si="52"/>
        <v>0</v>
      </c>
      <c r="O938" s="591"/>
    </row>
    <row r="939" spans="1:15" ht="15" x14ac:dyDescent="0.2">
      <c r="A939" s="601">
        <v>802</v>
      </c>
      <c r="B939" s="594"/>
      <c r="C939" s="596"/>
      <c r="D939" s="597"/>
      <c r="E939" s="181"/>
      <c r="F939" s="634"/>
      <c r="G939" s="598">
        <f t="shared" si="49"/>
        <v>0</v>
      </c>
      <c r="H939" s="560">
        <f t="shared" si="50"/>
        <v>0</v>
      </c>
      <c r="I939" s="599"/>
      <c r="J939" s="560">
        <f t="shared" si="51"/>
        <v>0</v>
      </c>
      <c r="K939" s="181"/>
      <c r="L939" s="181"/>
      <c r="M939" s="181"/>
      <c r="N939" s="600">
        <f t="shared" si="52"/>
        <v>0</v>
      </c>
      <c r="O939" s="591"/>
    </row>
    <row r="940" spans="1:15" ht="15" x14ac:dyDescent="0.2">
      <c r="A940" s="601">
        <v>803</v>
      </c>
      <c r="B940" s="594"/>
      <c r="C940" s="596"/>
      <c r="D940" s="597"/>
      <c r="E940" s="181"/>
      <c r="F940" s="634"/>
      <c r="G940" s="598">
        <f t="shared" si="49"/>
        <v>0</v>
      </c>
      <c r="H940" s="560">
        <f t="shared" si="50"/>
        <v>0</v>
      </c>
      <c r="I940" s="599"/>
      <c r="J940" s="560">
        <f t="shared" si="51"/>
        <v>0</v>
      </c>
      <c r="K940" s="181"/>
      <c r="L940" s="181"/>
      <c r="M940" s="181"/>
      <c r="N940" s="600">
        <f t="shared" si="52"/>
        <v>0</v>
      </c>
      <c r="O940" s="591"/>
    </row>
    <row r="941" spans="1:15" ht="15" x14ac:dyDescent="0.2">
      <c r="A941" s="601">
        <v>804</v>
      </c>
      <c r="B941" s="594"/>
      <c r="C941" s="596"/>
      <c r="D941" s="597"/>
      <c r="E941" s="181"/>
      <c r="F941" s="634"/>
      <c r="G941" s="598">
        <f t="shared" si="49"/>
        <v>0</v>
      </c>
      <c r="H941" s="560">
        <f t="shared" si="50"/>
        <v>0</v>
      </c>
      <c r="I941" s="599"/>
      <c r="J941" s="560">
        <f t="shared" si="51"/>
        <v>0</v>
      </c>
      <c r="K941" s="181"/>
      <c r="L941" s="181"/>
      <c r="M941" s="181"/>
      <c r="N941" s="600">
        <f t="shared" si="52"/>
        <v>0</v>
      </c>
      <c r="O941" s="591"/>
    </row>
    <row r="942" spans="1:15" ht="15" x14ac:dyDescent="0.2">
      <c r="A942" s="601">
        <v>805</v>
      </c>
      <c r="B942" s="594"/>
      <c r="C942" s="596"/>
      <c r="D942" s="597"/>
      <c r="E942" s="181"/>
      <c r="F942" s="634"/>
      <c r="G942" s="598">
        <f t="shared" si="49"/>
        <v>0</v>
      </c>
      <c r="H942" s="560">
        <f t="shared" si="50"/>
        <v>0</v>
      </c>
      <c r="I942" s="599"/>
      <c r="J942" s="560">
        <f t="shared" si="51"/>
        <v>0</v>
      </c>
      <c r="K942" s="181"/>
      <c r="L942" s="181"/>
      <c r="M942" s="181"/>
      <c r="N942" s="600">
        <f t="shared" si="52"/>
        <v>0</v>
      </c>
      <c r="O942" s="591"/>
    </row>
    <row r="943" spans="1:15" ht="15" x14ac:dyDescent="0.2">
      <c r="A943" s="601">
        <v>806</v>
      </c>
      <c r="B943" s="594"/>
      <c r="C943" s="596"/>
      <c r="D943" s="597"/>
      <c r="E943" s="181"/>
      <c r="F943" s="634"/>
      <c r="G943" s="598">
        <f t="shared" si="49"/>
        <v>0</v>
      </c>
      <c r="H943" s="560">
        <f t="shared" si="50"/>
        <v>0</v>
      </c>
      <c r="I943" s="599"/>
      <c r="J943" s="560">
        <f t="shared" si="51"/>
        <v>0</v>
      </c>
      <c r="K943" s="181"/>
      <c r="L943" s="181"/>
      <c r="M943" s="181"/>
      <c r="N943" s="600">
        <f t="shared" si="52"/>
        <v>0</v>
      </c>
      <c r="O943" s="591"/>
    </row>
    <row r="944" spans="1:15" ht="15" x14ac:dyDescent="0.2">
      <c r="A944" s="601">
        <v>807</v>
      </c>
      <c r="B944" s="594"/>
      <c r="C944" s="596"/>
      <c r="D944" s="597"/>
      <c r="E944" s="181"/>
      <c r="F944" s="634"/>
      <c r="G944" s="598">
        <f t="shared" si="49"/>
        <v>0</v>
      </c>
      <c r="H944" s="560">
        <f t="shared" si="50"/>
        <v>0</v>
      </c>
      <c r="I944" s="599"/>
      <c r="J944" s="560">
        <f t="shared" si="51"/>
        <v>0</v>
      </c>
      <c r="K944" s="181"/>
      <c r="L944" s="181"/>
      <c r="M944" s="181"/>
      <c r="N944" s="600">
        <f t="shared" si="52"/>
        <v>0</v>
      </c>
      <c r="O944" s="591"/>
    </row>
    <row r="945" spans="1:15" ht="15" x14ac:dyDescent="0.2">
      <c r="A945" s="601">
        <v>808</v>
      </c>
      <c r="B945" s="594"/>
      <c r="C945" s="596"/>
      <c r="D945" s="597"/>
      <c r="E945" s="181"/>
      <c r="F945" s="634"/>
      <c r="G945" s="598">
        <f t="shared" si="49"/>
        <v>0</v>
      </c>
      <c r="H945" s="560">
        <f t="shared" si="50"/>
        <v>0</v>
      </c>
      <c r="I945" s="599"/>
      <c r="J945" s="560">
        <f t="shared" si="51"/>
        <v>0</v>
      </c>
      <c r="K945" s="181"/>
      <c r="L945" s="181"/>
      <c r="M945" s="181"/>
      <c r="N945" s="600">
        <f t="shared" si="52"/>
        <v>0</v>
      </c>
      <c r="O945" s="591"/>
    </row>
    <row r="946" spans="1:15" ht="15" x14ac:dyDescent="0.2">
      <c r="A946" s="601">
        <v>809</v>
      </c>
      <c r="B946" s="594"/>
      <c r="C946" s="596"/>
      <c r="D946" s="597"/>
      <c r="E946" s="181"/>
      <c r="F946" s="634"/>
      <c r="G946" s="598">
        <f t="shared" si="49"/>
        <v>0</v>
      </c>
      <c r="H946" s="560">
        <f t="shared" si="50"/>
        <v>0</v>
      </c>
      <c r="I946" s="599"/>
      <c r="J946" s="560">
        <f t="shared" si="51"/>
        <v>0</v>
      </c>
      <c r="K946" s="181"/>
      <c r="L946" s="181"/>
      <c r="M946" s="181"/>
      <c r="N946" s="600">
        <f t="shared" si="52"/>
        <v>0</v>
      </c>
      <c r="O946" s="591"/>
    </row>
    <row r="947" spans="1:15" ht="15" x14ac:dyDescent="0.2">
      <c r="A947" s="601">
        <v>810</v>
      </c>
      <c r="B947" s="594"/>
      <c r="C947" s="596"/>
      <c r="D947" s="597"/>
      <c r="E947" s="181"/>
      <c r="F947" s="634"/>
      <c r="G947" s="598">
        <f t="shared" si="49"/>
        <v>0</v>
      </c>
      <c r="H947" s="560">
        <f t="shared" si="50"/>
        <v>0</v>
      </c>
      <c r="I947" s="599"/>
      <c r="J947" s="560">
        <f t="shared" si="51"/>
        <v>0</v>
      </c>
      <c r="K947" s="181"/>
      <c r="L947" s="181"/>
      <c r="M947" s="181"/>
      <c r="N947" s="600">
        <f t="shared" si="52"/>
        <v>0</v>
      </c>
      <c r="O947" s="591"/>
    </row>
    <row r="948" spans="1:15" ht="15" x14ac:dyDescent="0.2">
      <c r="A948" s="601">
        <v>811</v>
      </c>
      <c r="B948" s="594"/>
      <c r="C948" s="596"/>
      <c r="D948" s="597"/>
      <c r="E948" s="181"/>
      <c r="F948" s="634"/>
      <c r="G948" s="598">
        <f t="shared" si="49"/>
        <v>0</v>
      </c>
      <c r="H948" s="560">
        <f t="shared" si="50"/>
        <v>0</v>
      </c>
      <c r="I948" s="599"/>
      <c r="J948" s="560">
        <f t="shared" si="51"/>
        <v>0</v>
      </c>
      <c r="K948" s="181"/>
      <c r="L948" s="181"/>
      <c r="M948" s="181"/>
      <c r="N948" s="600">
        <f t="shared" si="52"/>
        <v>0</v>
      </c>
      <c r="O948" s="591"/>
    </row>
    <row r="949" spans="1:15" ht="15" x14ac:dyDescent="0.2">
      <c r="A949" s="601">
        <v>812</v>
      </c>
      <c r="B949" s="594"/>
      <c r="C949" s="596"/>
      <c r="D949" s="597"/>
      <c r="E949" s="181"/>
      <c r="F949" s="634"/>
      <c r="G949" s="598">
        <f t="shared" si="49"/>
        <v>0</v>
      </c>
      <c r="H949" s="560">
        <f t="shared" si="50"/>
        <v>0</v>
      </c>
      <c r="I949" s="599"/>
      <c r="J949" s="560">
        <f t="shared" si="51"/>
        <v>0</v>
      </c>
      <c r="K949" s="181"/>
      <c r="L949" s="181"/>
      <c r="M949" s="181"/>
      <c r="N949" s="600">
        <f t="shared" si="52"/>
        <v>0</v>
      </c>
      <c r="O949" s="591"/>
    </row>
    <row r="950" spans="1:15" ht="15" x14ac:dyDescent="0.2">
      <c r="A950" s="601">
        <v>813</v>
      </c>
      <c r="B950" s="594"/>
      <c r="C950" s="596"/>
      <c r="D950" s="597"/>
      <c r="E950" s="181"/>
      <c r="F950" s="634"/>
      <c r="G950" s="598">
        <f t="shared" si="49"/>
        <v>0</v>
      </c>
      <c r="H950" s="560">
        <f t="shared" si="50"/>
        <v>0</v>
      </c>
      <c r="I950" s="599"/>
      <c r="J950" s="560">
        <f t="shared" si="51"/>
        <v>0</v>
      </c>
      <c r="K950" s="181"/>
      <c r="L950" s="181"/>
      <c r="M950" s="181"/>
      <c r="N950" s="600">
        <f t="shared" si="52"/>
        <v>0</v>
      </c>
      <c r="O950" s="591"/>
    </row>
    <row r="951" spans="1:15" ht="15" x14ac:dyDescent="0.2">
      <c r="A951" s="601">
        <v>814</v>
      </c>
      <c r="B951" s="594"/>
      <c r="C951" s="596"/>
      <c r="D951" s="597"/>
      <c r="E951" s="181"/>
      <c r="F951" s="634"/>
      <c r="G951" s="598">
        <f t="shared" si="49"/>
        <v>0</v>
      </c>
      <c r="H951" s="560">
        <f t="shared" si="50"/>
        <v>0</v>
      </c>
      <c r="I951" s="599"/>
      <c r="J951" s="560">
        <f t="shared" si="51"/>
        <v>0</v>
      </c>
      <c r="K951" s="181"/>
      <c r="L951" s="181"/>
      <c r="M951" s="181"/>
      <c r="N951" s="600">
        <f t="shared" si="52"/>
        <v>0</v>
      </c>
      <c r="O951" s="591"/>
    </row>
    <row r="952" spans="1:15" ht="15" x14ac:dyDescent="0.2">
      <c r="A952" s="601">
        <v>815</v>
      </c>
      <c r="B952" s="594"/>
      <c r="C952" s="596"/>
      <c r="D952" s="597"/>
      <c r="E952" s="181"/>
      <c r="F952" s="634"/>
      <c r="G952" s="598">
        <f t="shared" si="49"/>
        <v>0</v>
      </c>
      <c r="H952" s="560">
        <f t="shared" si="50"/>
        <v>0</v>
      </c>
      <c r="I952" s="599"/>
      <c r="J952" s="560">
        <f t="shared" si="51"/>
        <v>0</v>
      </c>
      <c r="K952" s="181"/>
      <c r="L952" s="181"/>
      <c r="M952" s="181"/>
      <c r="N952" s="600">
        <f t="shared" si="52"/>
        <v>0</v>
      </c>
      <c r="O952" s="591"/>
    </row>
    <row r="953" spans="1:15" ht="15" x14ac:dyDescent="0.2">
      <c r="A953" s="601">
        <v>816</v>
      </c>
      <c r="B953" s="594"/>
      <c r="C953" s="596"/>
      <c r="D953" s="597"/>
      <c r="E953" s="181"/>
      <c r="F953" s="634"/>
      <c r="G953" s="598">
        <f t="shared" si="49"/>
        <v>0</v>
      </c>
      <c r="H953" s="560">
        <f t="shared" si="50"/>
        <v>0</v>
      </c>
      <c r="I953" s="599"/>
      <c r="J953" s="560">
        <f t="shared" si="51"/>
        <v>0</v>
      </c>
      <c r="K953" s="181"/>
      <c r="L953" s="181"/>
      <c r="M953" s="181"/>
      <c r="N953" s="600">
        <f t="shared" si="52"/>
        <v>0</v>
      </c>
      <c r="O953" s="591"/>
    </row>
    <row r="954" spans="1:15" ht="15" x14ac:dyDescent="0.2">
      <c r="A954" s="601">
        <v>817</v>
      </c>
      <c r="B954" s="594"/>
      <c r="C954" s="596"/>
      <c r="D954" s="597"/>
      <c r="E954" s="181"/>
      <c r="F954" s="634"/>
      <c r="G954" s="598">
        <f t="shared" si="49"/>
        <v>0</v>
      </c>
      <c r="H954" s="560">
        <f t="shared" si="50"/>
        <v>0</v>
      </c>
      <c r="I954" s="599"/>
      <c r="J954" s="560">
        <f t="shared" si="51"/>
        <v>0</v>
      </c>
      <c r="K954" s="181"/>
      <c r="L954" s="181"/>
      <c r="M954" s="181"/>
      <c r="N954" s="600">
        <f t="shared" si="52"/>
        <v>0</v>
      </c>
      <c r="O954" s="591"/>
    </row>
    <row r="955" spans="1:15" ht="15" x14ac:dyDescent="0.2">
      <c r="A955" s="601">
        <v>818</v>
      </c>
      <c r="B955" s="594"/>
      <c r="C955" s="596"/>
      <c r="D955" s="597"/>
      <c r="E955" s="181"/>
      <c r="F955" s="634"/>
      <c r="G955" s="598">
        <f t="shared" si="49"/>
        <v>0</v>
      </c>
      <c r="H955" s="560">
        <f t="shared" si="50"/>
        <v>0</v>
      </c>
      <c r="I955" s="599"/>
      <c r="J955" s="560">
        <f t="shared" si="51"/>
        <v>0</v>
      </c>
      <c r="K955" s="181"/>
      <c r="L955" s="181"/>
      <c r="M955" s="181"/>
      <c r="N955" s="600">
        <f t="shared" si="52"/>
        <v>0</v>
      </c>
      <c r="O955" s="591"/>
    </row>
    <row r="956" spans="1:15" ht="15" x14ac:dyDescent="0.2">
      <c r="A956" s="601">
        <v>819</v>
      </c>
      <c r="B956" s="594"/>
      <c r="C956" s="596"/>
      <c r="D956" s="597"/>
      <c r="E956" s="181"/>
      <c r="F956" s="634"/>
      <c r="G956" s="598">
        <f t="shared" si="49"/>
        <v>0</v>
      </c>
      <c r="H956" s="560">
        <f t="shared" si="50"/>
        <v>0</v>
      </c>
      <c r="I956" s="599"/>
      <c r="J956" s="560">
        <f t="shared" si="51"/>
        <v>0</v>
      </c>
      <c r="K956" s="181"/>
      <c r="L956" s="181"/>
      <c r="M956" s="181"/>
      <c r="N956" s="600">
        <f t="shared" si="52"/>
        <v>0</v>
      </c>
      <c r="O956" s="591"/>
    </row>
    <row r="957" spans="1:15" ht="15" x14ac:dyDescent="0.2">
      <c r="A957" s="601">
        <v>820</v>
      </c>
      <c r="B957" s="594"/>
      <c r="C957" s="596"/>
      <c r="D957" s="597"/>
      <c r="E957" s="181"/>
      <c r="F957" s="634"/>
      <c r="G957" s="598">
        <f t="shared" si="49"/>
        <v>0</v>
      </c>
      <c r="H957" s="560">
        <f t="shared" si="50"/>
        <v>0</v>
      </c>
      <c r="I957" s="599"/>
      <c r="J957" s="560">
        <f t="shared" si="51"/>
        <v>0</v>
      </c>
      <c r="K957" s="181"/>
      <c r="L957" s="181"/>
      <c r="M957" s="181"/>
      <c r="N957" s="600">
        <f t="shared" si="52"/>
        <v>0</v>
      </c>
      <c r="O957" s="591"/>
    </row>
    <row r="958" spans="1:15" ht="15" x14ac:dyDescent="0.2">
      <c r="A958" s="601">
        <v>821</v>
      </c>
      <c r="B958" s="594"/>
      <c r="C958" s="596"/>
      <c r="D958" s="597"/>
      <c r="E958" s="181"/>
      <c r="F958" s="634"/>
      <c r="G958" s="598">
        <f t="shared" si="49"/>
        <v>0</v>
      </c>
      <c r="H958" s="560">
        <f t="shared" si="50"/>
        <v>0</v>
      </c>
      <c r="I958" s="599"/>
      <c r="J958" s="560">
        <f t="shared" si="51"/>
        <v>0</v>
      </c>
      <c r="K958" s="181"/>
      <c r="L958" s="181"/>
      <c r="M958" s="181"/>
      <c r="N958" s="600">
        <f t="shared" si="52"/>
        <v>0</v>
      </c>
      <c r="O958" s="591"/>
    </row>
    <row r="959" spans="1:15" ht="15" x14ac:dyDescent="0.2">
      <c r="A959" s="601">
        <v>822</v>
      </c>
      <c r="B959" s="594"/>
      <c r="C959" s="596"/>
      <c r="D959" s="597"/>
      <c r="E959" s="181"/>
      <c r="F959" s="634"/>
      <c r="G959" s="598">
        <f t="shared" si="49"/>
        <v>0</v>
      </c>
      <c r="H959" s="560">
        <f t="shared" si="50"/>
        <v>0</v>
      </c>
      <c r="I959" s="599"/>
      <c r="J959" s="560">
        <f t="shared" si="51"/>
        <v>0</v>
      </c>
      <c r="K959" s="181"/>
      <c r="L959" s="181"/>
      <c r="M959" s="181"/>
      <c r="N959" s="600">
        <f t="shared" si="52"/>
        <v>0</v>
      </c>
      <c r="O959" s="591"/>
    </row>
    <row r="960" spans="1:15" ht="15" x14ac:dyDescent="0.2">
      <c r="A960" s="601">
        <v>823</v>
      </c>
      <c r="B960" s="594"/>
      <c r="C960" s="596"/>
      <c r="D960" s="597"/>
      <c r="E960" s="181"/>
      <c r="F960" s="634"/>
      <c r="G960" s="598">
        <f t="shared" si="49"/>
        <v>0</v>
      </c>
      <c r="H960" s="560">
        <f t="shared" si="50"/>
        <v>0</v>
      </c>
      <c r="I960" s="599"/>
      <c r="J960" s="560">
        <f t="shared" si="51"/>
        <v>0</v>
      </c>
      <c r="K960" s="181"/>
      <c r="L960" s="181"/>
      <c r="M960" s="181"/>
      <c r="N960" s="600">
        <f t="shared" si="52"/>
        <v>0</v>
      </c>
      <c r="O960" s="591"/>
    </row>
    <row r="961" spans="1:15" ht="15" x14ac:dyDescent="0.2">
      <c r="A961" s="601">
        <v>824</v>
      </c>
      <c r="B961" s="594"/>
      <c r="C961" s="596"/>
      <c r="D961" s="597"/>
      <c r="E961" s="181"/>
      <c r="F961" s="634"/>
      <c r="G961" s="598">
        <f t="shared" si="49"/>
        <v>0</v>
      </c>
      <c r="H961" s="560">
        <f t="shared" si="50"/>
        <v>0</v>
      </c>
      <c r="I961" s="599"/>
      <c r="J961" s="560">
        <f t="shared" si="51"/>
        <v>0</v>
      </c>
      <c r="K961" s="181"/>
      <c r="L961" s="181"/>
      <c r="M961" s="181"/>
      <c r="N961" s="600">
        <f t="shared" si="52"/>
        <v>0</v>
      </c>
      <c r="O961" s="591"/>
    </row>
    <row r="962" spans="1:15" ht="15" x14ac:dyDescent="0.2">
      <c r="A962" s="601">
        <v>825</v>
      </c>
      <c r="B962" s="594"/>
      <c r="C962" s="596"/>
      <c r="D962" s="597"/>
      <c r="E962" s="181"/>
      <c r="F962" s="634"/>
      <c r="G962" s="598">
        <f t="shared" si="49"/>
        <v>0</v>
      </c>
      <c r="H962" s="560">
        <f t="shared" si="50"/>
        <v>0</v>
      </c>
      <c r="I962" s="599"/>
      <c r="J962" s="560">
        <f t="shared" si="51"/>
        <v>0</v>
      </c>
      <c r="K962" s="181"/>
      <c r="L962" s="181"/>
      <c r="M962" s="181"/>
      <c r="N962" s="600">
        <f t="shared" si="52"/>
        <v>0</v>
      </c>
      <c r="O962" s="591"/>
    </row>
    <row r="963" spans="1:15" ht="15" x14ac:dyDescent="0.2">
      <c r="A963" s="601">
        <v>826</v>
      </c>
      <c r="B963" s="594"/>
      <c r="C963" s="596"/>
      <c r="D963" s="597"/>
      <c r="E963" s="181"/>
      <c r="F963" s="634"/>
      <c r="G963" s="598">
        <f t="shared" si="49"/>
        <v>0</v>
      </c>
      <c r="H963" s="560">
        <f t="shared" si="50"/>
        <v>0</v>
      </c>
      <c r="I963" s="599"/>
      <c r="J963" s="560">
        <f t="shared" si="51"/>
        <v>0</v>
      </c>
      <c r="K963" s="181"/>
      <c r="L963" s="181"/>
      <c r="M963" s="181"/>
      <c r="N963" s="600">
        <f t="shared" si="52"/>
        <v>0</v>
      </c>
      <c r="O963" s="591"/>
    </row>
    <row r="964" spans="1:15" ht="15" x14ac:dyDescent="0.2">
      <c r="A964" s="601">
        <v>827</v>
      </c>
      <c r="B964" s="594"/>
      <c r="C964" s="596"/>
      <c r="D964" s="597"/>
      <c r="E964" s="181"/>
      <c r="F964" s="634"/>
      <c r="G964" s="598">
        <f t="shared" si="49"/>
        <v>0</v>
      </c>
      <c r="H964" s="560">
        <f t="shared" si="50"/>
        <v>0</v>
      </c>
      <c r="I964" s="599"/>
      <c r="J964" s="560">
        <f t="shared" si="51"/>
        <v>0</v>
      </c>
      <c r="K964" s="181"/>
      <c r="L964" s="181"/>
      <c r="M964" s="181"/>
      <c r="N964" s="600">
        <f t="shared" si="52"/>
        <v>0</v>
      </c>
      <c r="O964" s="591"/>
    </row>
    <row r="965" spans="1:15" ht="15" x14ac:dyDescent="0.2">
      <c r="A965" s="601">
        <v>828</v>
      </c>
      <c r="B965" s="594"/>
      <c r="C965" s="596"/>
      <c r="D965" s="597"/>
      <c r="E965" s="181"/>
      <c r="F965" s="634"/>
      <c r="G965" s="598">
        <f t="shared" si="49"/>
        <v>0</v>
      </c>
      <c r="H965" s="560">
        <f t="shared" si="50"/>
        <v>0</v>
      </c>
      <c r="I965" s="599"/>
      <c r="J965" s="560">
        <f t="shared" si="51"/>
        <v>0</v>
      </c>
      <c r="K965" s="181"/>
      <c r="L965" s="181"/>
      <c r="M965" s="181"/>
      <c r="N965" s="600">
        <f t="shared" si="52"/>
        <v>0</v>
      </c>
      <c r="O965" s="591"/>
    </row>
    <row r="966" spans="1:15" ht="15" x14ac:dyDescent="0.2">
      <c r="A966" s="601">
        <v>829</v>
      </c>
      <c r="B966" s="594"/>
      <c r="C966" s="596"/>
      <c r="D966" s="597"/>
      <c r="E966" s="181"/>
      <c r="F966" s="634"/>
      <c r="G966" s="598">
        <f t="shared" si="49"/>
        <v>0</v>
      </c>
      <c r="H966" s="560">
        <f t="shared" si="50"/>
        <v>0</v>
      </c>
      <c r="I966" s="599"/>
      <c r="J966" s="560">
        <f t="shared" si="51"/>
        <v>0</v>
      </c>
      <c r="K966" s="181"/>
      <c r="L966" s="181"/>
      <c r="M966" s="181"/>
      <c r="N966" s="600">
        <f t="shared" si="52"/>
        <v>0</v>
      </c>
      <c r="O966" s="591"/>
    </row>
    <row r="967" spans="1:15" ht="15" x14ac:dyDescent="0.2">
      <c r="A967" s="601">
        <v>830</v>
      </c>
      <c r="B967" s="594"/>
      <c r="C967" s="596"/>
      <c r="D967" s="597"/>
      <c r="E967" s="181"/>
      <c r="F967" s="634"/>
      <c r="G967" s="598">
        <f t="shared" si="49"/>
        <v>0</v>
      </c>
      <c r="H967" s="560">
        <f t="shared" si="50"/>
        <v>0</v>
      </c>
      <c r="I967" s="599"/>
      <c r="J967" s="560">
        <f t="shared" si="51"/>
        <v>0</v>
      </c>
      <c r="K967" s="181"/>
      <c r="L967" s="181"/>
      <c r="M967" s="181"/>
      <c r="N967" s="600">
        <f t="shared" si="52"/>
        <v>0</v>
      </c>
      <c r="O967" s="591"/>
    </row>
    <row r="968" spans="1:15" ht="15" x14ac:dyDescent="0.2">
      <c r="A968" s="601">
        <v>831</v>
      </c>
      <c r="B968" s="594"/>
      <c r="C968" s="596"/>
      <c r="D968" s="597"/>
      <c r="E968" s="181"/>
      <c r="F968" s="634"/>
      <c r="G968" s="598">
        <f t="shared" si="49"/>
        <v>0</v>
      </c>
      <c r="H968" s="560">
        <f t="shared" si="50"/>
        <v>0</v>
      </c>
      <c r="I968" s="599"/>
      <c r="J968" s="560">
        <f t="shared" si="51"/>
        <v>0</v>
      </c>
      <c r="K968" s="181"/>
      <c r="L968" s="181"/>
      <c r="M968" s="181"/>
      <c r="N968" s="600">
        <f t="shared" si="52"/>
        <v>0</v>
      </c>
      <c r="O968" s="591"/>
    </row>
    <row r="969" spans="1:15" ht="15" x14ac:dyDescent="0.2">
      <c r="A969" s="601">
        <v>832</v>
      </c>
      <c r="B969" s="594"/>
      <c r="C969" s="596"/>
      <c r="D969" s="597"/>
      <c r="E969" s="181"/>
      <c r="F969" s="634"/>
      <c r="G969" s="598">
        <f t="shared" si="49"/>
        <v>0</v>
      </c>
      <c r="H969" s="560">
        <f t="shared" si="50"/>
        <v>0</v>
      </c>
      <c r="I969" s="599"/>
      <c r="J969" s="560">
        <f t="shared" si="51"/>
        <v>0</v>
      </c>
      <c r="K969" s="181"/>
      <c r="L969" s="181"/>
      <c r="M969" s="181"/>
      <c r="N969" s="600">
        <f t="shared" si="52"/>
        <v>0</v>
      </c>
      <c r="O969" s="591"/>
    </row>
    <row r="970" spans="1:15" ht="15" x14ac:dyDescent="0.2">
      <c r="A970" s="601">
        <v>833</v>
      </c>
      <c r="B970" s="594"/>
      <c r="C970" s="596"/>
      <c r="D970" s="597"/>
      <c r="E970" s="181"/>
      <c r="F970" s="634"/>
      <c r="G970" s="598">
        <f t="shared" si="49"/>
        <v>0</v>
      </c>
      <c r="H970" s="560">
        <f t="shared" si="50"/>
        <v>0</v>
      </c>
      <c r="I970" s="599"/>
      <c r="J970" s="560">
        <f t="shared" si="51"/>
        <v>0</v>
      </c>
      <c r="K970" s="181"/>
      <c r="L970" s="181"/>
      <c r="M970" s="181"/>
      <c r="N970" s="600">
        <f t="shared" si="52"/>
        <v>0</v>
      </c>
      <c r="O970" s="591"/>
    </row>
    <row r="971" spans="1:15" ht="15" x14ac:dyDescent="0.2">
      <c r="A971" s="601">
        <v>834</v>
      </c>
      <c r="B971" s="594"/>
      <c r="C971" s="596"/>
      <c r="D971" s="597"/>
      <c r="E971" s="181"/>
      <c r="F971" s="634"/>
      <c r="G971" s="598">
        <f t="shared" ref="G971:G1034" si="53">IF(OR(D971=0,F971=0),0,IF(F971="Sofortabschreib.","",EDATE(D971,F971*12)-1))</f>
        <v>0</v>
      </c>
      <c r="H971" s="560">
        <f t="shared" ref="H971:H1034" si="54">IF(F971=0,0,IF(F971="Sofortabschreib.",0,ROUND(E971/F971/12,2)))</f>
        <v>0</v>
      </c>
      <c r="I971" s="599"/>
      <c r="J971" s="560">
        <f t="shared" ref="J971:J1034" si="55">IF(I971=0,0,NETWORKDAYS(I971,EOMONTH(I971,0),$J$7:$J$111)*8)</f>
        <v>0</v>
      </c>
      <c r="K971" s="181"/>
      <c r="L971" s="181"/>
      <c r="M971" s="181"/>
      <c r="N971" s="600">
        <f t="shared" ref="N971:N1034" si="56">IF(F971="Sofortabschreib.",ROUND(M971,2),IF(J971=0,0,IF(K971=0,ROUND(H971/J971*L971,2),ROUND(H971/K971*L971,2))))</f>
        <v>0</v>
      </c>
      <c r="O971" s="591"/>
    </row>
    <row r="972" spans="1:15" ht="15" x14ac:dyDescent="0.2">
      <c r="A972" s="601">
        <v>835</v>
      </c>
      <c r="B972" s="594"/>
      <c r="C972" s="596"/>
      <c r="D972" s="597"/>
      <c r="E972" s="181"/>
      <c r="F972" s="634"/>
      <c r="G972" s="598">
        <f t="shared" si="53"/>
        <v>0</v>
      </c>
      <c r="H972" s="560">
        <f t="shared" si="54"/>
        <v>0</v>
      </c>
      <c r="I972" s="599"/>
      <c r="J972" s="560">
        <f t="shared" si="55"/>
        <v>0</v>
      </c>
      <c r="K972" s="181"/>
      <c r="L972" s="181"/>
      <c r="M972" s="181"/>
      <c r="N972" s="600">
        <f t="shared" si="56"/>
        <v>0</v>
      </c>
      <c r="O972" s="591"/>
    </row>
    <row r="973" spans="1:15" ht="15" x14ac:dyDescent="0.2">
      <c r="A973" s="601">
        <v>836</v>
      </c>
      <c r="B973" s="594"/>
      <c r="C973" s="596"/>
      <c r="D973" s="597"/>
      <c r="E973" s="181"/>
      <c r="F973" s="634"/>
      <c r="G973" s="598">
        <f t="shared" si="53"/>
        <v>0</v>
      </c>
      <c r="H973" s="560">
        <f t="shared" si="54"/>
        <v>0</v>
      </c>
      <c r="I973" s="599"/>
      <c r="J973" s="560">
        <f t="shared" si="55"/>
        <v>0</v>
      </c>
      <c r="K973" s="181"/>
      <c r="L973" s="181"/>
      <c r="M973" s="181"/>
      <c r="N973" s="600">
        <f t="shared" si="56"/>
        <v>0</v>
      </c>
      <c r="O973" s="591"/>
    </row>
    <row r="974" spans="1:15" ht="15" x14ac:dyDescent="0.2">
      <c r="A974" s="601">
        <v>837</v>
      </c>
      <c r="B974" s="594"/>
      <c r="C974" s="596"/>
      <c r="D974" s="597"/>
      <c r="E974" s="181"/>
      <c r="F974" s="634"/>
      <c r="G974" s="598">
        <f t="shared" si="53"/>
        <v>0</v>
      </c>
      <c r="H974" s="560">
        <f t="shared" si="54"/>
        <v>0</v>
      </c>
      <c r="I974" s="599"/>
      <c r="J974" s="560">
        <f t="shared" si="55"/>
        <v>0</v>
      </c>
      <c r="K974" s="181"/>
      <c r="L974" s="181"/>
      <c r="M974" s="181"/>
      <c r="N974" s="600">
        <f t="shared" si="56"/>
        <v>0</v>
      </c>
      <c r="O974" s="591"/>
    </row>
    <row r="975" spans="1:15" ht="15" x14ac:dyDescent="0.2">
      <c r="A975" s="601">
        <v>838</v>
      </c>
      <c r="B975" s="594"/>
      <c r="C975" s="596"/>
      <c r="D975" s="597"/>
      <c r="E975" s="181"/>
      <c r="F975" s="634"/>
      <c r="G975" s="598">
        <f t="shared" si="53"/>
        <v>0</v>
      </c>
      <c r="H975" s="560">
        <f t="shared" si="54"/>
        <v>0</v>
      </c>
      <c r="I975" s="599"/>
      <c r="J975" s="560">
        <f t="shared" si="55"/>
        <v>0</v>
      </c>
      <c r="K975" s="181"/>
      <c r="L975" s="181"/>
      <c r="M975" s="181"/>
      <c r="N975" s="600">
        <f t="shared" si="56"/>
        <v>0</v>
      </c>
      <c r="O975" s="591"/>
    </row>
    <row r="976" spans="1:15" ht="15" x14ac:dyDescent="0.2">
      <c r="A976" s="601">
        <v>839</v>
      </c>
      <c r="B976" s="594"/>
      <c r="C976" s="596"/>
      <c r="D976" s="597"/>
      <c r="E976" s="181"/>
      <c r="F976" s="634"/>
      <c r="G976" s="598">
        <f t="shared" si="53"/>
        <v>0</v>
      </c>
      <c r="H976" s="560">
        <f t="shared" si="54"/>
        <v>0</v>
      </c>
      <c r="I976" s="599"/>
      <c r="J976" s="560">
        <f t="shared" si="55"/>
        <v>0</v>
      </c>
      <c r="K976" s="181"/>
      <c r="L976" s="181"/>
      <c r="M976" s="181"/>
      <c r="N976" s="600">
        <f t="shared" si="56"/>
        <v>0</v>
      </c>
      <c r="O976" s="591"/>
    </row>
    <row r="977" spans="1:15" ht="15" x14ac:dyDescent="0.2">
      <c r="A977" s="601">
        <v>840</v>
      </c>
      <c r="B977" s="594"/>
      <c r="C977" s="596"/>
      <c r="D977" s="597"/>
      <c r="E977" s="181"/>
      <c r="F977" s="634"/>
      <c r="G977" s="598">
        <f t="shared" si="53"/>
        <v>0</v>
      </c>
      <c r="H977" s="560">
        <f t="shared" si="54"/>
        <v>0</v>
      </c>
      <c r="I977" s="599"/>
      <c r="J977" s="560">
        <f t="shared" si="55"/>
        <v>0</v>
      </c>
      <c r="K977" s="181"/>
      <c r="L977" s="181"/>
      <c r="M977" s="181"/>
      <c r="N977" s="600">
        <f t="shared" si="56"/>
        <v>0</v>
      </c>
      <c r="O977" s="591"/>
    </row>
    <row r="978" spans="1:15" ht="15" x14ac:dyDescent="0.2">
      <c r="A978" s="601">
        <v>841</v>
      </c>
      <c r="B978" s="594"/>
      <c r="C978" s="596"/>
      <c r="D978" s="597"/>
      <c r="E978" s="181"/>
      <c r="F978" s="634"/>
      <c r="G978" s="598">
        <f t="shared" si="53"/>
        <v>0</v>
      </c>
      <c r="H978" s="560">
        <f t="shared" si="54"/>
        <v>0</v>
      </c>
      <c r="I978" s="599"/>
      <c r="J978" s="560">
        <f t="shared" si="55"/>
        <v>0</v>
      </c>
      <c r="K978" s="181"/>
      <c r="L978" s="181"/>
      <c r="M978" s="181"/>
      <c r="N978" s="600">
        <f t="shared" si="56"/>
        <v>0</v>
      </c>
      <c r="O978" s="591"/>
    </row>
    <row r="979" spans="1:15" ht="15" x14ac:dyDescent="0.2">
      <c r="A979" s="601">
        <v>842</v>
      </c>
      <c r="B979" s="594"/>
      <c r="C979" s="596"/>
      <c r="D979" s="597"/>
      <c r="E979" s="181"/>
      <c r="F979" s="634"/>
      <c r="G979" s="598">
        <f t="shared" si="53"/>
        <v>0</v>
      </c>
      <c r="H979" s="560">
        <f t="shared" si="54"/>
        <v>0</v>
      </c>
      <c r="I979" s="599"/>
      <c r="J979" s="560">
        <f t="shared" si="55"/>
        <v>0</v>
      </c>
      <c r="K979" s="181"/>
      <c r="L979" s="181"/>
      <c r="M979" s="181"/>
      <c r="N979" s="600">
        <f t="shared" si="56"/>
        <v>0</v>
      </c>
      <c r="O979" s="591"/>
    </row>
    <row r="980" spans="1:15" ht="15" x14ac:dyDescent="0.2">
      <c r="A980" s="601">
        <v>843</v>
      </c>
      <c r="B980" s="594"/>
      <c r="C980" s="596"/>
      <c r="D980" s="597"/>
      <c r="E980" s="181"/>
      <c r="F980" s="634"/>
      <c r="G980" s="598">
        <f t="shared" si="53"/>
        <v>0</v>
      </c>
      <c r="H980" s="560">
        <f t="shared" si="54"/>
        <v>0</v>
      </c>
      <c r="I980" s="599"/>
      <c r="J980" s="560">
        <f t="shared" si="55"/>
        <v>0</v>
      </c>
      <c r="K980" s="181"/>
      <c r="L980" s="181"/>
      <c r="M980" s="181"/>
      <c r="N980" s="600">
        <f t="shared" si="56"/>
        <v>0</v>
      </c>
      <c r="O980" s="591"/>
    </row>
    <row r="981" spans="1:15" ht="15" x14ac:dyDescent="0.2">
      <c r="A981" s="601">
        <v>844</v>
      </c>
      <c r="B981" s="594"/>
      <c r="C981" s="596"/>
      <c r="D981" s="597"/>
      <c r="E981" s="181"/>
      <c r="F981" s="634"/>
      <c r="G981" s="598">
        <f t="shared" si="53"/>
        <v>0</v>
      </c>
      <c r="H981" s="560">
        <f t="shared" si="54"/>
        <v>0</v>
      </c>
      <c r="I981" s="599"/>
      <c r="J981" s="560">
        <f t="shared" si="55"/>
        <v>0</v>
      </c>
      <c r="K981" s="181"/>
      <c r="L981" s="181"/>
      <c r="M981" s="181"/>
      <c r="N981" s="600">
        <f t="shared" si="56"/>
        <v>0</v>
      </c>
      <c r="O981" s="591"/>
    </row>
    <row r="982" spans="1:15" ht="15" x14ac:dyDescent="0.2">
      <c r="A982" s="601">
        <v>845</v>
      </c>
      <c r="B982" s="594"/>
      <c r="C982" s="596"/>
      <c r="D982" s="597"/>
      <c r="E982" s="181"/>
      <c r="F982" s="634"/>
      <c r="G982" s="598">
        <f t="shared" si="53"/>
        <v>0</v>
      </c>
      <c r="H982" s="560">
        <f t="shared" si="54"/>
        <v>0</v>
      </c>
      <c r="I982" s="599"/>
      <c r="J982" s="560">
        <f t="shared" si="55"/>
        <v>0</v>
      </c>
      <c r="K982" s="181"/>
      <c r="L982" s="181"/>
      <c r="M982" s="181"/>
      <c r="N982" s="600">
        <f t="shared" si="56"/>
        <v>0</v>
      </c>
      <c r="O982" s="591"/>
    </row>
    <row r="983" spans="1:15" ht="15" x14ac:dyDescent="0.2">
      <c r="A983" s="601">
        <v>846</v>
      </c>
      <c r="B983" s="594"/>
      <c r="C983" s="596"/>
      <c r="D983" s="597"/>
      <c r="E983" s="181"/>
      <c r="F983" s="634"/>
      <c r="G983" s="598">
        <f t="shared" si="53"/>
        <v>0</v>
      </c>
      <c r="H983" s="560">
        <f t="shared" si="54"/>
        <v>0</v>
      </c>
      <c r="I983" s="599"/>
      <c r="J983" s="560">
        <f t="shared" si="55"/>
        <v>0</v>
      </c>
      <c r="K983" s="181"/>
      <c r="L983" s="181"/>
      <c r="M983" s="181"/>
      <c r="N983" s="600">
        <f t="shared" si="56"/>
        <v>0</v>
      </c>
      <c r="O983" s="591"/>
    </row>
    <row r="984" spans="1:15" ht="15" x14ac:dyDescent="0.2">
      <c r="A984" s="601">
        <v>847</v>
      </c>
      <c r="B984" s="594"/>
      <c r="C984" s="596"/>
      <c r="D984" s="597"/>
      <c r="E984" s="181"/>
      <c r="F984" s="634"/>
      <c r="G984" s="598">
        <f t="shared" si="53"/>
        <v>0</v>
      </c>
      <c r="H984" s="560">
        <f t="shared" si="54"/>
        <v>0</v>
      </c>
      <c r="I984" s="599"/>
      <c r="J984" s="560">
        <f t="shared" si="55"/>
        <v>0</v>
      </c>
      <c r="K984" s="181"/>
      <c r="L984" s="181"/>
      <c r="M984" s="181"/>
      <c r="N984" s="600">
        <f t="shared" si="56"/>
        <v>0</v>
      </c>
      <c r="O984" s="591"/>
    </row>
    <row r="985" spans="1:15" ht="15" x14ac:dyDescent="0.2">
      <c r="A985" s="601">
        <v>848</v>
      </c>
      <c r="B985" s="594"/>
      <c r="C985" s="596"/>
      <c r="D985" s="597"/>
      <c r="E985" s="181"/>
      <c r="F985" s="634"/>
      <c r="G985" s="598">
        <f t="shared" si="53"/>
        <v>0</v>
      </c>
      <c r="H985" s="560">
        <f t="shared" si="54"/>
        <v>0</v>
      </c>
      <c r="I985" s="599"/>
      <c r="J985" s="560">
        <f t="shared" si="55"/>
        <v>0</v>
      </c>
      <c r="K985" s="181"/>
      <c r="L985" s="181"/>
      <c r="M985" s="181"/>
      <c r="N985" s="600">
        <f t="shared" si="56"/>
        <v>0</v>
      </c>
      <c r="O985" s="591"/>
    </row>
    <row r="986" spans="1:15" ht="15" x14ac:dyDescent="0.2">
      <c r="A986" s="601">
        <v>849</v>
      </c>
      <c r="B986" s="594"/>
      <c r="C986" s="596"/>
      <c r="D986" s="597"/>
      <c r="E986" s="181"/>
      <c r="F986" s="634"/>
      <c r="G986" s="598">
        <f t="shared" si="53"/>
        <v>0</v>
      </c>
      <c r="H986" s="560">
        <f t="shared" si="54"/>
        <v>0</v>
      </c>
      <c r="I986" s="599"/>
      <c r="J986" s="560">
        <f t="shared" si="55"/>
        <v>0</v>
      </c>
      <c r="K986" s="181"/>
      <c r="L986" s="181"/>
      <c r="M986" s="181"/>
      <c r="N986" s="600">
        <f t="shared" si="56"/>
        <v>0</v>
      </c>
      <c r="O986" s="591"/>
    </row>
    <row r="987" spans="1:15" ht="15" x14ac:dyDescent="0.2">
      <c r="A987" s="601">
        <v>850</v>
      </c>
      <c r="B987" s="594"/>
      <c r="C987" s="596"/>
      <c r="D987" s="597"/>
      <c r="E987" s="181"/>
      <c r="F987" s="634"/>
      <c r="G987" s="598">
        <f t="shared" si="53"/>
        <v>0</v>
      </c>
      <c r="H987" s="560">
        <f t="shared" si="54"/>
        <v>0</v>
      </c>
      <c r="I987" s="599"/>
      <c r="J987" s="560">
        <f t="shared" si="55"/>
        <v>0</v>
      </c>
      <c r="K987" s="181"/>
      <c r="L987" s="181"/>
      <c r="M987" s="181"/>
      <c r="N987" s="600">
        <f t="shared" si="56"/>
        <v>0</v>
      </c>
      <c r="O987" s="591"/>
    </row>
    <row r="988" spans="1:15" ht="15" x14ac:dyDescent="0.2">
      <c r="A988" s="601">
        <v>851</v>
      </c>
      <c r="B988" s="594"/>
      <c r="C988" s="596"/>
      <c r="D988" s="597"/>
      <c r="E988" s="181"/>
      <c r="F988" s="634"/>
      <c r="G988" s="598">
        <f t="shared" si="53"/>
        <v>0</v>
      </c>
      <c r="H988" s="560">
        <f t="shared" si="54"/>
        <v>0</v>
      </c>
      <c r="I988" s="599"/>
      <c r="J988" s="560">
        <f t="shared" si="55"/>
        <v>0</v>
      </c>
      <c r="K988" s="181"/>
      <c r="L988" s="181"/>
      <c r="M988" s="181"/>
      <c r="N988" s="600">
        <f t="shared" si="56"/>
        <v>0</v>
      </c>
      <c r="O988" s="591"/>
    </row>
    <row r="989" spans="1:15" ht="15" x14ac:dyDescent="0.2">
      <c r="A989" s="601">
        <v>852</v>
      </c>
      <c r="B989" s="594"/>
      <c r="C989" s="596"/>
      <c r="D989" s="597"/>
      <c r="E989" s="181"/>
      <c r="F989" s="634"/>
      <c r="G989" s="598">
        <f t="shared" si="53"/>
        <v>0</v>
      </c>
      <c r="H989" s="560">
        <f t="shared" si="54"/>
        <v>0</v>
      </c>
      <c r="I989" s="599"/>
      <c r="J989" s="560">
        <f t="shared" si="55"/>
        <v>0</v>
      </c>
      <c r="K989" s="181"/>
      <c r="L989" s="181"/>
      <c r="M989" s="181"/>
      <c r="N989" s="600">
        <f t="shared" si="56"/>
        <v>0</v>
      </c>
      <c r="O989" s="591"/>
    </row>
    <row r="990" spans="1:15" ht="15" x14ac:dyDescent="0.2">
      <c r="A990" s="601">
        <v>853</v>
      </c>
      <c r="B990" s="594"/>
      <c r="C990" s="596"/>
      <c r="D990" s="597"/>
      <c r="E990" s="181"/>
      <c r="F990" s="634"/>
      <c r="G990" s="598">
        <f t="shared" si="53"/>
        <v>0</v>
      </c>
      <c r="H990" s="560">
        <f t="shared" si="54"/>
        <v>0</v>
      </c>
      <c r="I990" s="599"/>
      <c r="J990" s="560">
        <f t="shared" si="55"/>
        <v>0</v>
      </c>
      <c r="K990" s="181"/>
      <c r="L990" s="181"/>
      <c r="M990" s="181"/>
      <c r="N990" s="600">
        <f t="shared" si="56"/>
        <v>0</v>
      </c>
      <c r="O990" s="591"/>
    </row>
    <row r="991" spans="1:15" ht="15" x14ac:dyDescent="0.2">
      <c r="A991" s="601">
        <v>854</v>
      </c>
      <c r="B991" s="594"/>
      <c r="C991" s="596"/>
      <c r="D991" s="597"/>
      <c r="E991" s="181"/>
      <c r="F991" s="634"/>
      <c r="G991" s="598">
        <f t="shared" si="53"/>
        <v>0</v>
      </c>
      <c r="H991" s="560">
        <f t="shared" si="54"/>
        <v>0</v>
      </c>
      <c r="I991" s="599"/>
      <c r="J991" s="560">
        <f t="shared" si="55"/>
        <v>0</v>
      </c>
      <c r="K991" s="181"/>
      <c r="L991" s="181"/>
      <c r="M991" s="181"/>
      <c r="N991" s="600">
        <f t="shared" si="56"/>
        <v>0</v>
      </c>
      <c r="O991" s="591"/>
    </row>
    <row r="992" spans="1:15" ht="15" x14ac:dyDescent="0.2">
      <c r="A992" s="601">
        <v>855</v>
      </c>
      <c r="B992" s="594"/>
      <c r="C992" s="596"/>
      <c r="D992" s="597"/>
      <c r="E992" s="181"/>
      <c r="F992" s="634"/>
      <c r="G992" s="598">
        <f t="shared" si="53"/>
        <v>0</v>
      </c>
      <c r="H992" s="560">
        <f t="shared" si="54"/>
        <v>0</v>
      </c>
      <c r="I992" s="599"/>
      <c r="J992" s="560">
        <f t="shared" si="55"/>
        <v>0</v>
      </c>
      <c r="K992" s="181"/>
      <c r="L992" s="181"/>
      <c r="M992" s="181"/>
      <c r="N992" s="600">
        <f t="shared" si="56"/>
        <v>0</v>
      </c>
      <c r="O992" s="591"/>
    </row>
    <row r="993" spans="1:15" ht="15" x14ac:dyDescent="0.2">
      <c r="A993" s="601">
        <v>856</v>
      </c>
      <c r="B993" s="594"/>
      <c r="C993" s="596"/>
      <c r="D993" s="597"/>
      <c r="E993" s="181"/>
      <c r="F993" s="634"/>
      <c r="G993" s="598">
        <f t="shared" si="53"/>
        <v>0</v>
      </c>
      <c r="H993" s="560">
        <f t="shared" si="54"/>
        <v>0</v>
      </c>
      <c r="I993" s="599"/>
      <c r="J993" s="560">
        <f t="shared" si="55"/>
        <v>0</v>
      </c>
      <c r="K993" s="181"/>
      <c r="L993" s="181"/>
      <c r="M993" s="181"/>
      <c r="N993" s="600">
        <f t="shared" si="56"/>
        <v>0</v>
      </c>
      <c r="O993" s="591"/>
    </row>
    <row r="994" spans="1:15" ht="15" x14ac:dyDescent="0.2">
      <c r="A994" s="601">
        <v>857</v>
      </c>
      <c r="B994" s="594"/>
      <c r="C994" s="596"/>
      <c r="D994" s="597"/>
      <c r="E994" s="181"/>
      <c r="F994" s="634"/>
      <c r="G994" s="598">
        <f t="shared" si="53"/>
        <v>0</v>
      </c>
      <c r="H994" s="560">
        <f t="shared" si="54"/>
        <v>0</v>
      </c>
      <c r="I994" s="599"/>
      <c r="J994" s="560">
        <f t="shared" si="55"/>
        <v>0</v>
      </c>
      <c r="K994" s="181"/>
      <c r="L994" s="181"/>
      <c r="M994" s="181"/>
      <c r="N994" s="600">
        <f t="shared" si="56"/>
        <v>0</v>
      </c>
      <c r="O994" s="591"/>
    </row>
    <row r="995" spans="1:15" ht="15" x14ac:dyDescent="0.2">
      <c r="A995" s="601">
        <v>858</v>
      </c>
      <c r="B995" s="594"/>
      <c r="C995" s="596"/>
      <c r="D995" s="597"/>
      <c r="E995" s="181"/>
      <c r="F995" s="634"/>
      <c r="G995" s="598">
        <f t="shared" si="53"/>
        <v>0</v>
      </c>
      <c r="H995" s="560">
        <f t="shared" si="54"/>
        <v>0</v>
      </c>
      <c r="I995" s="599"/>
      <c r="J995" s="560">
        <f t="shared" si="55"/>
        <v>0</v>
      </c>
      <c r="K995" s="181"/>
      <c r="L995" s="181"/>
      <c r="M995" s="181"/>
      <c r="N995" s="600">
        <f t="shared" si="56"/>
        <v>0</v>
      </c>
      <c r="O995" s="591"/>
    </row>
    <row r="996" spans="1:15" ht="15" x14ac:dyDescent="0.2">
      <c r="A996" s="601">
        <v>859</v>
      </c>
      <c r="B996" s="594"/>
      <c r="C996" s="596"/>
      <c r="D996" s="597"/>
      <c r="E996" s="181"/>
      <c r="F996" s="634"/>
      <c r="G996" s="598">
        <f t="shared" si="53"/>
        <v>0</v>
      </c>
      <c r="H996" s="560">
        <f t="shared" si="54"/>
        <v>0</v>
      </c>
      <c r="I996" s="599"/>
      <c r="J996" s="560">
        <f t="shared" si="55"/>
        <v>0</v>
      </c>
      <c r="K996" s="181"/>
      <c r="L996" s="181"/>
      <c r="M996" s="181"/>
      <c r="N996" s="600">
        <f t="shared" si="56"/>
        <v>0</v>
      </c>
      <c r="O996" s="591"/>
    </row>
    <row r="997" spans="1:15" ht="15" x14ac:dyDescent="0.2">
      <c r="A997" s="601">
        <v>860</v>
      </c>
      <c r="B997" s="594"/>
      <c r="C997" s="596"/>
      <c r="D997" s="597"/>
      <c r="E997" s="181"/>
      <c r="F997" s="634"/>
      <c r="G997" s="598">
        <f t="shared" si="53"/>
        <v>0</v>
      </c>
      <c r="H997" s="560">
        <f t="shared" si="54"/>
        <v>0</v>
      </c>
      <c r="I997" s="599"/>
      <c r="J997" s="560">
        <f t="shared" si="55"/>
        <v>0</v>
      </c>
      <c r="K997" s="181"/>
      <c r="L997" s="181"/>
      <c r="M997" s="181"/>
      <c r="N997" s="600">
        <f t="shared" si="56"/>
        <v>0</v>
      </c>
      <c r="O997" s="591"/>
    </row>
    <row r="998" spans="1:15" ht="15" x14ac:dyDescent="0.2">
      <c r="A998" s="601">
        <v>861</v>
      </c>
      <c r="B998" s="594"/>
      <c r="C998" s="596"/>
      <c r="D998" s="597"/>
      <c r="E998" s="181"/>
      <c r="F998" s="634"/>
      <c r="G998" s="598">
        <f t="shared" si="53"/>
        <v>0</v>
      </c>
      <c r="H998" s="560">
        <f t="shared" si="54"/>
        <v>0</v>
      </c>
      <c r="I998" s="599"/>
      <c r="J998" s="560">
        <f t="shared" si="55"/>
        <v>0</v>
      </c>
      <c r="K998" s="181"/>
      <c r="L998" s="181"/>
      <c r="M998" s="181"/>
      <c r="N998" s="600">
        <f t="shared" si="56"/>
        <v>0</v>
      </c>
      <c r="O998" s="591"/>
    </row>
    <row r="999" spans="1:15" ht="15" x14ac:dyDescent="0.2">
      <c r="A999" s="601">
        <v>862</v>
      </c>
      <c r="B999" s="594"/>
      <c r="C999" s="596"/>
      <c r="D999" s="597"/>
      <c r="E999" s="181"/>
      <c r="F999" s="634"/>
      <c r="G999" s="598">
        <f t="shared" si="53"/>
        <v>0</v>
      </c>
      <c r="H999" s="560">
        <f t="shared" si="54"/>
        <v>0</v>
      </c>
      <c r="I999" s="599"/>
      <c r="J999" s="560">
        <f t="shared" si="55"/>
        <v>0</v>
      </c>
      <c r="K999" s="181"/>
      <c r="L999" s="181"/>
      <c r="M999" s="181"/>
      <c r="N999" s="600">
        <f t="shared" si="56"/>
        <v>0</v>
      </c>
      <c r="O999" s="591"/>
    </row>
    <row r="1000" spans="1:15" ht="15" x14ac:dyDescent="0.2">
      <c r="A1000" s="601">
        <v>863</v>
      </c>
      <c r="B1000" s="594"/>
      <c r="C1000" s="596"/>
      <c r="D1000" s="597"/>
      <c r="E1000" s="181"/>
      <c r="F1000" s="634"/>
      <c r="G1000" s="598">
        <f t="shared" si="53"/>
        <v>0</v>
      </c>
      <c r="H1000" s="560">
        <f t="shared" si="54"/>
        <v>0</v>
      </c>
      <c r="I1000" s="599"/>
      <c r="J1000" s="560">
        <f t="shared" si="55"/>
        <v>0</v>
      </c>
      <c r="K1000" s="181"/>
      <c r="L1000" s="181"/>
      <c r="M1000" s="181"/>
      <c r="N1000" s="600">
        <f t="shared" si="56"/>
        <v>0</v>
      </c>
      <c r="O1000" s="591"/>
    </row>
    <row r="1001" spans="1:15" ht="15" x14ac:dyDescent="0.2">
      <c r="A1001" s="601">
        <v>864</v>
      </c>
      <c r="B1001" s="594"/>
      <c r="C1001" s="596"/>
      <c r="D1001" s="597"/>
      <c r="E1001" s="181"/>
      <c r="F1001" s="634"/>
      <c r="G1001" s="598">
        <f t="shared" si="53"/>
        <v>0</v>
      </c>
      <c r="H1001" s="560">
        <f t="shared" si="54"/>
        <v>0</v>
      </c>
      <c r="I1001" s="599"/>
      <c r="J1001" s="560">
        <f t="shared" si="55"/>
        <v>0</v>
      </c>
      <c r="K1001" s="181"/>
      <c r="L1001" s="181"/>
      <c r="M1001" s="181"/>
      <c r="N1001" s="600">
        <f t="shared" si="56"/>
        <v>0</v>
      </c>
      <c r="O1001" s="591"/>
    </row>
    <row r="1002" spans="1:15" ht="15" x14ac:dyDescent="0.2">
      <c r="A1002" s="601">
        <v>865</v>
      </c>
      <c r="B1002" s="594"/>
      <c r="C1002" s="596"/>
      <c r="D1002" s="597"/>
      <c r="E1002" s="181"/>
      <c r="F1002" s="634"/>
      <c r="G1002" s="598">
        <f t="shared" si="53"/>
        <v>0</v>
      </c>
      <c r="H1002" s="560">
        <f t="shared" si="54"/>
        <v>0</v>
      </c>
      <c r="I1002" s="599"/>
      <c r="J1002" s="560">
        <f t="shared" si="55"/>
        <v>0</v>
      </c>
      <c r="K1002" s="181"/>
      <c r="L1002" s="181"/>
      <c r="M1002" s="181"/>
      <c r="N1002" s="600">
        <f t="shared" si="56"/>
        <v>0</v>
      </c>
      <c r="O1002" s="591"/>
    </row>
    <row r="1003" spans="1:15" ht="15" x14ac:dyDescent="0.2">
      <c r="A1003" s="601">
        <v>866</v>
      </c>
      <c r="B1003" s="594"/>
      <c r="C1003" s="596"/>
      <c r="D1003" s="597"/>
      <c r="E1003" s="181"/>
      <c r="F1003" s="634"/>
      <c r="G1003" s="598">
        <f t="shared" si="53"/>
        <v>0</v>
      </c>
      <c r="H1003" s="560">
        <f t="shared" si="54"/>
        <v>0</v>
      </c>
      <c r="I1003" s="599"/>
      <c r="J1003" s="560">
        <f t="shared" si="55"/>
        <v>0</v>
      </c>
      <c r="K1003" s="181"/>
      <c r="L1003" s="181"/>
      <c r="M1003" s="181"/>
      <c r="N1003" s="600">
        <f t="shared" si="56"/>
        <v>0</v>
      </c>
      <c r="O1003" s="591"/>
    </row>
    <row r="1004" spans="1:15" ht="15" x14ac:dyDescent="0.2">
      <c r="A1004" s="601">
        <v>867</v>
      </c>
      <c r="B1004" s="594"/>
      <c r="C1004" s="596"/>
      <c r="D1004" s="597"/>
      <c r="E1004" s="181"/>
      <c r="F1004" s="634"/>
      <c r="G1004" s="598">
        <f t="shared" si="53"/>
        <v>0</v>
      </c>
      <c r="H1004" s="560">
        <f t="shared" si="54"/>
        <v>0</v>
      </c>
      <c r="I1004" s="599"/>
      <c r="J1004" s="560">
        <f t="shared" si="55"/>
        <v>0</v>
      </c>
      <c r="K1004" s="181"/>
      <c r="L1004" s="181"/>
      <c r="M1004" s="181"/>
      <c r="N1004" s="600">
        <f t="shared" si="56"/>
        <v>0</v>
      </c>
      <c r="O1004" s="591"/>
    </row>
    <row r="1005" spans="1:15" ht="15" x14ac:dyDescent="0.2">
      <c r="A1005" s="601">
        <v>868</v>
      </c>
      <c r="B1005" s="594"/>
      <c r="C1005" s="596"/>
      <c r="D1005" s="597"/>
      <c r="E1005" s="181"/>
      <c r="F1005" s="634"/>
      <c r="G1005" s="598">
        <f t="shared" si="53"/>
        <v>0</v>
      </c>
      <c r="H1005" s="560">
        <f t="shared" si="54"/>
        <v>0</v>
      </c>
      <c r="I1005" s="599"/>
      <c r="J1005" s="560">
        <f t="shared" si="55"/>
        <v>0</v>
      </c>
      <c r="K1005" s="181"/>
      <c r="L1005" s="181"/>
      <c r="M1005" s="181"/>
      <c r="N1005" s="600">
        <f t="shared" si="56"/>
        <v>0</v>
      </c>
      <c r="O1005" s="591"/>
    </row>
    <row r="1006" spans="1:15" ht="15" x14ac:dyDescent="0.2">
      <c r="A1006" s="601">
        <v>869</v>
      </c>
      <c r="B1006" s="594"/>
      <c r="C1006" s="596"/>
      <c r="D1006" s="597"/>
      <c r="E1006" s="181"/>
      <c r="F1006" s="634"/>
      <c r="G1006" s="598">
        <f t="shared" si="53"/>
        <v>0</v>
      </c>
      <c r="H1006" s="560">
        <f t="shared" si="54"/>
        <v>0</v>
      </c>
      <c r="I1006" s="599"/>
      <c r="J1006" s="560">
        <f t="shared" si="55"/>
        <v>0</v>
      </c>
      <c r="K1006" s="181"/>
      <c r="L1006" s="181"/>
      <c r="M1006" s="181"/>
      <c r="N1006" s="600">
        <f t="shared" si="56"/>
        <v>0</v>
      </c>
      <c r="O1006" s="591"/>
    </row>
    <row r="1007" spans="1:15" ht="15" x14ac:dyDescent="0.2">
      <c r="A1007" s="601">
        <v>870</v>
      </c>
      <c r="B1007" s="594"/>
      <c r="C1007" s="596"/>
      <c r="D1007" s="597"/>
      <c r="E1007" s="181"/>
      <c r="F1007" s="634"/>
      <c r="G1007" s="598">
        <f t="shared" si="53"/>
        <v>0</v>
      </c>
      <c r="H1007" s="560">
        <f t="shared" si="54"/>
        <v>0</v>
      </c>
      <c r="I1007" s="599"/>
      <c r="J1007" s="560">
        <f t="shared" si="55"/>
        <v>0</v>
      </c>
      <c r="K1007" s="181"/>
      <c r="L1007" s="181"/>
      <c r="M1007" s="181"/>
      <c r="N1007" s="600">
        <f t="shared" si="56"/>
        <v>0</v>
      </c>
      <c r="O1007" s="591"/>
    </row>
    <row r="1008" spans="1:15" ht="15" x14ac:dyDescent="0.2">
      <c r="A1008" s="601">
        <v>871</v>
      </c>
      <c r="B1008" s="594"/>
      <c r="C1008" s="596"/>
      <c r="D1008" s="597"/>
      <c r="E1008" s="181"/>
      <c r="F1008" s="634"/>
      <c r="G1008" s="598">
        <f t="shared" si="53"/>
        <v>0</v>
      </c>
      <c r="H1008" s="560">
        <f t="shared" si="54"/>
        <v>0</v>
      </c>
      <c r="I1008" s="599"/>
      <c r="J1008" s="560">
        <f t="shared" si="55"/>
        <v>0</v>
      </c>
      <c r="K1008" s="181"/>
      <c r="L1008" s="181"/>
      <c r="M1008" s="181"/>
      <c r="N1008" s="600">
        <f t="shared" si="56"/>
        <v>0</v>
      </c>
      <c r="O1008" s="591"/>
    </row>
    <row r="1009" spans="1:15" ht="15" x14ac:dyDescent="0.2">
      <c r="A1009" s="601">
        <v>872</v>
      </c>
      <c r="B1009" s="594"/>
      <c r="C1009" s="596"/>
      <c r="D1009" s="597"/>
      <c r="E1009" s="181"/>
      <c r="F1009" s="634"/>
      <c r="G1009" s="598">
        <f t="shared" si="53"/>
        <v>0</v>
      </c>
      <c r="H1009" s="560">
        <f t="shared" si="54"/>
        <v>0</v>
      </c>
      <c r="I1009" s="599"/>
      <c r="J1009" s="560">
        <f t="shared" si="55"/>
        <v>0</v>
      </c>
      <c r="K1009" s="181"/>
      <c r="L1009" s="181"/>
      <c r="M1009" s="181"/>
      <c r="N1009" s="600">
        <f t="shared" si="56"/>
        <v>0</v>
      </c>
      <c r="O1009" s="591"/>
    </row>
    <row r="1010" spans="1:15" ht="15" x14ac:dyDescent="0.2">
      <c r="A1010" s="601">
        <v>873</v>
      </c>
      <c r="B1010" s="594"/>
      <c r="C1010" s="596"/>
      <c r="D1010" s="597"/>
      <c r="E1010" s="181"/>
      <c r="F1010" s="634"/>
      <c r="G1010" s="598">
        <f t="shared" si="53"/>
        <v>0</v>
      </c>
      <c r="H1010" s="560">
        <f t="shared" si="54"/>
        <v>0</v>
      </c>
      <c r="I1010" s="599"/>
      <c r="J1010" s="560">
        <f t="shared" si="55"/>
        <v>0</v>
      </c>
      <c r="K1010" s="181"/>
      <c r="L1010" s="181"/>
      <c r="M1010" s="181"/>
      <c r="N1010" s="600">
        <f t="shared" si="56"/>
        <v>0</v>
      </c>
      <c r="O1010" s="591"/>
    </row>
    <row r="1011" spans="1:15" ht="15" x14ac:dyDescent="0.2">
      <c r="A1011" s="601">
        <v>874</v>
      </c>
      <c r="B1011" s="594"/>
      <c r="C1011" s="596"/>
      <c r="D1011" s="597"/>
      <c r="E1011" s="181"/>
      <c r="F1011" s="634"/>
      <c r="G1011" s="598">
        <f t="shared" si="53"/>
        <v>0</v>
      </c>
      <c r="H1011" s="560">
        <f t="shared" si="54"/>
        <v>0</v>
      </c>
      <c r="I1011" s="599"/>
      <c r="J1011" s="560">
        <f t="shared" si="55"/>
        <v>0</v>
      </c>
      <c r="K1011" s="181"/>
      <c r="L1011" s="181"/>
      <c r="M1011" s="181"/>
      <c r="N1011" s="600">
        <f t="shared" si="56"/>
        <v>0</v>
      </c>
      <c r="O1011" s="591"/>
    </row>
    <row r="1012" spans="1:15" ht="15" x14ac:dyDescent="0.2">
      <c r="A1012" s="601">
        <v>875</v>
      </c>
      <c r="B1012" s="594"/>
      <c r="C1012" s="596"/>
      <c r="D1012" s="597"/>
      <c r="E1012" s="181"/>
      <c r="F1012" s="634"/>
      <c r="G1012" s="598">
        <f t="shared" si="53"/>
        <v>0</v>
      </c>
      <c r="H1012" s="560">
        <f t="shared" si="54"/>
        <v>0</v>
      </c>
      <c r="I1012" s="599"/>
      <c r="J1012" s="560">
        <f t="shared" si="55"/>
        <v>0</v>
      </c>
      <c r="K1012" s="181"/>
      <c r="L1012" s="181"/>
      <c r="M1012" s="181"/>
      <c r="N1012" s="600">
        <f t="shared" si="56"/>
        <v>0</v>
      </c>
      <c r="O1012" s="591"/>
    </row>
    <row r="1013" spans="1:15" ht="15" x14ac:dyDescent="0.2">
      <c r="A1013" s="601">
        <v>876</v>
      </c>
      <c r="B1013" s="594"/>
      <c r="C1013" s="596"/>
      <c r="D1013" s="597"/>
      <c r="E1013" s="181"/>
      <c r="F1013" s="634"/>
      <c r="G1013" s="598">
        <f t="shared" si="53"/>
        <v>0</v>
      </c>
      <c r="H1013" s="560">
        <f t="shared" si="54"/>
        <v>0</v>
      </c>
      <c r="I1013" s="599"/>
      <c r="J1013" s="560">
        <f t="shared" si="55"/>
        <v>0</v>
      </c>
      <c r="K1013" s="181"/>
      <c r="L1013" s="181"/>
      <c r="M1013" s="181"/>
      <c r="N1013" s="600">
        <f t="shared" si="56"/>
        <v>0</v>
      </c>
      <c r="O1013" s="591"/>
    </row>
    <row r="1014" spans="1:15" ht="15" x14ac:dyDescent="0.2">
      <c r="A1014" s="601">
        <v>877</v>
      </c>
      <c r="B1014" s="594"/>
      <c r="C1014" s="596"/>
      <c r="D1014" s="597"/>
      <c r="E1014" s="181"/>
      <c r="F1014" s="634"/>
      <c r="G1014" s="598">
        <f t="shared" si="53"/>
        <v>0</v>
      </c>
      <c r="H1014" s="560">
        <f t="shared" si="54"/>
        <v>0</v>
      </c>
      <c r="I1014" s="599"/>
      <c r="J1014" s="560">
        <f t="shared" si="55"/>
        <v>0</v>
      </c>
      <c r="K1014" s="181"/>
      <c r="L1014" s="181"/>
      <c r="M1014" s="181"/>
      <c r="N1014" s="600">
        <f t="shared" si="56"/>
        <v>0</v>
      </c>
      <c r="O1014" s="591"/>
    </row>
    <row r="1015" spans="1:15" ht="15" x14ac:dyDescent="0.2">
      <c r="A1015" s="601">
        <v>878</v>
      </c>
      <c r="B1015" s="594"/>
      <c r="C1015" s="596"/>
      <c r="D1015" s="597"/>
      <c r="E1015" s="181"/>
      <c r="F1015" s="634"/>
      <c r="G1015" s="598">
        <f t="shared" si="53"/>
        <v>0</v>
      </c>
      <c r="H1015" s="560">
        <f t="shared" si="54"/>
        <v>0</v>
      </c>
      <c r="I1015" s="599"/>
      <c r="J1015" s="560">
        <f t="shared" si="55"/>
        <v>0</v>
      </c>
      <c r="K1015" s="181"/>
      <c r="L1015" s="181"/>
      <c r="M1015" s="181"/>
      <c r="N1015" s="600">
        <f t="shared" si="56"/>
        <v>0</v>
      </c>
      <c r="O1015" s="591"/>
    </row>
    <row r="1016" spans="1:15" ht="15" x14ac:dyDescent="0.2">
      <c r="A1016" s="601">
        <v>879</v>
      </c>
      <c r="B1016" s="594"/>
      <c r="C1016" s="596"/>
      <c r="D1016" s="597"/>
      <c r="E1016" s="181"/>
      <c r="F1016" s="634"/>
      <c r="G1016" s="598">
        <f t="shared" si="53"/>
        <v>0</v>
      </c>
      <c r="H1016" s="560">
        <f t="shared" si="54"/>
        <v>0</v>
      </c>
      <c r="I1016" s="599"/>
      <c r="J1016" s="560">
        <f t="shared" si="55"/>
        <v>0</v>
      </c>
      <c r="K1016" s="181"/>
      <c r="L1016" s="181"/>
      <c r="M1016" s="181"/>
      <c r="N1016" s="600">
        <f t="shared" si="56"/>
        <v>0</v>
      </c>
      <c r="O1016" s="591"/>
    </row>
    <row r="1017" spans="1:15" ht="15" x14ac:dyDescent="0.2">
      <c r="A1017" s="601">
        <v>880</v>
      </c>
      <c r="B1017" s="594"/>
      <c r="C1017" s="596"/>
      <c r="D1017" s="597"/>
      <c r="E1017" s="181"/>
      <c r="F1017" s="634"/>
      <c r="G1017" s="598">
        <f t="shared" si="53"/>
        <v>0</v>
      </c>
      <c r="H1017" s="560">
        <f t="shared" si="54"/>
        <v>0</v>
      </c>
      <c r="I1017" s="599"/>
      <c r="J1017" s="560">
        <f t="shared" si="55"/>
        <v>0</v>
      </c>
      <c r="K1017" s="181"/>
      <c r="L1017" s="181"/>
      <c r="M1017" s="181"/>
      <c r="N1017" s="600">
        <f t="shared" si="56"/>
        <v>0</v>
      </c>
      <c r="O1017" s="591"/>
    </row>
    <row r="1018" spans="1:15" ht="15" x14ac:dyDescent="0.2">
      <c r="A1018" s="601">
        <v>881</v>
      </c>
      <c r="B1018" s="594"/>
      <c r="C1018" s="596"/>
      <c r="D1018" s="597"/>
      <c r="E1018" s="181"/>
      <c r="F1018" s="634"/>
      <c r="G1018" s="598">
        <f t="shared" si="53"/>
        <v>0</v>
      </c>
      <c r="H1018" s="560">
        <f t="shared" si="54"/>
        <v>0</v>
      </c>
      <c r="I1018" s="599"/>
      <c r="J1018" s="560">
        <f t="shared" si="55"/>
        <v>0</v>
      </c>
      <c r="K1018" s="181"/>
      <c r="L1018" s="181"/>
      <c r="M1018" s="181"/>
      <c r="N1018" s="600">
        <f t="shared" si="56"/>
        <v>0</v>
      </c>
      <c r="O1018" s="591"/>
    </row>
    <row r="1019" spans="1:15" ht="15" x14ac:dyDescent="0.2">
      <c r="A1019" s="601">
        <v>882</v>
      </c>
      <c r="B1019" s="594"/>
      <c r="C1019" s="596"/>
      <c r="D1019" s="597"/>
      <c r="E1019" s="181"/>
      <c r="F1019" s="634"/>
      <c r="G1019" s="598">
        <f t="shared" si="53"/>
        <v>0</v>
      </c>
      <c r="H1019" s="560">
        <f t="shared" si="54"/>
        <v>0</v>
      </c>
      <c r="I1019" s="599"/>
      <c r="J1019" s="560">
        <f t="shared" si="55"/>
        <v>0</v>
      </c>
      <c r="K1019" s="181"/>
      <c r="L1019" s="181"/>
      <c r="M1019" s="181"/>
      <c r="N1019" s="600">
        <f t="shared" si="56"/>
        <v>0</v>
      </c>
      <c r="O1019" s="591"/>
    </row>
    <row r="1020" spans="1:15" ht="15" x14ac:dyDescent="0.2">
      <c r="A1020" s="601">
        <v>883</v>
      </c>
      <c r="B1020" s="594"/>
      <c r="C1020" s="596"/>
      <c r="D1020" s="597"/>
      <c r="E1020" s="181"/>
      <c r="F1020" s="634"/>
      <c r="G1020" s="598">
        <f t="shared" si="53"/>
        <v>0</v>
      </c>
      <c r="H1020" s="560">
        <f t="shared" si="54"/>
        <v>0</v>
      </c>
      <c r="I1020" s="599"/>
      <c r="J1020" s="560">
        <f t="shared" si="55"/>
        <v>0</v>
      </c>
      <c r="K1020" s="181"/>
      <c r="L1020" s="181"/>
      <c r="M1020" s="181"/>
      <c r="N1020" s="600">
        <f t="shared" si="56"/>
        <v>0</v>
      </c>
      <c r="O1020" s="591"/>
    </row>
    <row r="1021" spans="1:15" ht="15" x14ac:dyDescent="0.2">
      <c r="A1021" s="601">
        <v>884</v>
      </c>
      <c r="B1021" s="594"/>
      <c r="C1021" s="596"/>
      <c r="D1021" s="597"/>
      <c r="E1021" s="181"/>
      <c r="F1021" s="634"/>
      <c r="G1021" s="598">
        <f t="shared" si="53"/>
        <v>0</v>
      </c>
      <c r="H1021" s="560">
        <f t="shared" si="54"/>
        <v>0</v>
      </c>
      <c r="I1021" s="599"/>
      <c r="J1021" s="560">
        <f t="shared" si="55"/>
        <v>0</v>
      </c>
      <c r="K1021" s="181"/>
      <c r="L1021" s="181"/>
      <c r="M1021" s="181"/>
      <c r="N1021" s="600">
        <f t="shared" si="56"/>
        <v>0</v>
      </c>
      <c r="O1021" s="591"/>
    </row>
    <row r="1022" spans="1:15" ht="15" x14ac:dyDescent="0.2">
      <c r="A1022" s="601">
        <v>885</v>
      </c>
      <c r="B1022" s="594"/>
      <c r="C1022" s="596"/>
      <c r="D1022" s="597"/>
      <c r="E1022" s="181"/>
      <c r="F1022" s="634"/>
      <c r="G1022" s="598">
        <f t="shared" si="53"/>
        <v>0</v>
      </c>
      <c r="H1022" s="560">
        <f t="shared" si="54"/>
        <v>0</v>
      </c>
      <c r="I1022" s="599"/>
      <c r="J1022" s="560">
        <f t="shared" si="55"/>
        <v>0</v>
      </c>
      <c r="K1022" s="181"/>
      <c r="L1022" s="181"/>
      <c r="M1022" s="181"/>
      <c r="N1022" s="600">
        <f t="shared" si="56"/>
        <v>0</v>
      </c>
      <c r="O1022" s="591"/>
    </row>
    <row r="1023" spans="1:15" ht="15" x14ac:dyDescent="0.2">
      <c r="A1023" s="601">
        <v>886</v>
      </c>
      <c r="B1023" s="594"/>
      <c r="C1023" s="596"/>
      <c r="D1023" s="597"/>
      <c r="E1023" s="181"/>
      <c r="F1023" s="634"/>
      <c r="G1023" s="598">
        <f t="shared" si="53"/>
        <v>0</v>
      </c>
      <c r="H1023" s="560">
        <f t="shared" si="54"/>
        <v>0</v>
      </c>
      <c r="I1023" s="599"/>
      <c r="J1023" s="560">
        <f t="shared" si="55"/>
        <v>0</v>
      </c>
      <c r="K1023" s="181"/>
      <c r="L1023" s="181"/>
      <c r="M1023" s="181"/>
      <c r="N1023" s="600">
        <f t="shared" si="56"/>
        <v>0</v>
      </c>
      <c r="O1023" s="591"/>
    </row>
    <row r="1024" spans="1:15" ht="15" x14ac:dyDescent="0.2">
      <c r="A1024" s="601">
        <v>887</v>
      </c>
      <c r="B1024" s="594"/>
      <c r="C1024" s="596"/>
      <c r="D1024" s="597"/>
      <c r="E1024" s="181"/>
      <c r="F1024" s="634"/>
      <c r="G1024" s="598">
        <f t="shared" si="53"/>
        <v>0</v>
      </c>
      <c r="H1024" s="560">
        <f t="shared" si="54"/>
        <v>0</v>
      </c>
      <c r="I1024" s="599"/>
      <c r="J1024" s="560">
        <f t="shared" si="55"/>
        <v>0</v>
      </c>
      <c r="K1024" s="181"/>
      <c r="L1024" s="181"/>
      <c r="M1024" s="181"/>
      <c r="N1024" s="600">
        <f t="shared" si="56"/>
        <v>0</v>
      </c>
      <c r="O1024" s="591"/>
    </row>
    <row r="1025" spans="1:15" ht="15" x14ac:dyDescent="0.2">
      <c r="A1025" s="601">
        <v>888</v>
      </c>
      <c r="B1025" s="594"/>
      <c r="C1025" s="596"/>
      <c r="D1025" s="597"/>
      <c r="E1025" s="181"/>
      <c r="F1025" s="634"/>
      <c r="G1025" s="598">
        <f t="shared" si="53"/>
        <v>0</v>
      </c>
      <c r="H1025" s="560">
        <f t="shared" si="54"/>
        <v>0</v>
      </c>
      <c r="I1025" s="599"/>
      <c r="J1025" s="560">
        <f t="shared" si="55"/>
        <v>0</v>
      </c>
      <c r="K1025" s="181"/>
      <c r="L1025" s="181"/>
      <c r="M1025" s="181"/>
      <c r="N1025" s="600">
        <f t="shared" si="56"/>
        <v>0</v>
      </c>
      <c r="O1025" s="591"/>
    </row>
    <row r="1026" spans="1:15" ht="15" x14ac:dyDescent="0.2">
      <c r="A1026" s="601">
        <v>889</v>
      </c>
      <c r="B1026" s="594"/>
      <c r="C1026" s="596"/>
      <c r="D1026" s="597"/>
      <c r="E1026" s="181"/>
      <c r="F1026" s="634"/>
      <c r="G1026" s="598">
        <f t="shared" si="53"/>
        <v>0</v>
      </c>
      <c r="H1026" s="560">
        <f t="shared" si="54"/>
        <v>0</v>
      </c>
      <c r="I1026" s="599"/>
      <c r="J1026" s="560">
        <f t="shared" si="55"/>
        <v>0</v>
      </c>
      <c r="K1026" s="181"/>
      <c r="L1026" s="181"/>
      <c r="M1026" s="181"/>
      <c r="N1026" s="600">
        <f t="shared" si="56"/>
        <v>0</v>
      </c>
      <c r="O1026" s="591"/>
    </row>
    <row r="1027" spans="1:15" ht="15" x14ac:dyDescent="0.2">
      <c r="A1027" s="601">
        <v>890</v>
      </c>
      <c r="B1027" s="594"/>
      <c r="C1027" s="596"/>
      <c r="D1027" s="597"/>
      <c r="E1027" s="181"/>
      <c r="F1027" s="634"/>
      <c r="G1027" s="598">
        <f t="shared" si="53"/>
        <v>0</v>
      </c>
      <c r="H1027" s="560">
        <f t="shared" si="54"/>
        <v>0</v>
      </c>
      <c r="I1027" s="599"/>
      <c r="J1027" s="560">
        <f t="shared" si="55"/>
        <v>0</v>
      </c>
      <c r="K1027" s="181"/>
      <c r="L1027" s="181"/>
      <c r="M1027" s="181"/>
      <c r="N1027" s="600">
        <f t="shared" si="56"/>
        <v>0</v>
      </c>
      <c r="O1027" s="591"/>
    </row>
    <row r="1028" spans="1:15" ht="15" x14ac:dyDescent="0.2">
      <c r="A1028" s="601">
        <v>891</v>
      </c>
      <c r="B1028" s="594"/>
      <c r="C1028" s="596"/>
      <c r="D1028" s="597"/>
      <c r="E1028" s="181"/>
      <c r="F1028" s="634"/>
      <c r="G1028" s="598">
        <f t="shared" si="53"/>
        <v>0</v>
      </c>
      <c r="H1028" s="560">
        <f t="shared" si="54"/>
        <v>0</v>
      </c>
      <c r="I1028" s="599"/>
      <c r="J1028" s="560">
        <f t="shared" si="55"/>
        <v>0</v>
      </c>
      <c r="K1028" s="181"/>
      <c r="L1028" s="181"/>
      <c r="M1028" s="181"/>
      <c r="N1028" s="600">
        <f t="shared" si="56"/>
        <v>0</v>
      </c>
      <c r="O1028" s="591"/>
    </row>
    <row r="1029" spans="1:15" ht="15" x14ac:dyDescent="0.2">
      <c r="A1029" s="601">
        <v>892</v>
      </c>
      <c r="B1029" s="594"/>
      <c r="C1029" s="596"/>
      <c r="D1029" s="597"/>
      <c r="E1029" s="181"/>
      <c r="F1029" s="634"/>
      <c r="G1029" s="598">
        <f t="shared" si="53"/>
        <v>0</v>
      </c>
      <c r="H1029" s="560">
        <f t="shared" si="54"/>
        <v>0</v>
      </c>
      <c r="I1029" s="599"/>
      <c r="J1029" s="560">
        <f t="shared" si="55"/>
        <v>0</v>
      </c>
      <c r="K1029" s="181"/>
      <c r="L1029" s="181"/>
      <c r="M1029" s="181"/>
      <c r="N1029" s="600">
        <f t="shared" si="56"/>
        <v>0</v>
      </c>
      <c r="O1029" s="591"/>
    </row>
    <row r="1030" spans="1:15" ht="15" x14ac:dyDescent="0.2">
      <c r="A1030" s="601">
        <v>893</v>
      </c>
      <c r="B1030" s="594"/>
      <c r="C1030" s="596"/>
      <c r="D1030" s="597"/>
      <c r="E1030" s="181"/>
      <c r="F1030" s="634"/>
      <c r="G1030" s="598">
        <f t="shared" si="53"/>
        <v>0</v>
      </c>
      <c r="H1030" s="560">
        <f t="shared" si="54"/>
        <v>0</v>
      </c>
      <c r="I1030" s="599"/>
      <c r="J1030" s="560">
        <f t="shared" si="55"/>
        <v>0</v>
      </c>
      <c r="K1030" s="181"/>
      <c r="L1030" s="181"/>
      <c r="M1030" s="181"/>
      <c r="N1030" s="600">
        <f t="shared" si="56"/>
        <v>0</v>
      </c>
      <c r="O1030" s="591"/>
    </row>
    <row r="1031" spans="1:15" ht="15" x14ac:dyDescent="0.2">
      <c r="A1031" s="601">
        <v>894</v>
      </c>
      <c r="B1031" s="594"/>
      <c r="C1031" s="596"/>
      <c r="D1031" s="597"/>
      <c r="E1031" s="181"/>
      <c r="F1031" s="634"/>
      <c r="G1031" s="598">
        <f t="shared" si="53"/>
        <v>0</v>
      </c>
      <c r="H1031" s="560">
        <f t="shared" si="54"/>
        <v>0</v>
      </c>
      <c r="I1031" s="599"/>
      <c r="J1031" s="560">
        <f t="shared" si="55"/>
        <v>0</v>
      </c>
      <c r="K1031" s="181"/>
      <c r="L1031" s="181"/>
      <c r="M1031" s="181"/>
      <c r="N1031" s="600">
        <f t="shared" si="56"/>
        <v>0</v>
      </c>
      <c r="O1031" s="591"/>
    </row>
    <row r="1032" spans="1:15" ht="15" x14ac:dyDescent="0.2">
      <c r="A1032" s="601">
        <v>895</v>
      </c>
      <c r="B1032" s="594"/>
      <c r="C1032" s="596"/>
      <c r="D1032" s="597"/>
      <c r="E1032" s="181"/>
      <c r="F1032" s="634"/>
      <c r="G1032" s="598">
        <f t="shared" si="53"/>
        <v>0</v>
      </c>
      <c r="H1032" s="560">
        <f t="shared" si="54"/>
        <v>0</v>
      </c>
      <c r="I1032" s="599"/>
      <c r="J1032" s="560">
        <f t="shared" si="55"/>
        <v>0</v>
      </c>
      <c r="K1032" s="181"/>
      <c r="L1032" s="181"/>
      <c r="M1032" s="181"/>
      <c r="N1032" s="600">
        <f t="shared" si="56"/>
        <v>0</v>
      </c>
      <c r="O1032" s="591"/>
    </row>
    <row r="1033" spans="1:15" ht="15" x14ac:dyDescent="0.2">
      <c r="A1033" s="601">
        <v>896</v>
      </c>
      <c r="B1033" s="594"/>
      <c r="C1033" s="596"/>
      <c r="D1033" s="597"/>
      <c r="E1033" s="181"/>
      <c r="F1033" s="634"/>
      <c r="G1033" s="598">
        <f t="shared" si="53"/>
        <v>0</v>
      </c>
      <c r="H1033" s="560">
        <f t="shared" si="54"/>
        <v>0</v>
      </c>
      <c r="I1033" s="599"/>
      <c r="J1033" s="560">
        <f t="shared" si="55"/>
        <v>0</v>
      </c>
      <c r="K1033" s="181"/>
      <c r="L1033" s="181"/>
      <c r="M1033" s="181"/>
      <c r="N1033" s="600">
        <f t="shared" si="56"/>
        <v>0</v>
      </c>
      <c r="O1033" s="591"/>
    </row>
    <row r="1034" spans="1:15" ht="15" x14ac:dyDescent="0.2">
      <c r="A1034" s="601">
        <v>897</v>
      </c>
      <c r="B1034" s="594"/>
      <c r="C1034" s="596"/>
      <c r="D1034" s="597"/>
      <c r="E1034" s="181"/>
      <c r="F1034" s="634"/>
      <c r="G1034" s="598">
        <f t="shared" si="53"/>
        <v>0</v>
      </c>
      <c r="H1034" s="560">
        <f t="shared" si="54"/>
        <v>0</v>
      </c>
      <c r="I1034" s="599"/>
      <c r="J1034" s="560">
        <f t="shared" si="55"/>
        <v>0</v>
      </c>
      <c r="K1034" s="181"/>
      <c r="L1034" s="181"/>
      <c r="M1034" s="181"/>
      <c r="N1034" s="600">
        <f t="shared" si="56"/>
        <v>0</v>
      </c>
      <c r="O1034" s="591"/>
    </row>
    <row r="1035" spans="1:15" ht="15" x14ac:dyDescent="0.2">
      <c r="A1035" s="601">
        <v>898</v>
      </c>
      <c r="B1035" s="594"/>
      <c r="C1035" s="596"/>
      <c r="D1035" s="597"/>
      <c r="E1035" s="181"/>
      <c r="F1035" s="634"/>
      <c r="G1035" s="598">
        <f t="shared" ref="G1035:G1098" si="57">IF(OR(D1035=0,F1035=0),0,IF(F1035="Sofortabschreib.","",EDATE(D1035,F1035*12)-1))</f>
        <v>0</v>
      </c>
      <c r="H1035" s="560">
        <f t="shared" ref="H1035:H1098" si="58">IF(F1035=0,0,IF(F1035="Sofortabschreib.",0,ROUND(E1035/F1035/12,2)))</f>
        <v>0</v>
      </c>
      <c r="I1035" s="599"/>
      <c r="J1035" s="560">
        <f t="shared" ref="J1035:J1098" si="59">IF(I1035=0,0,NETWORKDAYS(I1035,EOMONTH(I1035,0),$J$7:$J$111)*8)</f>
        <v>0</v>
      </c>
      <c r="K1035" s="181"/>
      <c r="L1035" s="181"/>
      <c r="M1035" s="181"/>
      <c r="N1035" s="600">
        <f t="shared" ref="N1035:N1098" si="60">IF(F1035="Sofortabschreib.",ROUND(M1035,2),IF(J1035=0,0,IF(K1035=0,ROUND(H1035/J1035*L1035,2),ROUND(H1035/K1035*L1035,2))))</f>
        <v>0</v>
      </c>
      <c r="O1035" s="591"/>
    </row>
    <row r="1036" spans="1:15" ht="15" x14ac:dyDescent="0.2">
      <c r="A1036" s="601">
        <v>899</v>
      </c>
      <c r="B1036" s="594"/>
      <c r="C1036" s="596"/>
      <c r="D1036" s="597"/>
      <c r="E1036" s="181"/>
      <c r="F1036" s="634"/>
      <c r="G1036" s="598">
        <f t="shared" si="57"/>
        <v>0</v>
      </c>
      <c r="H1036" s="560">
        <f t="shared" si="58"/>
        <v>0</v>
      </c>
      <c r="I1036" s="599"/>
      <c r="J1036" s="560">
        <f t="shared" si="59"/>
        <v>0</v>
      </c>
      <c r="K1036" s="181"/>
      <c r="L1036" s="181"/>
      <c r="M1036" s="181"/>
      <c r="N1036" s="600">
        <f t="shared" si="60"/>
        <v>0</v>
      </c>
      <c r="O1036" s="591"/>
    </row>
    <row r="1037" spans="1:15" ht="15" x14ac:dyDescent="0.2">
      <c r="A1037" s="601">
        <v>900</v>
      </c>
      <c r="B1037" s="594"/>
      <c r="C1037" s="596"/>
      <c r="D1037" s="597"/>
      <c r="E1037" s="181"/>
      <c r="F1037" s="634"/>
      <c r="G1037" s="598">
        <f t="shared" si="57"/>
        <v>0</v>
      </c>
      <c r="H1037" s="560">
        <f t="shared" si="58"/>
        <v>0</v>
      </c>
      <c r="I1037" s="599"/>
      <c r="J1037" s="560">
        <f t="shared" si="59"/>
        <v>0</v>
      </c>
      <c r="K1037" s="181"/>
      <c r="L1037" s="181"/>
      <c r="M1037" s="181"/>
      <c r="N1037" s="600">
        <f t="shared" si="60"/>
        <v>0</v>
      </c>
      <c r="O1037" s="591"/>
    </row>
    <row r="1038" spans="1:15" ht="15" x14ac:dyDescent="0.2">
      <c r="A1038" s="601">
        <v>901</v>
      </c>
      <c r="B1038" s="594"/>
      <c r="C1038" s="596"/>
      <c r="D1038" s="597"/>
      <c r="E1038" s="181"/>
      <c r="F1038" s="634"/>
      <c r="G1038" s="598">
        <f t="shared" si="57"/>
        <v>0</v>
      </c>
      <c r="H1038" s="560">
        <f t="shared" si="58"/>
        <v>0</v>
      </c>
      <c r="I1038" s="599"/>
      <c r="J1038" s="560">
        <f t="shared" si="59"/>
        <v>0</v>
      </c>
      <c r="K1038" s="181"/>
      <c r="L1038" s="181"/>
      <c r="M1038" s="181"/>
      <c r="N1038" s="600">
        <f t="shared" si="60"/>
        <v>0</v>
      </c>
      <c r="O1038" s="591"/>
    </row>
    <row r="1039" spans="1:15" ht="15" x14ac:dyDescent="0.2">
      <c r="A1039" s="601">
        <v>902</v>
      </c>
      <c r="B1039" s="594"/>
      <c r="C1039" s="596"/>
      <c r="D1039" s="597"/>
      <c r="E1039" s="181"/>
      <c r="F1039" s="634"/>
      <c r="G1039" s="598">
        <f t="shared" si="57"/>
        <v>0</v>
      </c>
      <c r="H1039" s="560">
        <f t="shared" si="58"/>
        <v>0</v>
      </c>
      <c r="I1039" s="599"/>
      <c r="J1039" s="560">
        <f t="shared" si="59"/>
        <v>0</v>
      </c>
      <c r="K1039" s="181"/>
      <c r="L1039" s="181"/>
      <c r="M1039" s="181"/>
      <c r="N1039" s="600">
        <f t="shared" si="60"/>
        <v>0</v>
      </c>
      <c r="O1039" s="591"/>
    </row>
    <row r="1040" spans="1:15" ht="15" x14ac:dyDescent="0.2">
      <c r="A1040" s="601">
        <v>903</v>
      </c>
      <c r="B1040" s="594"/>
      <c r="C1040" s="596"/>
      <c r="D1040" s="597"/>
      <c r="E1040" s="181"/>
      <c r="F1040" s="634"/>
      <c r="G1040" s="598">
        <f t="shared" si="57"/>
        <v>0</v>
      </c>
      <c r="H1040" s="560">
        <f t="shared" si="58"/>
        <v>0</v>
      </c>
      <c r="I1040" s="599"/>
      <c r="J1040" s="560">
        <f t="shared" si="59"/>
        <v>0</v>
      </c>
      <c r="K1040" s="181"/>
      <c r="L1040" s="181"/>
      <c r="M1040" s="181"/>
      <c r="N1040" s="600">
        <f t="shared" si="60"/>
        <v>0</v>
      </c>
      <c r="O1040" s="591"/>
    </row>
    <row r="1041" spans="1:15" ht="15" x14ac:dyDescent="0.2">
      <c r="A1041" s="601">
        <v>904</v>
      </c>
      <c r="B1041" s="594"/>
      <c r="C1041" s="596"/>
      <c r="D1041" s="597"/>
      <c r="E1041" s="181"/>
      <c r="F1041" s="634"/>
      <c r="G1041" s="598">
        <f t="shared" si="57"/>
        <v>0</v>
      </c>
      <c r="H1041" s="560">
        <f t="shared" si="58"/>
        <v>0</v>
      </c>
      <c r="I1041" s="599"/>
      <c r="J1041" s="560">
        <f t="shared" si="59"/>
        <v>0</v>
      </c>
      <c r="K1041" s="181"/>
      <c r="L1041" s="181"/>
      <c r="M1041" s="181"/>
      <c r="N1041" s="600">
        <f t="shared" si="60"/>
        <v>0</v>
      </c>
      <c r="O1041" s="591"/>
    </row>
    <row r="1042" spans="1:15" ht="15" x14ac:dyDescent="0.2">
      <c r="A1042" s="601">
        <v>905</v>
      </c>
      <c r="B1042" s="594"/>
      <c r="C1042" s="596"/>
      <c r="D1042" s="597"/>
      <c r="E1042" s="181"/>
      <c r="F1042" s="634"/>
      <c r="G1042" s="598">
        <f t="shared" si="57"/>
        <v>0</v>
      </c>
      <c r="H1042" s="560">
        <f t="shared" si="58"/>
        <v>0</v>
      </c>
      <c r="I1042" s="599"/>
      <c r="J1042" s="560">
        <f t="shared" si="59"/>
        <v>0</v>
      </c>
      <c r="K1042" s="181"/>
      <c r="L1042" s="181"/>
      <c r="M1042" s="181"/>
      <c r="N1042" s="600">
        <f t="shared" si="60"/>
        <v>0</v>
      </c>
      <c r="O1042" s="591"/>
    </row>
    <row r="1043" spans="1:15" ht="15" x14ac:dyDescent="0.2">
      <c r="A1043" s="601">
        <v>906</v>
      </c>
      <c r="B1043" s="594"/>
      <c r="C1043" s="596"/>
      <c r="D1043" s="597"/>
      <c r="E1043" s="181"/>
      <c r="F1043" s="634"/>
      <c r="G1043" s="598">
        <f t="shared" si="57"/>
        <v>0</v>
      </c>
      <c r="H1043" s="560">
        <f t="shared" si="58"/>
        <v>0</v>
      </c>
      <c r="I1043" s="599"/>
      <c r="J1043" s="560">
        <f t="shared" si="59"/>
        <v>0</v>
      </c>
      <c r="K1043" s="181"/>
      <c r="L1043" s="181"/>
      <c r="M1043" s="181"/>
      <c r="N1043" s="600">
        <f t="shared" si="60"/>
        <v>0</v>
      </c>
      <c r="O1043" s="591"/>
    </row>
    <row r="1044" spans="1:15" ht="15" x14ac:dyDescent="0.2">
      <c r="A1044" s="601">
        <v>907</v>
      </c>
      <c r="B1044" s="594"/>
      <c r="C1044" s="596"/>
      <c r="D1044" s="597"/>
      <c r="E1044" s="181"/>
      <c r="F1044" s="634"/>
      <c r="G1044" s="598">
        <f t="shared" si="57"/>
        <v>0</v>
      </c>
      <c r="H1044" s="560">
        <f t="shared" si="58"/>
        <v>0</v>
      </c>
      <c r="I1044" s="599"/>
      <c r="J1044" s="560">
        <f t="shared" si="59"/>
        <v>0</v>
      </c>
      <c r="K1044" s="181"/>
      <c r="L1044" s="181"/>
      <c r="M1044" s="181"/>
      <c r="N1044" s="600">
        <f t="shared" si="60"/>
        <v>0</v>
      </c>
      <c r="O1044" s="591"/>
    </row>
    <row r="1045" spans="1:15" ht="15" x14ac:dyDescent="0.2">
      <c r="A1045" s="601">
        <v>908</v>
      </c>
      <c r="B1045" s="594"/>
      <c r="C1045" s="596"/>
      <c r="D1045" s="597"/>
      <c r="E1045" s="181"/>
      <c r="F1045" s="634"/>
      <c r="G1045" s="598">
        <f t="shared" si="57"/>
        <v>0</v>
      </c>
      <c r="H1045" s="560">
        <f t="shared" si="58"/>
        <v>0</v>
      </c>
      <c r="I1045" s="599"/>
      <c r="J1045" s="560">
        <f t="shared" si="59"/>
        <v>0</v>
      </c>
      <c r="K1045" s="181"/>
      <c r="L1045" s="181"/>
      <c r="M1045" s="181"/>
      <c r="N1045" s="600">
        <f t="shared" si="60"/>
        <v>0</v>
      </c>
      <c r="O1045" s="591"/>
    </row>
    <row r="1046" spans="1:15" ht="15" x14ac:dyDescent="0.2">
      <c r="A1046" s="601">
        <v>909</v>
      </c>
      <c r="B1046" s="594"/>
      <c r="C1046" s="596"/>
      <c r="D1046" s="597"/>
      <c r="E1046" s="181"/>
      <c r="F1046" s="634"/>
      <c r="G1046" s="598">
        <f t="shared" si="57"/>
        <v>0</v>
      </c>
      <c r="H1046" s="560">
        <f t="shared" si="58"/>
        <v>0</v>
      </c>
      <c r="I1046" s="599"/>
      <c r="J1046" s="560">
        <f t="shared" si="59"/>
        <v>0</v>
      </c>
      <c r="K1046" s="181"/>
      <c r="L1046" s="181"/>
      <c r="M1046" s="181"/>
      <c r="N1046" s="600">
        <f t="shared" si="60"/>
        <v>0</v>
      </c>
      <c r="O1046" s="591"/>
    </row>
    <row r="1047" spans="1:15" ht="15" x14ac:dyDescent="0.2">
      <c r="A1047" s="601">
        <v>910</v>
      </c>
      <c r="B1047" s="594"/>
      <c r="C1047" s="596"/>
      <c r="D1047" s="597"/>
      <c r="E1047" s="181"/>
      <c r="F1047" s="634"/>
      <c r="G1047" s="598">
        <f t="shared" si="57"/>
        <v>0</v>
      </c>
      <c r="H1047" s="560">
        <f t="shared" si="58"/>
        <v>0</v>
      </c>
      <c r="I1047" s="599"/>
      <c r="J1047" s="560">
        <f t="shared" si="59"/>
        <v>0</v>
      </c>
      <c r="K1047" s="181"/>
      <c r="L1047" s="181"/>
      <c r="M1047" s="181"/>
      <c r="N1047" s="600">
        <f t="shared" si="60"/>
        <v>0</v>
      </c>
      <c r="O1047" s="591"/>
    </row>
    <row r="1048" spans="1:15" ht="15" x14ac:dyDescent="0.2">
      <c r="A1048" s="601">
        <v>911</v>
      </c>
      <c r="B1048" s="594"/>
      <c r="C1048" s="596"/>
      <c r="D1048" s="597"/>
      <c r="E1048" s="181"/>
      <c r="F1048" s="634"/>
      <c r="G1048" s="598">
        <f t="shared" si="57"/>
        <v>0</v>
      </c>
      <c r="H1048" s="560">
        <f t="shared" si="58"/>
        <v>0</v>
      </c>
      <c r="I1048" s="599"/>
      <c r="J1048" s="560">
        <f t="shared" si="59"/>
        <v>0</v>
      </c>
      <c r="K1048" s="181"/>
      <c r="L1048" s="181"/>
      <c r="M1048" s="181"/>
      <c r="N1048" s="600">
        <f t="shared" si="60"/>
        <v>0</v>
      </c>
      <c r="O1048" s="591"/>
    </row>
    <row r="1049" spans="1:15" ht="15" x14ac:dyDescent="0.2">
      <c r="A1049" s="601">
        <v>912</v>
      </c>
      <c r="B1049" s="594"/>
      <c r="C1049" s="596"/>
      <c r="D1049" s="597"/>
      <c r="E1049" s="181"/>
      <c r="F1049" s="634"/>
      <c r="G1049" s="598">
        <f t="shared" si="57"/>
        <v>0</v>
      </c>
      <c r="H1049" s="560">
        <f t="shared" si="58"/>
        <v>0</v>
      </c>
      <c r="I1049" s="599"/>
      <c r="J1049" s="560">
        <f t="shared" si="59"/>
        <v>0</v>
      </c>
      <c r="K1049" s="181"/>
      <c r="L1049" s="181"/>
      <c r="M1049" s="181"/>
      <c r="N1049" s="600">
        <f t="shared" si="60"/>
        <v>0</v>
      </c>
      <c r="O1049" s="591"/>
    </row>
    <row r="1050" spans="1:15" ht="15" x14ac:dyDescent="0.2">
      <c r="A1050" s="601">
        <v>913</v>
      </c>
      <c r="B1050" s="594"/>
      <c r="C1050" s="596"/>
      <c r="D1050" s="597"/>
      <c r="E1050" s="181"/>
      <c r="F1050" s="634"/>
      <c r="G1050" s="598">
        <f t="shared" si="57"/>
        <v>0</v>
      </c>
      <c r="H1050" s="560">
        <f t="shared" si="58"/>
        <v>0</v>
      </c>
      <c r="I1050" s="599"/>
      <c r="J1050" s="560">
        <f t="shared" si="59"/>
        <v>0</v>
      </c>
      <c r="K1050" s="181"/>
      <c r="L1050" s="181"/>
      <c r="M1050" s="181"/>
      <c r="N1050" s="600">
        <f t="shared" si="60"/>
        <v>0</v>
      </c>
      <c r="O1050" s="591"/>
    </row>
    <row r="1051" spans="1:15" ht="15" x14ac:dyDescent="0.2">
      <c r="A1051" s="601">
        <v>914</v>
      </c>
      <c r="B1051" s="594"/>
      <c r="C1051" s="596"/>
      <c r="D1051" s="597"/>
      <c r="E1051" s="181"/>
      <c r="F1051" s="634"/>
      <c r="G1051" s="598">
        <f t="shared" si="57"/>
        <v>0</v>
      </c>
      <c r="H1051" s="560">
        <f t="shared" si="58"/>
        <v>0</v>
      </c>
      <c r="I1051" s="599"/>
      <c r="J1051" s="560">
        <f t="shared" si="59"/>
        <v>0</v>
      </c>
      <c r="K1051" s="181"/>
      <c r="L1051" s="181"/>
      <c r="M1051" s="181"/>
      <c r="N1051" s="600">
        <f t="shared" si="60"/>
        <v>0</v>
      </c>
      <c r="O1051" s="591"/>
    </row>
    <row r="1052" spans="1:15" ht="15" x14ac:dyDescent="0.2">
      <c r="A1052" s="601">
        <v>915</v>
      </c>
      <c r="B1052" s="594"/>
      <c r="C1052" s="596"/>
      <c r="D1052" s="597"/>
      <c r="E1052" s="181"/>
      <c r="F1052" s="634"/>
      <c r="G1052" s="598">
        <f t="shared" si="57"/>
        <v>0</v>
      </c>
      <c r="H1052" s="560">
        <f t="shared" si="58"/>
        <v>0</v>
      </c>
      <c r="I1052" s="599"/>
      <c r="J1052" s="560">
        <f t="shared" si="59"/>
        <v>0</v>
      </c>
      <c r="K1052" s="181"/>
      <c r="L1052" s="181"/>
      <c r="M1052" s="181"/>
      <c r="N1052" s="600">
        <f t="shared" si="60"/>
        <v>0</v>
      </c>
      <c r="O1052" s="591"/>
    </row>
    <row r="1053" spans="1:15" ht="15" x14ac:dyDescent="0.2">
      <c r="A1053" s="601">
        <v>916</v>
      </c>
      <c r="B1053" s="594"/>
      <c r="C1053" s="596"/>
      <c r="D1053" s="597"/>
      <c r="E1053" s="181"/>
      <c r="F1053" s="634"/>
      <c r="G1053" s="598">
        <f t="shared" si="57"/>
        <v>0</v>
      </c>
      <c r="H1053" s="560">
        <f t="shared" si="58"/>
        <v>0</v>
      </c>
      <c r="I1053" s="599"/>
      <c r="J1053" s="560">
        <f t="shared" si="59"/>
        <v>0</v>
      </c>
      <c r="K1053" s="181"/>
      <c r="L1053" s="181"/>
      <c r="M1053" s="181"/>
      <c r="N1053" s="600">
        <f t="shared" si="60"/>
        <v>0</v>
      </c>
      <c r="O1053" s="591"/>
    </row>
    <row r="1054" spans="1:15" ht="15" x14ac:dyDescent="0.2">
      <c r="A1054" s="601">
        <v>917</v>
      </c>
      <c r="B1054" s="594"/>
      <c r="C1054" s="596"/>
      <c r="D1054" s="597"/>
      <c r="E1054" s="181"/>
      <c r="F1054" s="634"/>
      <c r="G1054" s="598">
        <f t="shared" si="57"/>
        <v>0</v>
      </c>
      <c r="H1054" s="560">
        <f t="shared" si="58"/>
        <v>0</v>
      </c>
      <c r="I1054" s="599"/>
      <c r="J1054" s="560">
        <f t="shared" si="59"/>
        <v>0</v>
      </c>
      <c r="K1054" s="181"/>
      <c r="L1054" s="181"/>
      <c r="M1054" s="181"/>
      <c r="N1054" s="600">
        <f t="shared" si="60"/>
        <v>0</v>
      </c>
      <c r="O1054" s="591"/>
    </row>
    <row r="1055" spans="1:15" ht="15" x14ac:dyDescent="0.2">
      <c r="A1055" s="601">
        <v>918</v>
      </c>
      <c r="B1055" s="594"/>
      <c r="C1055" s="596"/>
      <c r="D1055" s="597"/>
      <c r="E1055" s="181"/>
      <c r="F1055" s="634"/>
      <c r="G1055" s="598">
        <f t="shared" si="57"/>
        <v>0</v>
      </c>
      <c r="H1055" s="560">
        <f t="shared" si="58"/>
        <v>0</v>
      </c>
      <c r="I1055" s="599"/>
      <c r="J1055" s="560">
        <f t="shared" si="59"/>
        <v>0</v>
      </c>
      <c r="K1055" s="181"/>
      <c r="L1055" s="181"/>
      <c r="M1055" s="181"/>
      <c r="N1055" s="600">
        <f t="shared" si="60"/>
        <v>0</v>
      </c>
      <c r="O1055" s="591"/>
    </row>
    <row r="1056" spans="1:15" ht="15" x14ac:dyDescent="0.2">
      <c r="A1056" s="601">
        <v>919</v>
      </c>
      <c r="B1056" s="594"/>
      <c r="C1056" s="596"/>
      <c r="D1056" s="597"/>
      <c r="E1056" s="181"/>
      <c r="F1056" s="634"/>
      <c r="G1056" s="598">
        <f t="shared" si="57"/>
        <v>0</v>
      </c>
      <c r="H1056" s="560">
        <f t="shared" si="58"/>
        <v>0</v>
      </c>
      <c r="I1056" s="599"/>
      <c r="J1056" s="560">
        <f t="shared" si="59"/>
        <v>0</v>
      </c>
      <c r="K1056" s="181"/>
      <c r="L1056" s="181"/>
      <c r="M1056" s="181"/>
      <c r="N1056" s="600">
        <f t="shared" si="60"/>
        <v>0</v>
      </c>
      <c r="O1056" s="591"/>
    </row>
    <row r="1057" spans="1:15" ht="15" x14ac:dyDescent="0.2">
      <c r="A1057" s="601">
        <v>920</v>
      </c>
      <c r="B1057" s="594"/>
      <c r="C1057" s="596"/>
      <c r="D1057" s="597"/>
      <c r="E1057" s="181"/>
      <c r="F1057" s="634"/>
      <c r="G1057" s="598">
        <f t="shared" si="57"/>
        <v>0</v>
      </c>
      <c r="H1057" s="560">
        <f t="shared" si="58"/>
        <v>0</v>
      </c>
      <c r="I1057" s="599"/>
      <c r="J1057" s="560">
        <f t="shared" si="59"/>
        <v>0</v>
      </c>
      <c r="K1057" s="181"/>
      <c r="L1057" s="181"/>
      <c r="M1057" s="181"/>
      <c r="N1057" s="600">
        <f t="shared" si="60"/>
        <v>0</v>
      </c>
      <c r="O1057" s="591"/>
    </row>
    <row r="1058" spans="1:15" ht="15" x14ac:dyDescent="0.2">
      <c r="A1058" s="601">
        <v>921</v>
      </c>
      <c r="B1058" s="594"/>
      <c r="C1058" s="596"/>
      <c r="D1058" s="597"/>
      <c r="E1058" s="181"/>
      <c r="F1058" s="634"/>
      <c r="G1058" s="598">
        <f t="shared" si="57"/>
        <v>0</v>
      </c>
      <c r="H1058" s="560">
        <f t="shared" si="58"/>
        <v>0</v>
      </c>
      <c r="I1058" s="599"/>
      <c r="J1058" s="560">
        <f t="shared" si="59"/>
        <v>0</v>
      </c>
      <c r="K1058" s="181"/>
      <c r="L1058" s="181"/>
      <c r="M1058" s="181"/>
      <c r="N1058" s="600">
        <f t="shared" si="60"/>
        <v>0</v>
      </c>
      <c r="O1058" s="591"/>
    </row>
    <row r="1059" spans="1:15" ht="15" x14ac:dyDescent="0.2">
      <c r="A1059" s="601">
        <v>922</v>
      </c>
      <c r="B1059" s="594"/>
      <c r="C1059" s="596"/>
      <c r="D1059" s="597"/>
      <c r="E1059" s="181"/>
      <c r="F1059" s="634"/>
      <c r="G1059" s="598">
        <f t="shared" si="57"/>
        <v>0</v>
      </c>
      <c r="H1059" s="560">
        <f t="shared" si="58"/>
        <v>0</v>
      </c>
      <c r="I1059" s="599"/>
      <c r="J1059" s="560">
        <f t="shared" si="59"/>
        <v>0</v>
      </c>
      <c r="K1059" s="181"/>
      <c r="L1059" s="181"/>
      <c r="M1059" s="181"/>
      <c r="N1059" s="600">
        <f t="shared" si="60"/>
        <v>0</v>
      </c>
      <c r="O1059" s="591"/>
    </row>
    <row r="1060" spans="1:15" ht="15" x14ac:dyDescent="0.2">
      <c r="A1060" s="601">
        <v>923</v>
      </c>
      <c r="B1060" s="594"/>
      <c r="C1060" s="596"/>
      <c r="D1060" s="597"/>
      <c r="E1060" s="181"/>
      <c r="F1060" s="634"/>
      <c r="G1060" s="598">
        <f t="shared" si="57"/>
        <v>0</v>
      </c>
      <c r="H1060" s="560">
        <f t="shared" si="58"/>
        <v>0</v>
      </c>
      <c r="I1060" s="599"/>
      <c r="J1060" s="560">
        <f t="shared" si="59"/>
        <v>0</v>
      </c>
      <c r="K1060" s="181"/>
      <c r="L1060" s="181"/>
      <c r="M1060" s="181"/>
      <c r="N1060" s="600">
        <f t="shared" si="60"/>
        <v>0</v>
      </c>
      <c r="O1060" s="591"/>
    </row>
    <row r="1061" spans="1:15" ht="15" x14ac:dyDescent="0.2">
      <c r="A1061" s="601">
        <v>924</v>
      </c>
      <c r="B1061" s="594"/>
      <c r="C1061" s="596"/>
      <c r="D1061" s="597"/>
      <c r="E1061" s="181"/>
      <c r="F1061" s="634"/>
      <c r="G1061" s="598">
        <f t="shared" si="57"/>
        <v>0</v>
      </c>
      <c r="H1061" s="560">
        <f t="shared" si="58"/>
        <v>0</v>
      </c>
      <c r="I1061" s="599"/>
      <c r="J1061" s="560">
        <f t="shared" si="59"/>
        <v>0</v>
      </c>
      <c r="K1061" s="181"/>
      <c r="L1061" s="181"/>
      <c r="M1061" s="181"/>
      <c r="N1061" s="600">
        <f t="shared" si="60"/>
        <v>0</v>
      </c>
      <c r="O1061" s="591"/>
    </row>
    <row r="1062" spans="1:15" ht="15" x14ac:dyDescent="0.2">
      <c r="A1062" s="601">
        <v>925</v>
      </c>
      <c r="B1062" s="594"/>
      <c r="C1062" s="596"/>
      <c r="D1062" s="597"/>
      <c r="E1062" s="181"/>
      <c r="F1062" s="634"/>
      <c r="G1062" s="598">
        <f t="shared" si="57"/>
        <v>0</v>
      </c>
      <c r="H1062" s="560">
        <f t="shared" si="58"/>
        <v>0</v>
      </c>
      <c r="I1062" s="599"/>
      <c r="J1062" s="560">
        <f t="shared" si="59"/>
        <v>0</v>
      </c>
      <c r="K1062" s="181"/>
      <c r="L1062" s="181"/>
      <c r="M1062" s="181"/>
      <c r="N1062" s="600">
        <f t="shared" si="60"/>
        <v>0</v>
      </c>
      <c r="O1062" s="591"/>
    </row>
    <row r="1063" spans="1:15" ht="15" x14ac:dyDescent="0.2">
      <c r="A1063" s="601">
        <v>926</v>
      </c>
      <c r="B1063" s="594"/>
      <c r="C1063" s="596"/>
      <c r="D1063" s="597"/>
      <c r="E1063" s="181"/>
      <c r="F1063" s="634"/>
      <c r="G1063" s="598">
        <f t="shared" si="57"/>
        <v>0</v>
      </c>
      <c r="H1063" s="560">
        <f t="shared" si="58"/>
        <v>0</v>
      </c>
      <c r="I1063" s="599"/>
      <c r="J1063" s="560">
        <f t="shared" si="59"/>
        <v>0</v>
      </c>
      <c r="K1063" s="181"/>
      <c r="L1063" s="181"/>
      <c r="M1063" s="181"/>
      <c r="N1063" s="600">
        <f t="shared" si="60"/>
        <v>0</v>
      </c>
      <c r="O1063" s="591"/>
    </row>
    <row r="1064" spans="1:15" ht="15" x14ac:dyDescent="0.2">
      <c r="A1064" s="601">
        <v>927</v>
      </c>
      <c r="B1064" s="594"/>
      <c r="C1064" s="596"/>
      <c r="D1064" s="597"/>
      <c r="E1064" s="181"/>
      <c r="F1064" s="634"/>
      <c r="G1064" s="598">
        <f t="shared" si="57"/>
        <v>0</v>
      </c>
      <c r="H1064" s="560">
        <f t="shared" si="58"/>
        <v>0</v>
      </c>
      <c r="I1064" s="599"/>
      <c r="J1064" s="560">
        <f t="shared" si="59"/>
        <v>0</v>
      </c>
      <c r="K1064" s="181"/>
      <c r="L1064" s="181"/>
      <c r="M1064" s="181"/>
      <c r="N1064" s="600">
        <f t="shared" si="60"/>
        <v>0</v>
      </c>
      <c r="O1064" s="591"/>
    </row>
    <row r="1065" spans="1:15" ht="15" x14ac:dyDescent="0.2">
      <c r="A1065" s="601">
        <v>928</v>
      </c>
      <c r="B1065" s="594"/>
      <c r="C1065" s="596"/>
      <c r="D1065" s="597"/>
      <c r="E1065" s="181"/>
      <c r="F1065" s="634"/>
      <c r="G1065" s="598">
        <f t="shared" si="57"/>
        <v>0</v>
      </c>
      <c r="H1065" s="560">
        <f t="shared" si="58"/>
        <v>0</v>
      </c>
      <c r="I1065" s="599"/>
      <c r="J1065" s="560">
        <f t="shared" si="59"/>
        <v>0</v>
      </c>
      <c r="K1065" s="181"/>
      <c r="L1065" s="181"/>
      <c r="M1065" s="181"/>
      <c r="N1065" s="600">
        <f t="shared" si="60"/>
        <v>0</v>
      </c>
      <c r="O1065" s="591"/>
    </row>
    <row r="1066" spans="1:15" ht="15" x14ac:dyDescent="0.2">
      <c r="A1066" s="601">
        <v>929</v>
      </c>
      <c r="B1066" s="594"/>
      <c r="C1066" s="596"/>
      <c r="D1066" s="597"/>
      <c r="E1066" s="181"/>
      <c r="F1066" s="634"/>
      <c r="G1066" s="598">
        <f t="shared" si="57"/>
        <v>0</v>
      </c>
      <c r="H1066" s="560">
        <f t="shared" si="58"/>
        <v>0</v>
      </c>
      <c r="I1066" s="599"/>
      <c r="J1066" s="560">
        <f t="shared" si="59"/>
        <v>0</v>
      </c>
      <c r="K1066" s="181"/>
      <c r="L1066" s="181"/>
      <c r="M1066" s="181"/>
      <c r="N1066" s="600">
        <f t="shared" si="60"/>
        <v>0</v>
      </c>
      <c r="O1066" s="591"/>
    </row>
    <row r="1067" spans="1:15" ht="15" x14ac:dyDescent="0.2">
      <c r="A1067" s="601">
        <v>930</v>
      </c>
      <c r="B1067" s="594"/>
      <c r="C1067" s="596"/>
      <c r="D1067" s="597"/>
      <c r="E1067" s="181"/>
      <c r="F1067" s="634"/>
      <c r="G1067" s="598">
        <f t="shared" si="57"/>
        <v>0</v>
      </c>
      <c r="H1067" s="560">
        <f t="shared" si="58"/>
        <v>0</v>
      </c>
      <c r="I1067" s="599"/>
      <c r="J1067" s="560">
        <f t="shared" si="59"/>
        <v>0</v>
      </c>
      <c r="K1067" s="181"/>
      <c r="L1067" s="181"/>
      <c r="M1067" s="181"/>
      <c r="N1067" s="600">
        <f t="shared" si="60"/>
        <v>0</v>
      </c>
      <c r="O1067" s="591"/>
    </row>
    <row r="1068" spans="1:15" ht="15" x14ac:dyDescent="0.2">
      <c r="A1068" s="601">
        <v>931</v>
      </c>
      <c r="B1068" s="594"/>
      <c r="C1068" s="596"/>
      <c r="D1068" s="597"/>
      <c r="E1068" s="181"/>
      <c r="F1068" s="634"/>
      <c r="G1068" s="598">
        <f t="shared" si="57"/>
        <v>0</v>
      </c>
      <c r="H1068" s="560">
        <f t="shared" si="58"/>
        <v>0</v>
      </c>
      <c r="I1068" s="599"/>
      <c r="J1068" s="560">
        <f t="shared" si="59"/>
        <v>0</v>
      </c>
      <c r="K1068" s="181"/>
      <c r="L1068" s="181"/>
      <c r="M1068" s="181"/>
      <c r="N1068" s="600">
        <f t="shared" si="60"/>
        <v>0</v>
      </c>
      <c r="O1068" s="591"/>
    </row>
    <row r="1069" spans="1:15" ht="15" x14ac:dyDescent="0.2">
      <c r="A1069" s="601">
        <v>932</v>
      </c>
      <c r="B1069" s="594"/>
      <c r="C1069" s="596"/>
      <c r="D1069" s="597"/>
      <c r="E1069" s="181"/>
      <c r="F1069" s="634"/>
      <c r="G1069" s="598">
        <f t="shared" si="57"/>
        <v>0</v>
      </c>
      <c r="H1069" s="560">
        <f t="shared" si="58"/>
        <v>0</v>
      </c>
      <c r="I1069" s="599"/>
      <c r="J1069" s="560">
        <f t="shared" si="59"/>
        <v>0</v>
      </c>
      <c r="K1069" s="181"/>
      <c r="L1069" s="181"/>
      <c r="M1069" s="181"/>
      <c r="N1069" s="600">
        <f t="shared" si="60"/>
        <v>0</v>
      </c>
      <c r="O1069" s="591"/>
    </row>
    <row r="1070" spans="1:15" ht="15" x14ac:dyDescent="0.2">
      <c r="A1070" s="601">
        <v>933</v>
      </c>
      <c r="B1070" s="594"/>
      <c r="C1070" s="596"/>
      <c r="D1070" s="597"/>
      <c r="E1070" s="181"/>
      <c r="F1070" s="634"/>
      <c r="G1070" s="598">
        <f t="shared" si="57"/>
        <v>0</v>
      </c>
      <c r="H1070" s="560">
        <f t="shared" si="58"/>
        <v>0</v>
      </c>
      <c r="I1070" s="599"/>
      <c r="J1070" s="560">
        <f t="shared" si="59"/>
        <v>0</v>
      </c>
      <c r="K1070" s="181"/>
      <c r="L1070" s="181"/>
      <c r="M1070" s="181"/>
      <c r="N1070" s="600">
        <f t="shared" si="60"/>
        <v>0</v>
      </c>
      <c r="O1070" s="591"/>
    </row>
    <row r="1071" spans="1:15" ht="15" x14ac:dyDescent="0.2">
      <c r="A1071" s="601">
        <v>934</v>
      </c>
      <c r="B1071" s="594"/>
      <c r="C1071" s="596"/>
      <c r="D1071" s="597"/>
      <c r="E1071" s="181"/>
      <c r="F1071" s="634"/>
      <c r="G1071" s="598">
        <f t="shared" si="57"/>
        <v>0</v>
      </c>
      <c r="H1071" s="560">
        <f t="shared" si="58"/>
        <v>0</v>
      </c>
      <c r="I1071" s="599"/>
      <c r="J1071" s="560">
        <f t="shared" si="59"/>
        <v>0</v>
      </c>
      <c r="K1071" s="181"/>
      <c r="L1071" s="181"/>
      <c r="M1071" s="181"/>
      <c r="N1071" s="600">
        <f t="shared" si="60"/>
        <v>0</v>
      </c>
      <c r="O1071" s="591"/>
    </row>
    <row r="1072" spans="1:15" ht="15" x14ac:dyDescent="0.2">
      <c r="A1072" s="601">
        <v>935</v>
      </c>
      <c r="B1072" s="594"/>
      <c r="C1072" s="596"/>
      <c r="D1072" s="597"/>
      <c r="E1072" s="181"/>
      <c r="F1072" s="634"/>
      <c r="G1072" s="598">
        <f t="shared" si="57"/>
        <v>0</v>
      </c>
      <c r="H1072" s="560">
        <f t="shared" si="58"/>
        <v>0</v>
      </c>
      <c r="I1072" s="599"/>
      <c r="J1072" s="560">
        <f t="shared" si="59"/>
        <v>0</v>
      </c>
      <c r="K1072" s="181"/>
      <c r="L1072" s="181"/>
      <c r="M1072" s="181"/>
      <c r="N1072" s="600">
        <f t="shared" si="60"/>
        <v>0</v>
      </c>
      <c r="O1072" s="591"/>
    </row>
    <row r="1073" spans="1:15" ht="15" x14ac:dyDescent="0.2">
      <c r="A1073" s="601">
        <v>936</v>
      </c>
      <c r="B1073" s="594"/>
      <c r="C1073" s="596"/>
      <c r="D1073" s="597"/>
      <c r="E1073" s="181"/>
      <c r="F1073" s="634"/>
      <c r="G1073" s="598">
        <f t="shared" si="57"/>
        <v>0</v>
      </c>
      <c r="H1073" s="560">
        <f t="shared" si="58"/>
        <v>0</v>
      </c>
      <c r="I1073" s="599"/>
      <c r="J1073" s="560">
        <f t="shared" si="59"/>
        <v>0</v>
      </c>
      <c r="K1073" s="181"/>
      <c r="L1073" s="181"/>
      <c r="M1073" s="181"/>
      <c r="N1073" s="600">
        <f t="shared" si="60"/>
        <v>0</v>
      </c>
      <c r="O1073" s="591"/>
    </row>
    <row r="1074" spans="1:15" ht="15" x14ac:dyDescent="0.2">
      <c r="A1074" s="601">
        <v>937</v>
      </c>
      <c r="B1074" s="594"/>
      <c r="C1074" s="596"/>
      <c r="D1074" s="597"/>
      <c r="E1074" s="181"/>
      <c r="F1074" s="634"/>
      <c r="G1074" s="598">
        <f t="shared" si="57"/>
        <v>0</v>
      </c>
      <c r="H1074" s="560">
        <f t="shared" si="58"/>
        <v>0</v>
      </c>
      <c r="I1074" s="599"/>
      <c r="J1074" s="560">
        <f t="shared" si="59"/>
        <v>0</v>
      </c>
      <c r="K1074" s="181"/>
      <c r="L1074" s="181"/>
      <c r="M1074" s="181"/>
      <c r="N1074" s="600">
        <f t="shared" si="60"/>
        <v>0</v>
      </c>
      <c r="O1074" s="591"/>
    </row>
    <row r="1075" spans="1:15" ht="15" x14ac:dyDescent="0.2">
      <c r="A1075" s="601">
        <v>938</v>
      </c>
      <c r="B1075" s="594"/>
      <c r="C1075" s="596"/>
      <c r="D1075" s="597"/>
      <c r="E1075" s="181"/>
      <c r="F1075" s="634"/>
      <c r="G1075" s="598">
        <f t="shared" si="57"/>
        <v>0</v>
      </c>
      <c r="H1075" s="560">
        <f t="shared" si="58"/>
        <v>0</v>
      </c>
      <c r="I1075" s="599"/>
      <c r="J1075" s="560">
        <f t="shared" si="59"/>
        <v>0</v>
      </c>
      <c r="K1075" s="181"/>
      <c r="L1075" s="181"/>
      <c r="M1075" s="181"/>
      <c r="N1075" s="600">
        <f t="shared" si="60"/>
        <v>0</v>
      </c>
      <c r="O1075" s="591"/>
    </row>
    <row r="1076" spans="1:15" ht="15" x14ac:dyDescent="0.2">
      <c r="A1076" s="601">
        <v>939</v>
      </c>
      <c r="B1076" s="594"/>
      <c r="C1076" s="596"/>
      <c r="D1076" s="597"/>
      <c r="E1076" s="181"/>
      <c r="F1076" s="634"/>
      <c r="G1076" s="598">
        <f t="shared" si="57"/>
        <v>0</v>
      </c>
      <c r="H1076" s="560">
        <f t="shared" si="58"/>
        <v>0</v>
      </c>
      <c r="I1076" s="599"/>
      <c r="J1076" s="560">
        <f t="shared" si="59"/>
        <v>0</v>
      </c>
      <c r="K1076" s="181"/>
      <c r="L1076" s="181"/>
      <c r="M1076" s="181"/>
      <c r="N1076" s="600">
        <f t="shared" si="60"/>
        <v>0</v>
      </c>
      <c r="O1076" s="591"/>
    </row>
    <row r="1077" spans="1:15" ht="15" x14ac:dyDescent="0.2">
      <c r="A1077" s="601">
        <v>940</v>
      </c>
      <c r="B1077" s="594"/>
      <c r="C1077" s="596"/>
      <c r="D1077" s="597"/>
      <c r="E1077" s="181"/>
      <c r="F1077" s="634"/>
      <c r="G1077" s="598">
        <f t="shared" si="57"/>
        <v>0</v>
      </c>
      <c r="H1077" s="560">
        <f t="shared" si="58"/>
        <v>0</v>
      </c>
      <c r="I1077" s="599"/>
      <c r="J1077" s="560">
        <f t="shared" si="59"/>
        <v>0</v>
      </c>
      <c r="K1077" s="181"/>
      <c r="L1077" s="181"/>
      <c r="M1077" s="181"/>
      <c r="N1077" s="600">
        <f t="shared" si="60"/>
        <v>0</v>
      </c>
      <c r="O1077" s="591"/>
    </row>
    <row r="1078" spans="1:15" ht="15" x14ac:dyDescent="0.2">
      <c r="A1078" s="601">
        <v>941</v>
      </c>
      <c r="B1078" s="594"/>
      <c r="C1078" s="596"/>
      <c r="D1078" s="597"/>
      <c r="E1078" s="181"/>
      <c r="F1078" s="634"/>
      <c r="G1078" s="598">
        <f t="shared" si="57"/>
        <v>0</v>
      </c>
      <c r="H1078" s="560">
        <f t="shared" si="58"/>
        <v>0</v>
      </c>
      <c r="I1078" s="599"/>
      <c r="J1078" s="560">
        <f t="shared" si="59"/>
        <v>0</v>
      </c>
      <c r="K1078" s="181"/>
      <c r="L1078" s="181"/>
      <c r="M1078" s="181"/>
      <c r="N1078" s="600">
        <f t="shared" si="60"/>
        <v>0</v>
      </c>
      <c r="O1078" s="591"/>
    </row>
    <row r="1079" spans="1:15" ht="15" x14ac:dyDescent="0.2">
      <c r="A1079" s="601">
        <v>942</v>
      </c>
      <c r="B1079" s="594"/>
      <c r="C1079" s="596"/>
      <c r="D1079" s="597"/>
      <c r="E1079" s="181"/>
      <c r="F1079" s="634"/>
      <c r="G1079" s="598">
        <f t="shared" si="57"/>
        <v>0</v>
      </c>
      <c r="H1079" s="560">
        <f t="shared" si="58"/>
        <v>0</v>
      </c>
      <c r="I1079" s="599"/>
      <c r="J1079" s="560">
        <f t="shared" si="59"/>
        <v>0</v>
      </c>
      <c r="K1079" s="181"/>
      <c r="L1079" s="181"/>
      <c r="M1079" s="181"/>
      <c r="N1079" s="600">
        <f t="shared" si="60"/>
        <v>0</v>
      </c>
      <c r="O1079" s="591"/>
    </row>
    <row r="1080" spans="1:15" ht="15" x14ac:dyDescent="0.2">
      <c r="A1080" s="601">
        <v>943</v>
      </c>
      <c r="B1080" s="594"/>
      <c r="C1080" s="596"/>
      <c r="D1080" s="597"/>
      <c r="E1080" s="181"/>
      <c r="F1080" s="634"/>
      <c r="G1080" s="598">
        <f t="shared" si="57"/>
        <v>0</v>
      </c>
      <c r="H1080" s="560">
        <f t="shared" si="58"/>
        <v>0</v>
      </c>
      <c r="I1080" s="599"/>
      <c r="J1080" s="560">
        <f t="shared" si="59"/>
        <v>0</v>
      </c>
      <c r="K1080" s="181"/>
      <c r="L1080" s="181"/>
      <c r="M1080" s="181"/>
      <c r="N1080" s="600">
        <f t="shared" si="60"/>
        <v>0</v>
      </c>
      <c r="O1080" s="591"/>
    </row>
    <row r="1081" spans="1:15" ht="15" x14ac:dyDescent="0.2">
      <c r="A1081" s="601">
        <v>944</v>
      </c>
      <c r="B1081" s="594"/>
      <c r="C1081" s="596"/>
      <c r="D1081" s="597"/>
      <c r="E1081" s="181"/>
      <c r="F1081" s="634"/>
      <c r="G1081" s="598">
        <f t="shared" si="57"/>
        <v>0</v>
      </c>
      <c r="H1081" s="560">
        <f t="shared" si="58"/>
        <v>0</v>
      </c>
      <c r="I1081" s="599"/>
      <c r="J1081" s="560">
        <f t="shared" si="59"/>
        <v>0</v>
      </c>
      <c r="K1081" s="181"/>
      <c r="L1081" s="181"/>
      <c r="M1081" s="181"/>
      <c r="N1081" s="600">
        <f t="shared" si="60"/>
        <v>0</v>
      </c>
      <c r="O1081" s="591"/>
    </row>
    <row r="1082" spans="1:15" ht="15" x14ac:dyDescent="0.2">
      <c r="A1082" s="601">
        <v>945</v>
      </c>
      <c r="B1082" s="594"/>
      <c r="C1082" s="596"/>
      <c r="D1082" s="597"/>
      <c r="E1082" s="181"/>
      <c r="F1082" s="634"/>
      <c r="G1082" s="598">
        <f t="shared" si="57"/>
        <v>0</v>
      </c>
      <c r="H1082" s="560">
        <f t="shared" si="58"/>
        <v>0</v>
      </c>
      <c r="I1082" s="599"/>
      <c r="J1082" s="560">
        <f t="shared" si="59"/>
        <v>0</v>
      </c>
      <c r="K1082" s="181"/>
      <c r="L1082" s="181"/>
      <c r="M1082" s="181"/>
      <c r="N1082" s="600">
        <f t="shared" si="60"/>
        <v>0</v>
      </c>
      <c r="O1082" s="591"/>
    </row>
    <row r="1083" spans="1:15" ht="15" x14ac:dyDescent="0.2">
      <c r="A1083" s="601">
        <v>946</v>
      </c>
      <c r="B1083" s="594"/>
      <c r="C1083" s="596"/>
      <c r="D1083" s="597"/>
      <c r="E1083" s="181"/>
      <c r="F1083" s="634"/>
      <c r="G1083" s="598">
        <f t="shared" si="57"/>
        <v>0</v>
      </c>
      <c r="H1083" s="560">
        <f t="shared" si="58"/>
        <v>0</v>
      </c>
      <c r="I1083" s="599"/>
      <c r="J1083" s="560">
        <f t="shared" si="59"/>
        <v>0</v>
      </c>
      <c r="K1083" s="181"/>
      <c r="L1083" s="181"/>
      <c r="M1083" s="181"/>
      <c r="N1083" s="600">
        <f t="shared" si="60"/>
        <v>0</v>
      </c>
      <c r="O1083" s="591"/>
    </row>
    <row r="1084" spans="1:15" ht="15" x14ac:dyDescent="0.2">
      <c r="A1084" s="601">
        <v>947</v>
      </c>
      <c r="B1084" s="594"/>
      <c r="C1084" s="596"/>
      <c r="D1084" s="597"/>
      <c r="E1084" s="181"/>
      <c r="F1084" s="634"/>
      <c r="G1084" s="598">
        <f t="shared" si="57"/>
        <v>0</v>
      </c>
      <c r="H1084" s="560">
        <f t="shared" si="58"/>
        <v>0</v>
      </c>
      <c r="I1084" s="599"/>
      <c r="J1084" s="560">
        <f t="shared" si="59"/>
        <v>0</v>
      </c>
      <c r="K1084" s="181"/>
      <c r="L1084" s="181"/>
      <c r="M1084" s="181"/>
      <c r="N1084" s="600">
        <f t="shared" si="60"/>
        <v>0</v>
      </c>
      <c r="O1084" s="591"/>
    </row>
    <row r="1085" spans="1:15" ht="15" x14ac:dyDescent="0.2">
      <c r="A1085" s="601">
        <v>948</v>
      </c>
      <c r="B1085" s="594"/>
      <c r="C1085" s="596"/>
      <c r="D1085" s="597"/>
      <c r="E1085" s="181"/>
      <c r="F1085" s="634"/>
      <c r="G1085" s="598">
        <f t="shared" si="57"/>
        <v>0</v>
      </c>
      <c r="H1085" s="560">
        <f t="shared" si="58"/>
        <v>0</v>
      </c>
      <c r="I1085" s="599"/>
      <c r="J1085" s="560">
        <f t="shared" si="59"/>
        <v>0</v>
      </c>
      <c r="K1085" s="181"/>
      <c r="L1085" s="181"/>
      <c r="M1085" s="181"/>
      <c r="N1085" s="600">
        <f t="shared" si="60"/>
        <v>0</v>
      </c>
      <c r="O1085" s="591"/>
    </row>
    <row r="1086" spans="1:15" ht="15" x14ac:dyDescent="0.2">
      <c r="A1086" s="601">
        <v>949</v>
      </c>
      <c r="B1086" s="594"/>
      <c r="C1086" s="596"/>
      <c r="D1086" s="597"/>
      <c r="E1086" s="181"/>
      <c r="F1086" s="634"/>
      <c r="G1086" s="598">
        <f t="shared" si="57"/>
        <v>0</v>
      </c>
      <c r="H1086" s="560">
        <f t="shared" si="58"/>
        <v>0</v>
      </c>
      <c r="I1086" s="599"/>
      <c r="J1086" s="560">
        <f t="shared" si="59"/>
        <v>0</v>
      </c>
      <c r="K1086" s="181"/>
      <c r="L1086" s="181"/>
      <c r="M1086" s="181"/>
      <c r="N1086" s="600">
        <f t="shared" si="60"/>
        <v>0</v>
      </c>
      <c r="O1086" s="591"/>
    </row>
    <row r="1087" spans="1:15" ht="15" x14ac:dyDescent="0.2">
      <c r="A1087" s="601">
        <v>950</v>
      </c>
      <c r="B1087" s="594"/>
      <c r="C1087" s="596"/>
      <c r="D1087" s="597"/>
      <c r="E1087" s="181"/>
      <c r="F1087" s="634"/>
      <c r="G1087" s="598">
        <f t="shared" si="57"/>
        <v>0</v>
      </c>
      <c r="H1087" s="560">
        <f t="shared" si="58"/>
        <v>0</v>
      </c>
      <c r="I1087" s="599"/>
      <c r="J1087" s="560">
        <f t="shared" si="59"/>
        <v>0</v>
      </c>
      <c r="K1087" s="181"/>
      <c r="L1087" s="181"/>
      <c r="M1087" s="181"/>
      <c r="N1087" s="600">
        <f t="shared" si="60"/>
        <v>0</v>
      </c>
      <c r="O1087" s="591"/>
    </row>
    <row r="1088" spans="1:15" ht="15" x14ac:dyDescent="0.2">
      <c r="A1088" s="601">
        <v>951</v>
      </c>
      <c r="B1088" s="594"/>
      <c r="C1088" s="596"/>
      <c r="D1088" s="597"/>
      <c r="E1088" s="181"/>
      <c r="F1088" s="634"/>
      <c r="G1088" s="598">
        <f t="shared" si="57"/>
        <v>0</v>
      </c>
      <c r="H1088" s="560">
        <f t="shared" si="58"/>
        <v>0</v>
      </c>
      <c r="I1088" s="599"/>
      <c r="J1088" s="560">
        <f t="shared" si="59"/>
        <v>0</v>
      </c>
      <c r="K1088" s="181"/>
      <c r="L1088" s="181"/>
      <c r="M1088" s="181"/>
      <c r="N1088" s="600">
        <f t="shared" si="60"/>
        <v>0</v>
      </c>
      <c r="O1088" s="591"/>
    </row>
    <row r="1089" spans="1:15" ht="15" x14ac:dyDescent="0.2">
      <c r="A1089" s="601">
        <v>952</v>
      </c>
      <c r="B1089" s="594"/>
      <c r="C1089" s="596"/>
      <c r="D1089" s="597"/>
      <c r="E1089" s="181"/>
      <c r="F1089" s="634"/>
      <c r="G1089" s="598">
        <f t="shared" si="57"/>
        <v>0</v>
      </c>
      <c r="H1089" s="560">
        <f t="shared" si="58"/>
        <v>0</v>
      </c>
      <c r="I1089" s="599"/>
      <c r="J1089" s="560">
        <f t="shared" si="59"/>
        <v>0</v>
      </c>
      <c r="K1089" s="181"/>
      <c r="L1089" s="181"/>
      <c r="M1089" s="181"/>
      <c r="N1089" s="600">
        <f t="shared" si="60"/>
        <v>0</v>
      </c>
      <c r="O1089" s="591"/>
    </row>
    <row r="1090" spans="1:15" ht="15" x14ac:dyDescent="0.2">
      <c r="A1090" s="601">
        <v>953</v>
      </c>
      <c r="B1090" s="594"/>
      <c r="C1090" s="596"/>
      <c r="D1090" s="597"/>
      <c r="E1090" s="181"/>
      <c r="F1090" s="634"/>
      <c r="G1090" s="598">
        <f t="shared" si="57"/>
        <v>0</v>
      </c>
      <c r="H1090" s="560">
        <f t="shared" si="58"/>
        <v>0</v>
      </c>
      <c r="I1090" s="599"/>
      <c r="J1090" s="560">
        <f t="shared" si="59"/>
        <v>0</v>
      </c>
      <c r="K1090" s="181"/>
      <c r="L1090" s="181"/>
      <c r="M1090" s="181"/>
      <c r="N1090" s="600">
        <f t="shared" si="60"/>
        <v>0</v>
      </c>
      <c r="O1090" s="591"/>
    </row>
    <row r="1091" spans="1:15" ht="15" x14ac:dyDescent="0.2">
      <c r="A1091" s="601">
        <v>954</v>
      </c>
      <c r="B1091" s="594"/>
      <c r="C1091" s="596"/>
      <c r="D1091" s="597"/>
      <c r="E1091" s="181"/>
      <c r="F1091" s="634"/>
      <c r="G1091" s="598">
        <f t="shared" si="57"/>
        <v>0</v>
      </c>
      <c r="H1091" s="560">
        <f t="shared" si="58"/>
        <v>0</v>
      </c>
      <c r="I1091" s="599"/>
      <c r="J1091" s="560">
        <f t="shared" si="59"/>
        <v>0</v>
      </c>
      <c r="K1091" s="181"/>
      <c r="L1091" s="181"/>
      <c r="M1091" s="181"/>
      <c r="N1091" s="600">
        <f t="shared" si="60"/>
        <v>0</v>
      </c>
      <c r="O1091" s="591"/>
    </row>
    <row r="1092" spans="1:15" ht="15" x14ac:dyDescent="0.2">
      <c r="A1092" s="601">
        <v>955</v>
      </c>
      <c r="B1092" s="594"/>
      <c r="C1092" s="596"/>
      <c r="D1092" s="597"/>
      <c r="E1092" s="181"/>
      <c r="F1092" s="634"/>
      <c r="G1092" s="598">
        <f t="shared" si="57"/>
        <v>0</v>
      </c>
      <c r="H1092" s="560">
        <f t="shared" si="58"/>
        <v>0</v>
      </c>
      <c r="I1092" s="599"/>
      <c r="J1092" s="560">
        <f t="shared" si="59"/>
        <v>0</v>
      </c>
      <c r="K1092" s="181"/>
      <c r="L1092" s="181"/>
      <c r="M1092" s="181"/>
      <c r="N1092" s="600">
        <f t="shared" si="60"/>
        <v>0</v>
      </c>
      <c r="O1092" s="591"/>
    </row>
    <row r="1093" spans="1:15" ht="15" x14ac:dyDescent="0.2">
      <c r="A1093" s="601">
        <v>956</v>
      </c>
      <c r="B1093" s="594"/>
      <c r="C1093" s="596"/>
      <c r="D1093" s="597"/>
      <c r="E1093" s="181"/>
      <c r="F1093" s="634"/>
      <c r="G1093" s="598">
        <f t="shared" si="57"/>
        <v>0</v>
      </c>
      <c r="H1093" s="560">
        <f t="shared" si="58"/>
        <v>0</v>
      </c>
      <c r="I1093" s="599"/>
      <c r="J1093" s="560">
        <f t="shared" si="59"/>
        <v>0</v>
      </c>
      <c r="K1093" s="181"/>
      <c r="L1093" s="181"/>
      <c r="M1093" s="181"/>
      <c r="N1093" s="600">
        <f t="shared" si="60"/>
        <v>0</v>
      </c>
      <c r="O1093" s="591"/>
    </row>
    <row r="1094" spans="1:15" ht="15" x14ac:dyDescent="0.2">
      <c r="A1094" s="601">
        <v>957</v>
      </c>
      <c r="B1094" s="594"/>
      <c r="C1094" s="596"/>
      <c r="D1094" s="597"/>
      <c r="E1094" s="181"/>
      <c r="F1094" s="634"/>
      <c r="G1094" s="598">
        <f t="shared" si="57"/>
        <v>0</v>
      </c>
      <c r="H1094" s="560">
        <f t="shared" si="58"/>
        <v>0</v>
      </c>
      <c r="I1094" s="599"/>
      <c r="J1094" s="560">
        <f t="shared" si="59"/>
        <v>0</v>
      </c>
      <c r="K1094" s="181"/>
      <c r="L1094" s="181"/>
      <c r="M1094" s="181"/>
      <c r="N1094" s="600">
        <f t="shared" si="60"/>
        <v>0</v>
      </c>
      <c r="O1094" s="591"/>
    </row>
    <row r="1095" spans="1:15" ht="15" x14ac:dyDescent="0.2">
      <c r="A1095" s="601">
        <v>958</v>
      </c>
      <c r="B1095" s="594"/>
      <c r="C1095" s="596"/>
      <c r="D1095" s="597"/>
      <c r="E1095" s="181"/>
      <c r="F1095" s="634"/>
      <c r="G1095" s="598">
        <f t="shared" si="57"/>
        <v>0</v>
      </c>
      <c r="H1095" s="560">
        <f t="shared" si="58"/>
        <v>0</v>
      </c>
      <c r="I1095" s="599"/>
      <c r="J1095" s="560">
        <f t="shared" si="59"/>
        <v>0</v>
      </c>
      <c r="K1095" s="181"/>
      <c r="L1095" s="181"/>
      <c r="M1095" s="181"/>
      <c r="N1095" s="600">
        <f t="shared" si="60"/>
        <v>0</v>
      </c>
      <c r="O1095" s="591"/>
    </row>
    <row r="1096" spans="1:15" ht="15" x14ac:dyDescent="0.2">
      <c r="A1096" s="601">
        <v>959</v>
      </c>
      <c r="B1096" s="594"/>
      <c r="C1096" s="596"/>
      <c r="D1096" s="597"/>
      <c r="E1096" s="181"/>
      <c r="F1096" s="634"/>
      <c r="G1096" s="598">
        <f t="shared" si="57"/>
        <v>0</v>
      </c>
      <c r="H1096" s="560">
        <f t="shared" si="58"/>
        <v>0</v>
      </c>
      <c r="I1096" s="599"/>
      <c r="J1096" s="560">
        <f t="shared" si="59"/>
        <v>0</v>
      </c>
      <c r="K1096" s="181"/>
      <c r="L1096" s="181"/>
      <c r="M1096" s="181"/>
      <c r="N1096" s="600">
        <f t="shared" si="60"/>
        <v>0</v>
      </c>
      <c r="O1096" s="591"/>
    </row>
    <row r="1097" spans="1:15" ht="15" x14ac:dyDescent="0.2">
      <c r="A1097" s="601">
        <v>960</v>
      </c>
      <c r="B1097" s="594"/>
      <c r="C1097" s="596"/>
      <c r="D1097" s="597"/>
      <c r="E1097" s="181"/>
      <c r="F1097" s="634"/>
      <c r="G1097" s="598">
        <f t="shared" si="57"/>
        <v>0</v>
      </c>
      <c r="H1097" s="560">
        <f t="shared" si="58"/>
        <v>0</v>
      </c>
      <c r="I1097" s="599"/>
      <c r="J1097" s="560">
        <f t="shared" si="59"/>
        <v>0</v>
      </c>
      <c r="K1097" s="181"/>
      <c r="L1097" s="181"/>
      <c r="M1097" s="181"/>
      <c r="N1097" s="600">
        <f t="shared" si="60"/>
        <v>0</v>
      </c>
      <c r="O1097" s="591"/>
    </row>
    <row r="1098" spans="1:15" ht="15" x14ac:dyDescent="0.2">
      <c r="A1098" s="601">
        <v>961</v>
      </c>
      <c r="B1098" s="594"/>
      <c r="C1098" s="596"/>
      <c r="D1098" s="597"/>
      <c r="E1098" s="181"/>
      <c r="F1098" s="634"/>
      <c r="G1098" s="598">
        <f t="shared" si="57"/>
        <v>0</v>
      </c>
      <c r="H1098" s="560">
        <f t="shared" si="58"/>
        <v>0</v>
      </c>
      <c r="I1098" s="599"/>
      <c r="J1098" s="560">
        <f t="shared" si="59"/>
        <v>0</v>
      </c>
      <c r="K1098" s="181"/>
      <c r="L1098" s="181"/>
      <c r="M1098" s="181"/>
      <c r="N1098" s="600">
        <f t="shared" si="60"/>
        <v>0</v>
      </c>
      <c r="O1098" s="591"/>
    </row>
    <row r="1099" spans="1:15" ht="15" x14ac:dyDescent="0.2">
      <c r="A1099" s="601">
        <v>962</v>
      </c>
      <c r="B1099" s="594"/>
      <c r="C1099" s="596"/>
      <c r="D1099" s="597"/>
      <c r="E1099" s="181"/>
      <c r="F1099" s="634"/>
      <c r="G1099" s="598">
        <f t="shared" ref="G1099:G1137" si="61">IF(OR(D1099=0,F1099=0),0,IF(F1099="Sofortabschreib.","",EDATE(D1099,F1099*12)-1))</f>
        <v>0</v>
      </c>
      <c r="H1099" s="560">
        <f t="shared" ref="H1099:H1137" si="62">IF(F1099=0,0,IF(F1099="Sofortabschreib.",0,ROUND(E1099/F1099/12,2)))</f>
        <v>0</v>
      </c>
      <c r="I1099" s="599"/>
      <c r="J1099" s="560">
        <f t="shared" ref="J1099:J1137" si="63">IF(I1099=0,0,NETWORKDAYS(I1099,EOMONTH(I1099,0),$J$7:$J$111)*8)</f>
        <v>0</v>
      </c>
      <c r="K1099" s="181"/>
      <c r="L1099" s="181"/>
      <c r="M1099" s="181"/>
      <c r="N1099" s="600">
        <f t="shared" ref="N1099:N1137" si="64">IF(F1099="Sofortabschreib.",ROUND(M1099,2),IF(J1099=0,0,IF(K1099=0,ROUND(H1099/J1099*L1099,2),ROUND(H1099/K1099*L1099,2))))</f>
        <v>0</v>
      </c>
      <c r="O1099" s="591"/>
    </row>
    <row r="1100" spans="1:15" ht="15" x14ac:dyDescent="0.2">
      <c r="A1100" s="601">
        <v>963</v>
      </c>
      <c r="B1100" s="594"/>
      <c r="C1100" s="596"/>
      <c r="D1100" s="597"/>
      <c r="E1100" s="181"/>
      <c r="F1100" s="634"/>
      <c r="G1100" s="598">
        <f t="shared" si="61"/>
        <v>0</v>
      </c>
      <c r="H1100" s="560">
        <f t="shared" si="62"/>
        <v>0</v>
      </c>
      <c r="I1100" s="599"/>
      <c r="J1100" s="560">
        <f t="shared" si="63"/>
        <v>0</v>
      </c>
      <c r="K1100" s="181"/>
      <c r="L1100" s="181"/>
      <c r="M1100" s="181"/>
      <c r="N1100" s="600">
        <f t="shared" si="64"/>
        <v>0</v>
      </c>
      <c r="O1100" s="591"/>
    </row>
    <row r="1101" spans="1:15" ht="15" x14ac:dyDescent="0.2">
      <c r="A1101" s="601">
        <v>964</v>
      </c>
      <c r="B1101" s="594"/>
      <c r="C1101" s="596"/>
      <c r="D1101" s="597"/>
      <c r="E1101" s="181"/>
      <c r="F1101" s="634"/>
      <c r="G1101" s="598">
        <f t="shared" si="61"/>
        <v>0</v>
      </c>
      <c r="H1101" s="560">
        <f t="shared" si="62"/>
        <v>0</v>
      </c>
      <c r="I1101" s="599"/>
      <c r="J1101" s="560">
        <f t="shared" si="63"/>
        <v>0</v>
      </c>
      <c r="K1101" s="181"/>
      <c r="L1101" s="181"/>
      <c r="M1101" s="181"/>
      <c r="N1101" s="600">
        <f t="shared" si="64"/>
        <v>0</v>
      </c>
      <c r="O1101" s="591"/>
    </row>
    <row r="1102" spans="1:15" ht="15" x14ac:dyDescent="0.2">
      <c r="A1102" s="601">
        <v>965</v>
      </c>
      <c r="B1102" s="594"/>
      <c r="C1102" s="596"/>
      <c r="D1102" s="597"/>
      <c r="E1102" s="181"/>
      <c r="F1102" s="634"/>
      <c r="G1102" s="598">
        <f t="shared" si="61"/>
        <v>0</v>
      </c>
      <c r="H1102" s="560">
        <f t="shared" si="62"/>
        <v>0</v>
      </c>
      <c r="I1102" s="599"/>
      <c r="J1102" s="560">
        <f t="shared" si="63"/>
        <v>0</v>
      </c>
      <c r="K1102" s="181"/>
      <c r="L1102" s="181"/>
      <c r="M1102" s="181"/>
      <c r="N1102" s="600">
        <f t="shared" si="64"/>
        <v>0</v>
      </c>
      <c r="O1102" s="591"/>
    </row>
    <row r="1103" spans="1:15" ht="15" x14ac:dyDescent="0.2">
      <c r="A1103" s="601">
        <v>966</v>
      </c>
      <c r="B1103" s="594"/>
      <c r="C1103" s="596"/>
      <c r="D1103" s="597"/>
      <c r="E1103" s="181"/>
      <c r="F1103" s="634"/>
      <c r="G1103" s="598">
        <f t="shared" si="61"/>
        <v>0</v>
      </c>
      <c r="H1103" s="560">
        <f t="shared" si="62"/>
        <v>0</v>
      </c>
      <c r="I1103" s="599"/>
      <c r="J1103" s="560">
        <f t="shared" si="63"/>
        <v>0</v>
      </c>
      <c r="K1103" s="181"/>
      <c r="L1103" s="181"/>
      <c r="M1103" s="181"/>
      <c r="N1103" s="600">
        <f t="shared" si="64"/>
        <v>0</v>
      </c>
      <c r="O1103" s="591"/>
    </row>
    <row r="1104" spans="1:15" ht="15" x14ac:dyDescent="0.2">
      <c r="A1104" s="601">
        <v>967</v>
      </c>
      <c r="B1104" s="594"/>
      <c r="C1104" s="596"/>
      <c r="D1104" s="597"/>
      <c r="E1104" s="181"/>
      <c r="F1104" s="634"/>
      <c r="G1104" s="598">
        <f t="shared" si="61"/>
        <v>0</v>
      </c>
      <c r="H1104" s="560">
        <f t="shared" si="62"/>
        <v>0</v>
      </c>
      <c r="I1104" s="599"/>
      <c r="J1104" s="560">
        <f t="shared" si="63"/>
        <v>0</v>
      </c>
      <c r="K1104" s="181"/>
      <c r="L1104" s="181"/>
      <c r="M1104" s="181"/>
      <c r="N1104" s="600">
        <f t="shared" si="64"/>
        <v>0</v>
      </c>
      <c r="O1104" s="591"/>
    </row>
    <row r="1105" spans="1:15" ht="15" x14ac:dyDescent="0.2">
      <c r="A1105" s="601">
        <v>968</v>
      </c>
      <c r="B1105" s="594"/>
      <c r="C1105" s="596"/>
      <c r="D1105" s="597"/>
      <c r="E1105" s="181"/>
      <c r="F1105" s="634"/>
      <c r="G1105" s="598">
        <f t="shared" si="61"/>
        <v>0</v>
      </c>
      <c r="H1105" s="560">
        <f t="shared" si="62"/>
        <v>0</v>
      </c>
      <c r="I1105" s="599"/>
      <c r="J1105" s="560">
        <f t="shared" si="63"/>
        <v>0</v>
      </c>
      <c r="K1105" s="181"/>
      <c r="L1105" s="181"/>
      <c r="M1105" s="181"/>
      <c r="N1105" s="600">
        <f t="shared" si="64"/>
        <v>0</v>
      </c>
      <c r="O1105" s="591"/>
    </row>
    <row r="1106" spans="1:15" ht="15" x14ac:dyDescent="0.2">
      <c r="A1106" s="601">
        <v>969</v>
      </c>
      <c r="B1106" s="594"/>
      <c r="C1106" s="596"/>
      <c r="D1106" s="597"/>
      <c r="E1106" s="181"/>
      <c r="F1106" s="634"/>
      <c r="G1106" s="598">
        <f t="shared" si="61"/>
        <v>0</v>
      </c>
      <c r="H1106" s="560">
        <f t="shared" si="62"/>
        <v>0</v>
      </c>
      <c r="I1106" s="599"/>
      <c r="J1106" s="560">
        <f t="shared" si="63"/>
        <v>0</v>
      </c>
      <c r="K1106" s="181"/>
      <c r="L1106" s="181"/>
      <c r="M1106" s="181"/>
      <c r="N1106" s="600">
        <f t="shared" si="64"/>
        <v>0</v>
      </c>
      <c r="O1106" s="591"/>
    </row>
    <row r="1107" spans="1:15" ht="15" x14ac:dyDescent="0.2">
      <c r="A1107" s="601">
        <v>970</v>
      </c>
      <c r="B1107" s="594"/>
      <c r="C1107" s="596"/>
      <c r="D1107" s="597"/>
      <c r="E1107" s="181"/>
      <c r="F1107" s="634"/>
      <c r="G1107" s="598">
        <f t="shared" si="61"/>
        <v>0</v>
      </c>
      <c r="H1107" s="560">
        <f t="shared" si="62"/>
        <v>0</v>
      </c>
      <c r="I1107" s="599"/>
      <c r="J1107" s="560">
        <f t="shared" si="63"/>
        <v>0</v>
      </c>
      <c r="K1107" s="181"/>
      <c r="L1107" s="181"/>
      <c r="M1107" s="181"/>
      <c r="N1107" s="600">
        <f t="shared" si="64"/>
        <v>0</v>
      </c>
      <c r="O1107" s="591"/>
    </row>
    <row r="1108" spans="1:15" ht="15" x14ac:dyDescent="0.2">
      <c r="A1108" s="601">
        <v>971</v>
      </c>
      <c r="B1108" s="594"/>
      <c r="C1108" s="596"/>
      <c r="D1108" s="597"/>
      <c r="E1108" s="181"/>
      <c r="F1108" s="634"/>
      <c r="G1108" s="598">
        <f t="shared" si="61"/>
        <v>0</v>
      </c>
      <c r="H1108" s="560">
        <f t="shared" si="62"/>
        <v>0</v>
      </c>
      <c r="I1108" s="599"/>
      <c r="J1108" s="560">
        <f t="shared" si="63"/>
        <v>0</v>
      </c>
      <c r="K1108" s="181"/>
      <c r="L1108" s="181"/>
      <c r="M1108" s="181"/>
      <c r="N1108" s="600">
        <f t="shared" si="64"/>
        <v>0</v>
      </c>
      <c r="O1108" s="591"/>
    </row>
    <row r="1109" spans="1:15" ht="15" x14ac:dyDescent="0.2">
      <c r="A1109" s="601">
        <v>972</v>
      </c>
      <c r="B1109" s="594"/>
      <c r="C1109" s="596"/>
      <c r="D1109" s="597"/>
      <c r="E1109" s="181"/>
      <c r="F1109" s="634"/>
      <c r="G1109" s="598">
        <f t="shared" si="61"/>
        <v>0</v>
      </c>
      <c r="H1109" s="560">
        <f t="shared" si="62"/>
        <v>0</v>
      </c>
      <c r="I1109" s="599"/>
      <c r="J1109" s="560">
        <f t="shared" si="63"/>
        <v>0</v>
      </c>
      <c r="K1109" s="181"/>
      <c r="L1109" s="181"/>
      <c r="M1109" s="181"/>
      <c r="N1109" s="600">
        <f t="shared" si="64"/>
        <v>0</v>
      </c>
      <c r="O1109" s="591"/>
    </row>
    <row r="1110" spans="1:15" ht="15" x14ac:dyDescent="0.2">
      <c r="A1110" s="601">
        <v>973</v>
      </c>
      <c r="B1110" s="594"/>
      <c r="C1110" s="596"/>
      <c r="D1110" s="597"/>
      <c r="E1110" s="181"/>
      <c r="F1110" s="634"/>
      <c r="G1110" s="598">
        <f t="shared" si="61"/>
        <v>0</v>
      </c>
      <c r="H1110" s="560">
        <f t="shared" si="62"/>
        <v>0</v>
      </c>
      <c r="I1110" s="599"/>
      <c r="J1110" s="560">
        <f t="shared" si="63"/>
        <v>0</v>
      </c>
      <c r="K1110" s="181"/>
      <c r="L1110" s="181"/>
      <c r="M1110" s="181"/>
      <c r="N1110" s="600">
        <f t="shared" si="64"/>
        <v>0</v>
      </c>
      <c r="O1110" s="591"/>
    </row>
    <row r="1111" spans="1:15" ht="15" x14ac:dyDescent="0.2">
      <c r="A1111" s="601">
        <v>974</v>
      </c>
      <c r="B1111" s="594"/>
      <c r="C1111" s="596"/>
      <c r="D1111" s="597"/>
      <c r="E1111" s="181"/>
      <c r="F1111" s="634"/>
      <c r="G1111" s="598">
        <f t="shared" si="61"/>
        <v>0</v>
      </c>
      <c r="H1111" s="560">
        <f t="shared" si="62"/>
        <v>0</v>
      </c>
      <c r="I1111" s="599"/>
      <c r="J1111" s="560">
        <f t="shared" si="63"/>
        <v>0</v>
      </c>
      <c r="K1111" s="181"/>
      <c r="L1111" s="181"/>
      <c r="M1111" s="181"/>
      <c r="N1111" s="600">
        <f t="shared" si="64"/>
        <v>0</v>
      </c>
      <c r="O1111" s="591"/>
    </row>
    <row r="1112" spans="1:15" ht="15" x14ac:dyDescent="0.2">
      <c r="A1112" s="601">
        <v>975</v>
      </c>
      <c r="B1112" s="594"/>
      <c r="C1112" s="596"/>
      <c r="D1112" s="597"/>
      <c r="E1112" s="181"/>
      <c r="F1112" s="634"/>
      <c r="G1112" s="598">
        <f t="shared" si="61"/>
        <v>0</v>
      </c>
      <c r="H1112" s="560">
        <f t="shared" si="62"/>
        <v>0</v>
      </c>
      <c r="I1112" s="599"/>
      <c r="J1112" s="560">
        <f t="shared" si="63"/>
        <v>0</v>
      </c>
      <c r="K1112" s="181"/>
      <c r="L1112" s="181"/>
      <c r="M1112" s="181"/>
      <c r="N1112" s="600">
        <f t="shared" si="64"/>
        <v>0</v>
      </c>
      <c r="O1112" s="591"/>
    </row>
    <row r="1113" spans="1:15" ht="15" x14ac:dyDescent="0.2">
      <c r="A1113" s="601">
        <v>976</v>
      </c>
      <c r="B1113" s="594"/>
      <c r="C1113" s="596"/>
      <c r="D1113" s="597"/>
      <c r="E1113" s="181"/>
      <c r="F1113" s="634"/>
      <c r="G1113" s="598">
        <f t="shared" si="61"/>
        <v>0</v>
      </c>
      <c r="H1113" s="560">
        <f t="shared" si="62"/>
        <v>0</v>
      </c>
      <c r="I1113" s="599"/>
      <c r="J1113" s="560">
        <f t="shared" si="63"/>
        <v>0</v>
      </c>
      <c r="K1113" s="181"/>
      <c r="L1113" s="181"/>
      <c r="M1113" s="181"/>
      <c r="N1113" s="600">
        <f t="shared" si="64"/>
        <v>0</v>
      </c>
      <c r="O1113" s="591"/>
    </row>
    <row r="1114" spans="1:15" ht="15" x14ac:dyDescent="0.2">
      <c r="A1114" s="601">
        <v>977</v>
      </c>
      <c r="B1114" s="594"/>
      <c r="C1114" s="596"/>
      <c r="D1114" s="597"/>
      <c r="E1114" s="181"/>
      <c r="F1114" s="634"/>
      <c r="G1114" s="598">
        <f t="shared" si="61"/>
        <v>0</v>
      </c>
      <c r="H1114" s="560">
        <f t="shared" si="62"/>
        <v>0</v>
      </c>
      <c r="I1114" s="599"/>
      <c r="J1114" s="560">
        <f t="shared" si="63"/>
        <v>0</v>
      </c>
      <c r="K1114" s="181"/>
      <c r="L1114" s="181"/>
      <c r="M1114" s="181"/>
      <c r="N1114" s="600">
        <f t="shared" si="64"/>
        <v>0</v>
      </c>
      <c r="O1114" s="591"/>
    </row>
    <row r="1115" spans="1:15" ht="15" x14ac:dyDescent="0.2">
      <c r="A1115" s="601">
        <v>978</v>
      </c>
      <c r="B1115" s="594"/>
      <c r="C1115" s="596"/>
      <c r="D1115" s="597"/>
      <c r="E1115" s="181"/>
      <c r="F1115" s="634"/>
      <c r="G1115" s="598">
        <f t="shared" si="61"/>
        <v>0</v>
      </c>
      <c r="H1115" s="560">
        <f t="shared" si="62"/>
        <v>0</v>
      </c>
      <c r="I1115" s="599"/>
      <c r="J1115" s="560">
        <f t="shared" si="63"/>
        <v>0</v>
      </c>
      <c r="K1115" s="181"/>
      <c r="L1115" s="181"/>
      <c r="M1115" s="181"/>
      <c r="N1115" s="600">
        <f t="shared" si="64"/>
        <v>0</v>
      </c>
      <c r="O1115" s="591"/>
    </row>
    <row r="1116" spans="1:15" ht="15" x14ac:dyDescent="0.2">
      <c r="A1116" s="601">
        <v>979</v>
      </c>
      <c r="B1116" s="594"/>
      <c r="C1116" s="596"/>
      <c r="D1116" s="597"/>
      <c r="E1116" s="181"/>
      <c r="F1116" s="634"/>
      <c r="G1116" s="598">
        <f t="shared" si="61"/>
        <v>0</v>
      </c>
      <c r="H1116" s="560">
        <f t="shared" si="62"/>
        <v>0</v>
      </c>
      <c r="I1116" s="599"/>
      <c r="J1116" s="560">
        <f t="shared" si="63"/>
        <v>0</v>
      </c>
      <c r="K1116" s="181"/>
      <c r="L1116" s="181"/>
      <c r="M1116" s="181"/>
      <c r="N1116" s="600">
        <f t="shared" si="64"/>
        <v>0</v>
      </c>
      <c r="O1116" s="591"/>
    </row>
    <row r="1117" spans="1:15" ht="15" x14ac:dyDescent="0.2">
      <c r="A1117" s="601">
        <v>980</v>
      </c>
      <c r="B1117" s="594"/>
      <c r="C1117" s="596"/>
      <c r="D1117" s="597"/>
      <c r="E1117" s="181"/>
      <c r="F1117" s="634"/>
      <c r="G1117" s="598">
        <f t="shared" si="61"/>
        <v>0</v>
      </c>
      <c r="H1117" s="560">
        <f t="shared" si="62"/>
        <v>0</v>
      </c>
      <c r="I1117" s="599"/>
      <c r="J1117" s="560">
        <f t="shared" si="63"/>
        <v>0</v>
      </c>
      <c r="K1117" s="181"/>
      <c r="L1117" s="181"/>
      <c r="M1117" s="181"/>
      <c r="N1117" s="600">
        <f t="shared" si="64"/>
        <v>0</v>
      </c>
      <c r="O1117" s="591"/>
    </row>
    <row r="1118" spans="1:15" ht="15" x14ac:dyDescent="0.2">
      <c r="A1118" s="601">
        <v>981</v>
      </c>
      <c r="B1118" s="594"/>
      <c r="C1118" s="596"/>
      <c r="D1118" s="597"/>
      <c r="E1118" s="181"/>
      <c r="F1118" s="634"/>
      <c r="G1118" s="598">
        <f t="shared" si="61"/>
        <v>0</v>
      </c>
      <c r="H1118" s="560">
        <f t="shared" si="62"/>
        <v>0</v>
      </c>
      <c r="I1118" s="599"/>
      <c r="J1118" s="560">
        <f t="shared" si="63"/>
        <v>0</v>
      </c>
      <c r="K1118" s="181"/>
      <c r="L1118" s="181"/>
      <c r="M1118" s="181"/>
      <c r="N1118" s="600">
        <f t="shared" si="64"/>
        <v>0</v>
      </c>
      <c r="O1118" s="591"/>
    </row>
    <row r="1119" spans="1:15" ht="15" x14ac:dyDescent="0.2">
      <c r="A1119" s="601">
        <v>982</v>
      </c>
      <c r="B1119" s="594"/>
      <c r="C1119" s="596"/>
      <c r="D1119" s="597"/>
      <c r="E1119" s="181"/>
      <c r="F1119" s="634"/>
      <c r="G1119" s="598">
        <f t="shared" si="61"/>
        <v>0</v>
      </c>
      <c r="H1119" s="560">
        <f t="shared" si="62"/>
        <v>0</v>
      </c>
      <c r="I1119" s="599"/>
      <c r="J1119" s="560">
        <f t="shared" si="63"/>
        <v>0</v>
      </c>
      <c r="K1119" s="181"/>
      <c r="L1119" s="181"/>
      <c r="M1119" s="181"/>
      <c r="N1119" s="600">
        <f t="shared" si="64"/>
        <v>0</v>
      </c>
      <c r="O1119" s="591"/>
    </row>
    <row r="1120" spans="1:15" ht="15" x14ac:dyDescent="0.2">
      <c r="A1120" s="601">
        <v>983</v>
      </c>
      <c r="B1120" s="594"/>
      <c r="C1120" s="596"/>
      <c r="D1120" s="597"/>
      <c r="E1120" s="181"/>
      <c r="F1120" s="634"/>
      <c r="G1120" s="598">
        <f t="shared" si="61"/>
        <v>0</v>
      </c>
      <c r="H1120" s="560">
        <f t="shared" si="62"/>
        <v>0</v>
      </c>
      <c r="I1120" s="599"/>
      <c r="J1120" s="560">
        <f t="shared" si="63"/>
        <v>0</v>
      </c>
      <c r="K1120" s="181"/>
      <c r="L1120" s="181"/>
      <c r="M1120" s="181"/>
      <c r="N1120" s="600">
        <f t="shared" si="64"/>
        <v>0</v>
      </c>
      <c r="O1120" s="591"/>
    </row>
    <row r="1121" spans="1:15" ht="15" x14ac:dyDescent="0.2">
      <c r="A1121" s="601">
        <v>984</v>
      </c>
      <c r="B1121" s="594"/>
      <c r="C1121" s="596"/>
      <c r="D1121" s="597"/>
      <c r="E1121" s="181"/>
      <c r="F1121" s="634"/>
      <c r="G1121" s="598">
        <f t="shared" si="61"/>
        <v>0</v>
      </c>
      <c r="H1121" s="560">
        <f t="shared" si="62"/>
        <v>0</v>
      </c>
      <c r="I1121" s="599"/>
      <c r="J1121" s="560">
        <f t="shared" si="63"/>
        <v>0</v>
      </c>
      <c r="K1121" s="181"/>
      <c r="L1121" s="181"/>
      <c r="M1121" s="181"/>
      <c r="N1121" s="600">
        <f t="shared" si="64"/>
        <v>0</v>
      </c>
      <c r="O1121" s="591"/>
    </row>
    <row r="1122" spans="1:15" ht="15" x14ac:dyDescent="0.2">
      <c r="A1122" s="601">
        <v>985</v>
      </c>
      <c r="B1122" s="594"/>
      <c r="C1122" s="596"/>
      <c r="D1122" s="597"/>
      <c r="E1122" s="181"/>
      <c r="F1122" s="634"/>
      <c r="G1122" s="598">
        <f t="shared" si="61"/>
        <v>0</v>
      </c>
      <c r="H1122" s="560">
        <f t="shared" si="62"/>
        <v>0</v>
      </c>
      <c r="I1122" s="599"/>
      <c r="J1122" s="560">
        <f t="shared" si="63"/>
        <v>0</v>
      </c>
      <c r="K1122" s="181"/>
      <c r="L1122" s="181"/>
      <c r="M1122" s="181"/>
      <c r="N1122" s="600">
        <f t="shared" si="64"/>
        <v>0</v>
      </c>
      <c r="O1122" s="591"/>
    </row>
    <row r="1123" spans="1:15" ht="15" x14ac:dyDescent="0.2">
      <c r="A1123" s="601">
        <v>986</v>
      </c>
      <c r="B1123" s="594"/>
      <c r="C1123" s="596"/>
      <c r="D1123" s="597"/>
      <c r="E1123" s="181"/>
      <c r="F1123" s="634"/>
      <c r="G1123" s="598">
        <f t="shared" si="61"/>
        <v>0</v>
      </c>
      <c r="H1123" s="560">
        <f t="shared" si="62"/>
        <v>0</v>
      </c>
      <c r="I1123" s="599"/>
      <c r="J1123" s="560">
        <f t="shared" si="63"/>
        <v>0</v>
      </c>
      <c r="K1123" s="181"/>
      <c r="L1123" s="181"/>
      <c r="M1123" s="181"/>
      <c r="N1123" s="600">
        <f t="shared" si="64"/>
        <v>0</v>
      </c>
      <c r="O1123" s="591"/>
    </row>
    <row r="1124" spans="1:15" ht="15" x14ac:dyDescent="0.2">
      <c r="A1124" s="601">
        <v>987</v>
      </c>
      <c r="B1124" s="594"/>
      <c r="C1124" s="596"/>
      <c r="D1124" s="597"/>
      <c r="E1124" s="181"/>
      <c r="F1124" s="634"/>
      <c r="G1124" s="598">
        <f t="shared" si="61"/>
        <v>0</v>
      </c>
      <c r="H1124" s="560">
        <f t="shared" si="62"/>
        <v>0</v>
      </c>
      <c r="I1124" s="599"/>
      <c r="J1124" s="560">
        <f t="shared" si="63"/>
        <v>0</v>
      </c>
      <c r="K1124" s="181"/>
      <c r="L1124" s="181"/>
      <c r="M1124" s="181"/>
      <c r="N1124" s="600">
        <f t="shared" si="64"/>
        <v>0</v>
      </c>
      <c r="O1124" s="591"/>
    </row>
    <row r="1125" spans="1:15" ht="15" x14ac:dyDescent="0.2">
      <c r="A1125" s="601">
        <v>988</v>
      </c>
      <c r="B1125" s="594"/>
      <c r="C1125" s="596"/>
      <c r="D1125" s="597"/>
      <c r="E1125" s="181"/>
      <c r="F1125" s="634"/>
      <c r="G1125" s="598">
        <f t="shared" si="61"/>
        <v>0</v>
      </c>
      <c r="H1125" s="560">
        <f t="shared" si="62"/>
        <v>0</v>
      </c>
      <c r="I1125" s="599"/>
      <c r="J1125" s="560">
        <f t="shared" si="63"/>
        <v>0</v>
      </c>
      <c r="K1125" s="181"/>
      <c r="L1125" s="181"/>
      <c r="M1125" s="181"/>
      <c r="N1125" s="600">
        <f t="shared" si="64"/>
        <v>0</v>
      </c>
      <c r="O1125" s="591"/>
    </row>
    <row r="1126" spans="1:15" ht="15" x14ac:dyDescent="0.2">
      <c r="A1126" s="601">
        <v>989</v>
      </c>
      <c r="B1126" s="594"/>
      <c r="C1126" s="596"/>
      <c r="D1126" s="597"/>
      <c r="E1126" s="181"/>
      <c r="F1126" s="634"/>
      <c r="G1126" s="598">
        <f t="shared" si="61"/>
        <v>0</v>
      </c>
      <c r="H1126" s="560">
        <f t="shared" si="62"/>
        <v>0</v>
      </c>
      <c r="I1126" s="599"/>
      <c r="J1126" s="560">
        <f t="shared" si="63"/>
        <v>0</v>
      </c>
      <c r="K1126" s="181"/>
      <c r="L1126" s="181"/>
      <c r="M1126" s="181"/>
      <c r="N1126" s="600">
        <f t="shared" si="64"/>
        <v>0</v>
      </c>
      <c r="O1126" s="591"/>
    </row>
    <row r="1127" spans="1:15" ht="15" x14ac:dyDescent="0.2">
      <c r="A1127" s="601">
        <v>990</v>
      </c>
      <c r="B1127" s="594"/>
      <c r="C1127" s="596"/>
      <c r="D1127" s="597"/>
      <c r="E1127" s="181"/>
      <c r="F1127" s="634"/>
      <c r="G1127" s="598">
        <f t="shared" si="61"/>
        <v>0</v>
      </c>
      <c r="H1127" s="560">
        <f t="shared" si="62"/>
        <v>0</v>
      </c>
      <c r="I1127" s="599"/>
      <c r="J1127" s="560">
        <f t="shared" si="63"/>
        <v>0</v>
      </c>
      <c r="K1127" s="181"/>
      <c r="L1127" s="181"/>
      <c r="M1127" s="181"/>
      <c r="N1127" s="600">
        <f t="shared" si="64"/>
        <v>0</v>
      </c>
      <c r="O1127" s="591"/>
    </row>
    <row r="1128" spans="1:15" ht="15" x14ac:dyDescent="0.2">
      <c r="A1128" s="601">
        <v>991</v>
      </c>
      <c r="B1128" s="594"/>
      <c r="C1128" s="596"/>
      <c r="D1128" s="597"/>
      <c r="E1128" s="181"/>
      <c r="F1128" s="634"/>
      <c r="G1128" s="598">
        <f t="shared" si="61"/>
        <v>0</v>
      </c>
      <c r="H1128" s="560">
        <f t="shared" si="62"/>
        <v>0</v>
      </c>
      <c r="I1128" s="599"/>
      <c r="J1128" s="560">
        <f t="shared" si="63"/>
        <v>0</v>
      </c>
      <c r="K1128" s="181"/>
      <c r="L1128" s="181"/>
      <c r="M1128" s="181"/>
      <c r="N1128" s="600">
        <f t="shared" si="64"/>
        <v>0</v>
      </c>
      <c r="O1128" s="591"/>
    </row>
    <row r="1129" spans="1:15" ht="15" x14ac:dyDescent="0.2">
      <c r="A1129" s="601">
        <v>992</v>
      </c>
      <c r="B1129" s="594"/>
      <c r="C1129" s="596"/>
      <c r="D1129" s="597"/>
      <c r="E1129" s="181"/>
      <c r="F1129" s="634"/>
      <c r="G1129" s="598">
        <f t="shared" si="61"/>
        <v>0</v>
      </c>
      <c r="H1129" s="560">
        <f t="shared" si="62"/>
        <v>0</v>
      </c>
      <c r="I1129" s="599"/>
      <c r="J1129" s="560">
        <f t="shared" si="63"/>
        <v>0</v>
      </c>
      <c r="K1129" s="181"/>
      <c r="L1129" s="181"/>
      <c r="M1129" s="181"/>
      <c r="N1129" s="600">
        <f t="shared" si="64"/>
        <v>0</v>
      </c>
      <c r="O1129" s="591"/>
    </row>
    <row r="1130" spans="1:15" ht="15" x14ac:dyDescent="0.2">
      <c r="A1130" s="601">
        <v>993</v>
      </c>
      <c r="B1130" s="594"/>
      <c r="C1130" s="596"/>
      <c r="D1130" s="597"/>
      <c r="E1130" s="181"/>
      <c r="F1130" s="634"/>
      <c r="G1130" s="598">
        <f t="shared" si="61"/>
        <v>0</v>
      </c>
      <c r="H1130" s="560">
        <f t="shared" si="62"/>
        <v>0</v>
      </c>
      <c r="I1130" s="599"/>
      <c r="J1130" s="560">
        <f t="shared" si="63"/>
        <v>0</v>
      </c>
      <c r="K1130" s="181"/>
      <c r="L1130" s="181"/>
      <c r="M1130" s="181"/>
      <c r="N1130" s="600">
        <f t="shared" si="64"/>
        <v>0</v>
      </c>
      <c r="O1130" s="591"/>
    </row>
    <row r="1131" spans="1:15" ht="15" x14ac:dyDescent="0.2">
      <c r="A1131" s="601">
        <v>994</v>
      </c>
      <c r="B1131" s="594"/>
      <c r="C1131" s="596"/>
      <c r="D1131" s="597"/>
      <c r="E1131" s="181"/>
      <c r="F1131" s="634"/>
      <c r="G1131" s="598">
        <f t="shared" si="61"/>
        <v>0</v>
      </c>
      <c r="H1131" s="560">
        <f t="shared" si="62"/>
        <v>0</v>
      </c>
      <c r="I1131" s="599"/>
      <c r="J1131" s="560">
        <f t="shared" si="63"/>
        <v>0</v>
      </c>
      <c r="K1131" s="181"/>
      <c r="L1131" s="181"/>
      <c r="M1131" s="181"/>
      <c r="N1131" s="600">
        <f t="shared" si="64"/>
        <v>0</v>
      </c>
      <c r="O1131" s="591"/>
    </row>
    <row r="1132" spans="1:15" ht="15" x14ac:dyDescent="0.2">
      <c r="A1132" s="601">
        <v>995</v>
      </c>
      <c r="B1132" s="594"/>
      <c r="C1132" s="596"/>
      <c r="D1132" s="597"/>
      <c r="E1132" s="181"/>
      <c r="F1132" s="634"/>
      <c r="G1132" s="598">
        <f t="shared" si="61"/>
        <v>0</v>
      </c>
      <c r="H1132" s="560">
        <f t="shared" si="62"/>
        <v>0</v>
      </c>
      <c r="I1132" s="599"/>
      <c r="J1132" s="560">
        <f t="shared" si="63"/>
        <v>0</v>
      </c>
      <c r="K1132" s="181"/>
      <c r="L1132" s="181"/>
      <c r="M1132" s="181"/>
      <c r="N1132" s="600">
        <f t="shared" si="64"/>
        <v>0</v>
      </c>
      <c r="O1132" s="591"/>
    </row>
    <row r="1133" spans="1:15" ht="15" x14ac:dyDescent="0.2">
      <c r="A1133" s="601">
        <v>996</v>
      </c>
      <c r="B1133" s="594"/>
      <c r="C1133" s="596"/>
      <c r="D1133" s="597"/>
      <c r="E1133" s="181"/>
      <c r="F1133" s="634"/>
      <c r="G1133" s="598">
        <f t="shared" si="61"/>
        <v>0</v>
      </c>
      <c r="H1133" s="560">
        <f t="shared" si="62"/>
        <v>0</v>
      </c>
      <c r="I1133" s="599"/>
      <c r="J1133" s="560">
        <f t="shared" si="63"/>
        <v>0</v>
      </c>
      <c r="K1133" s="181"/>
      <c r="L1133" s="181"/>
      <c r="M1133" s="181"/>
      <c r="N1133" s="600">
        <f t="shared" si="64"/>
        <v>0</v>
      </c>
      <c r="O1133" s="591"/>
    </row>
    <row r="1134" spans="1:15" ht="15" x14ac:dyDescent="0.2">
      <c r="A1134" s="601">
        <v>997</v>
      </c>
      <c r="B1134" s="594"/>
      <c r="C1134" s="596"/>
      <c r="D1134" s="597"/>
      <c r="E1134" s="181"/>
      <c r="F1134" s="634"/>
      <c r="G1134" s="598">
        <f t="shared" si="61"/>
        <v>0</v>
      </c>
      <c r="H1134" s="560">
        <f t="shared" si="62"/>
        <v>0</v>
      </c>
      <c r="I1134" s="599"/>
      <c r="J1134" s="560">
        <f t="shared" si="63"/>
        <v>0</v>
      </c>
      <c r="K1134" s="181"/>
      <c r="L1134" s="181"/>
      <c r="M1134" s="181"/>
      <c r="N1134" s="600">
        <f t="shared" si="64"/>
        <v>0</v>
      </c>
      <c r="O1134" s="591"/>
    </row>
    <row r="1135" spans="1:15" ht="15" x14ac:dyDescent="0.2">
      <c r="A1135" s="601">
        <v>998</v>
      </c>
      <c r="B1135" s="594"/>
      <c r="C1135" s="596"/>
      <c r="D1135" s="597"/>
      <c r="E1135" s="181"/>
      <c r="F1135" s="634"/>
      <c r="G1135" s="598">
        <f t="shared" si="61"/>
        <v>0</v>
      </c>
      <c r="H1135" s="560">
        <f t="shared" si="62"/>
        <v>0</v>
      </c>
      <c r="I1135" s="599"/>
      <c r="J1135" s="560">
        <f t="shared" si="63"/>
        <v>0</v>
      </c>
      <c r="K1135" s="181"/>
      <c r="L1135" s="181"/>
      <c r="M1135" s="181"/>
      <c r="N1135" s="600">
        <f t="shared" si="64"/>
        <v>0</v>
      </c>
      <c r="O1135" s="591"/>
    </row>
    <row r="1136" spans="1:15" ht="15" x14ac:dyDescent="0.2">
      <c r="A1136" s="601">
        <v>999</v>
      </c>
      <c r="B1136" s="594"/>
      <c r="C1136" s="596"/>
      <c r="D1136" s="597"/>
      <c r="E1136" s="181"/>
      <c r="F1136" s="634"/>
      <c r="G1136" s="598">
        <f t="shared" si="61"/>
        <v>0</v>
      </c>
      <c r="H1136" s="560">
        <f t="shared" si="62"/>
        <v>0</v>
      </c>
      <c r="I1136" s="599"/>
      <c r="J1136" s="560">
        <f t="shared" si="63"/>
        <v>0</v>
      </c>
      <c r="K1136" s="181"/>
      <c r="L1136" s="181"/>
      <c r="M1136" s="181"/>
      <c r="N1136" s="600">
        <f t="shared" si="64"/>
        <v>0</v>
      </c>
      <c r="O1136" s="591"/>
    </row>
    <row r="1137" spans="1:15" ht="15" x14ac:dyDescent="0.2">
      <c r="A1137" s="601">
        <v>1000</v>
      </c>
      <c r="B1137" s="594"/>
      <c r="C1137" s="596"/>
      <c r="D1137" s="597"/>
      <c r="E1137" s="181"/>
      <c r="F1137" s="634"/>
      <c r="G1137" s="598">
        <f t="shared" si="61"/>
        <v>0</v>
      </c>
      <c r="H1137" s="560">
        <f t="shared" si="62"/>
        <v>0</v>
      </c>
      <c r="I1137" s="599"/>
      <c r="J1137" s="560">
        <f t="shared" si="63"/>
        <v>0</v>
      </c>
      <c r="K1137" s="181"/>
      <c r="L1137" s="181"/>
      <c r="M1137" s="181"/>
      <c r="N1137" s="600">
        <f t="shared" si="64"/>
        <v>0</v>
      </c>
      <c r="O1137" s="591"/>
    </row>
  </sheetData>
  <sheetProtection password="8067" sheet="1" objects="1" scenarios="1" autoFilter="0"/>
  <mergeCells count="20">
    <mergeCell ref="J130:K132"/>
    <mergeCell ref="J133:J136"/>
    <mergeCell ref="K133:K136"/>
    <mergeCell ref="M130:M136"/>
    <mergeCell ref="M120:N120"/>
    <mergeCell ref="M121:N121"/>
    <mergeCell ref="M122:N122"/>
    <mergeCell ref="M123:N123"/>
    <mergeCell ref="L130:L136"/>
    <mergeCell ref="N130:N136"/>
    <mergeCell ref="E130:E136"/>
    <mergeCell ref="A6:A119"/>
    <mergeCell ref="G130:G137"/>
    <mergeCell ref="I130:I137"/>
    <mergeCell ref="A130:A137"/>
    <mergeCell ref="B130:B137"/>
    <mergeCell ref="H130:H136"/>
    <mergeCell ref="C130:C137"/>
    <mergeCell ref="D130:D137"/>
    <mergeCell ref="F130:F137"/>
  </mergeCells>
  <conditionalFormatting sqref="M120:N123">
    <cfRule type="cellIs" dxfId="23" priority="12" stopIfTrue="1" operator="equal">
      <formula>0</formula>
    </cfRule>
  </conditionalFormatting>
  <conditionalFormatting sqref="B138:F1137">
    <cfRule type="cellIs" dxfId="22" priority="3" stopIfTrue="1" operator="notEqual">
      <formula>0</formula>
    </cfRule>
  </conditionalFormatting>
  <conditionalFormatting sqref="I138:I1137 K138:L1137">
    <cfRule type="expression" dxfId="21" priority="2" stopIfTrue="1">
      <formula>OR($F138="Sofortabschreib.",I138&lt;&gt;"")</formula>
    </cfRule>
  </conditionalFormatting>
  <conditionalFormatting sqref="M138:M1137">
    <cfRule type="expression" dxfId="20" priority="1" stopIfTrue="1">
      <formula>OR($F138&lt;&gt;"Sofortabschreib.",M138&lt;&gt;"")</formula>
    </cfRule>
  </conditionalFormatting>
  <dataValidations count="3">
    <dataValidation type="custom" allowBlank="1" showErrorMessage="1" errorTitle="Betrag" error="Bitte geben Sie max. 2 Nachkommastellen an!" sqref="E138:E1137 K138:M1137">
      <formula1>MOD(ROUND(E138*10^2,10),1)=0</formula1>
    </dataValidation>
    <dataValidation type="list" allowBlank="1" showErrorMessage="1" errorTitle="Monat" error="Bitte auswählen!" sqref="I138:I1137">
      <formula1>$I$6:$I$17</formula1>
    </dataValidation>
    <dataValidation type="list" operator="greaterThan" allowBlank="1" showErrorMessage="1" errorTitle="Nutzungsdauer in Jahren" error="Bitte auswählen!" sqref="F138:F1137">
      <formula1>"Sofortabschreib.,1,2,3,4,5,6,7,8,9,10,11,12,13,14,15"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5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13" t="s">
        <v>97</v>
      </c>
      <c r="B1" s="283"/>
      <c r="C1" s="306"/>
      <c r="D1" s="310"/>
      <c r="E1" s="288"/>
      <c r="F1" s="288"/>
      <c r="G1" s="284"/>
      <c r="H1" s="284"/>
      <c r="I1" s="173"/>
      <c r="J1" s="173"/>
      <c r="K1" s="173"/>
    </row>
    <row r="2" spans="1:11" ht="12" hidden="1" customHeight="1" x14ac:dyDescent="0.2">
      <c r="A2" s="613" t="s">
        <v>98</v>
      </c>
      <c r="B2" s="283"/>
      <c r="C2" s="306"/>
      <c r="D2" s="310"/>
      <c r="E2" s="288"/>
      <c r="F2" s="288"/>
      <c r="G2" s="284"/>
      <c r="H2" s="284"/>
      <c r="I2" s="173"/>
      <c r="J2" s="173"/>
      <c r="K2" s="173"/>
    </row>
    <row r="3" spans="1:11" ht="12" hidden="1" customHeight="1" x14ac:dyDescent="0.2">
      <c r="A3" s="339">
        <f>ROW(A20)</f>
        <v>20</v>
      </c>
      <c r="B3" s="283"/>
      <c r="C3" s="306"/>
      <c r="D3" s="310"/>
      <c r="E3" s="288"/>
      <c r="F3" s="288"/>
      <c r="G3" s="284"/>
      <c r="H3" s="486"/>
      <c r="I3" s="173"/>
      <c r="J3" s="173"/>
      <c r="K3" s="173"/>
    </row>
    <row r="4" spans="1:11" ht="12" hidden="1" customHeight="1" x14ac:dyDescent="0.2">
      <c r="A4" s="483" t="s">
        <v>190</v>
      </c>
      <c r="B4" s="283"/>
      <c r="C4" s="306"/>
      <c r="D4" s="310"/>
      <c r="E4" s="288"/>
      <c r="F4" s="288"/>
      <c r="G4" s="284"/>
      <c r="H4" s="478"/>
      <c r="I4" s="173"/>
      <c r="J4" s="173"/>
      <c r="K4" s="173"/>
    </row>
    <row r="5" spans="1:11" ht="12" hidden="1" customHeight="1" x14ac:dyDescent="0.2">
      <c r="A5" s="484" t="str">
        <f>"$A$6:$H$"&amp;IF(LOOKUP(2,1/(H1:H1019&lt;&gt;""),ROW(H:H))=ROW(A16),A3-1,LOOKUP(2,1/(H1:H1019&lt;&gt;""),ROW(H:H)))</f>
        <v>$A$6:$H$19</v>
      </c>
      <c r="B5" s="283"/>
      <c r="C5" s="306"/>
      <c r="D5" s="310"/>
      <c r="E5" s="288"/>
      <c r="F5" s="288"/>
      <c r="G5" s="284"/>
      <c r="H5" s="478"/>
      <c r="I5" s="173"/>
      <c r="J5" s="173"/>
      <c r="K5" s="173"/>
    </row>
    <row r="6" spans="1:11" ht="15" customHeight="1" x14ac:dyDescent="0.2">
      <c r="A6" s="337" t="str">
        <f>'Seite 2 ZN'!$A$19</f>
        <v>2.</v>
      </c>
      <c r="B6" s="336" t="str">
        <f>'Seite 2 ZN'!$B$19</f>
        <v>Sachausgaben</v>
      </c>
      <c r="C6" s="307"/>
      <c r="D6" s="307"/>
      <c r="E6" s="289"/>
      <c r="F6" s="31" t="s">
        <v>191</v>
      </c>
      <c r="G6" s="774">
        <f>'Seite 1'!$O$18</f>
        <v>0</v>
      </c>
      <c r="H6" s="776"/>
      <c r="I6" s="173"/>
      <c r="J6" s="173"/>
      <c r="K6" s="173"/>
    </row>
    <row r="7" spans="1:11" ht="15" customHeight="1" x14ac:dyDescent="0.2">
      <c r="A7" s="518" t="str">
        <f>'Seite 2 ZN'!$A$21</f>
        <v>2.2</v>
      </c>
      <c r="B7" s="519" t="str">
        <f>'Seite 2 ZN'!$B$21</f>
        <v>Abschreibungen, Miete/Leasing für Betriebsausstattung</v>
      </c>
      <c r="C7" s="307"/>
      <c r="D7" s="307"/>
      <c r="E7" s="290"/>
      <c r="F7" s="31" t="s">
        <v>193</v>
      </c>
      <c r="G7" s="774" t="str">
        <f>'Seite 1'!$AD$14</f>
        <v/>
      </c>
      <c r="H7" s="776"/>
      <c r="I7" s="173"/>
      <c r="J7" s="173"/>
    </row>
    <row r="8" spans="1:11" ht="15" customHeight="1" x14ac:dyDescent="0.2">
      <c r="A8" s="334" t="str">
        <f>'Seite 2 ZN'!$A$23</f>
        <v>2.2.2</v>
      </c>
      <c r="B8" s="335" t="str">
        <f>'Seite 2 ZN'!$B$23</f>
        <v>Miete/Leasing für Betriebsausstattung</v>
      </c>
      <c r="C8" s="307"/>
      <c r="D8" s="307"/>
      <c r="E8" s="290"/>
      <c r="F8" s="31" t="s">
        <v>194</v>
      </c>
      <c r="G8" s="777" t="str">
        <f>'Seite 1'!$AE$14</f>
        <v/>
      </c>
      <c r="H8" s="779"/>
      <c r="I8" s="173"/>
      <c r="J8" s="173"/>
    </row>
    <row r="9" spans="1:11" ht="15" customHeight="1" x14ac:dyDescent="0.2">
      <c r="F9" s="135" t="s">
        <v>192</v>
      </c>
      <c r="G9" s="780">
        <f ca="1">'Seite 1'!$O$17</f>
        <v>44578</v>
      </c>
      <c r="H9" s="782"/>
      <c r="I9" s="173"/>
      <c r="J9" s="173"/>
    </row>
    <row r="10" spans="1:11" ht="15" customHeight="1" x14ac:dyDescent="0.2">
      <c r="F10" s="174"/>
      <c r="G10" s="174"/>
      <c r="H10" s="141" t="str">
        <f>'Seite 1'!$A$66</f>
        <v>VWN Gründer - Gründernetzwerke</v>
      </c>
      <c r="I10" s="173"/>
      <c r="J10" s="173"/>
    </row>
    <row r="11" spans="1:11" ht="15" customHeight="1" x14ac:dyDescent="0.2">
      <c r="F11" s="174"/>
      <c r="G11" s="174"/>
      <c r="H11" s="142" t="str">
        <f>'Seite 1'!$A$67</f>
        <v>Formularversion: V 1.5 vom 17.01.22</v>
      </c>
      <c r="I11" s="173"/>
      <c r="J11" s="173"/>
    </row>
    <row r="12" spans="1:11" ht="18" customHeight="1" x14ac:dyDescent="0.2">
      <c r="A12" s="175"/>
      <c r="B12" s="176"/>
      <c r="C12" s="308"/>
      <c r="D12" s="204"/>
      <c r="E12" s="323" t="str">
        <f>B8</f>
        <v>Miete/Leasing für Betriebsausstattung</v>
      </c>
      <c r="F12" s="294"/>
      <c r="G12" s="177"/>
      <c r="H12" s="325">
        <f>SUMPRODUCT(ROUND(H20:H1019,2))</f>
        <v>0</v>
      </c>
      <c r="I12" s="173"/>
      <c r="J12" s="173"/>
    </row>
    <row r="13" spans="1:11" ht="12" customHeight="1" x14ac:dyDescent="0.2">
      <c r="A13" s="324"/>
      <c r="B13" s="178"/>
      <c r="C13" s="309"/>
      <c r="D13" s="311"/>
      <c r="E13" s="291"/>
      <c r="F13" s="291"/>
      <c r="G13" s="179"/>
      <c r="H13" s="179"/>
      <c r="I13" s="173"/>
      <c r="J13" s="173"/>
      <c r="K13" s="173"/>
    </row>
    <row r="14" spans="1:11" ht="15" customHeight="1" x14ac:dyDescent="0.2">
      <c r="A14" s="180" t="str">
        <f ca="1">CONCATENATE("Belegliste¹ für Ausgabenart ",$A$8," ",$B$8," - Aktenzeichen ",IF($G$6=0,"__________",$G$6)," - Nachweis vom ",IF($G$9=0,"_________",TEXT($G$9,"TT.MM.JJJJ")))</f>
        <v>Belegliste¹ für Ausgabenart 2.2.2 Miete/Leasing für Betriebsausstattung - Aktenzeichen __________ - Nachweis vom 17.01.2022</v>
      </c>
      <c r="B14" s="178"/>
      <c r="C14" s="309"/>
      <c r="D14" s="311"/>
      <c r="E14" s="291"/>
      <c r="F14" s="291"/>
      <c r="G14" s="179"/>
      <c r="H14" s="179"/>
      <c r="I14" s="173"/>
      <c r="J14" s="173"/>
      <c r="K14" s="173"/>
    </row>
    <row r="15" spans="1:11" ht="5.0999999999999996" customHeight="1" x14ac:dyDescent="0.2">
      <c r="A15" s="234"/>
      <c r="B15" s="178"/>
      <c r="C15" s="309"/>
      <c r="D15" s="311"/>
      <c r="E15" s="291"/>
      <c r="F15" s="291"/>
      <c r="G15" s="179"/>
      <c r="H15" s="179"/>
      <c r="I15" s="173"/>
      <c r="J15" s="173"/>
      <c r="K15" s="173"/>
    </row>
    <row r="16" spans="1:11" ht="12" customHeight="1" x14ac:dyDescent="0.2">
      <c r="A16" s="855" t="s">
        <v>31</v>
      </c>
      <c r="B16" s="852" t="s">
        <v>141</v>
      </c>
      <c r="C16" s="855" t="s">
        <v>65</v>
      </c>
      <c r="D16" s="855" t="s">
        <v>77</v>
      </c>
      <c r="E16" s="852" t="s">
        <v>173</v>
      </c>
      <c r="F16" s="852" t="s">
        <v>143</v>
      </c>
      <c r="G16" s="860" t="s">
        <v>73</v>
      </c>
      <c r="H16" s="860" t="s">
        <v>74</v>
      </c>
      <c r="I16" s="173"/>
      <c r="J16" s="173"/>
      <c r="K16" s="173"/>
    </row>
    <row r="17" spans="1:11" ht="12" customHeight="1" x14ac:dyDescent="0.2">
      <c r="A17" s="856"/>
      <c r="B17" s="858"/>
      <c r="C17" s="856"/>
      <c r="D17" s="856"/>
      <c r="E17" s="853"/>
      <c r="F17" s="853"/>
      <c r="G17" s="861"/>
      <c r="H17" s="861"/>
      <c r="I17" s="173"/>
      <c r="J17" s="173"/>
      <c r="K17" s="173"/>
    </row>
    <row r="18" spans="1:11" ht="12" customHeight="1" x14ac:dyDescent="0.2">
      <c r="A18" s="856"/>
      <c r="B18" s="858"/>
      <c r="C18" s="856"/>
      <c r="D18" s="856"/>
      <c r="E18" s="853"/>
      <c r="F18" s="853"/>
      <c r="G18" s="861"/>
      <c r="H18" s="861"/>
      <c r="I18" s="173"/>
      <c r="J18" s="173"/>
      <c r="K18" s="173"/>
    </row>
    <row r="19" spans="1:11" ht="12" customHeight="1" thickBot="1" x14ac:dyDescent="0.25">
      <c r="A19" s="857"/>
      <c r="B19" s="859"/>
      <c r="C19" s="857"/>
      <c r="D19" s="857"/>
      <c r="E19" s="854"/>
      <c r="F19" s="854"/>
      <c r="G19" s="862"/>
      <c r="H19" s="862"/>
      <c r="I19" s="173"/>
      <c r="J19" s="173"/>
      <c r="K19" s="173"/>
    </row>
    <row r="20" spans="1:11" s="147" customFormat="1" ht="15" thickTop="1" x14ac:dyDescent="0.2">
      <c r="A20" s="471">
        <v>1</v>
      </c>
      <c r="B20" s="516"/>
      <c r="C20" s="305"/>
      <c r="D20" s="305"/>
      <c r="E20" s="292"/>
      <c r="F20" s="292"/>
      <c r="G20" s="561"/>
      <c r="H20" s="561"/>
      <c r="I20" s="607"/>
      <c r="J20" s="182"/>
      <c r="K20" s="182"/>
    </row>
    <row r="21" spans="1:11" s="147" customFormat="1" ht="15" x14ac:dyDescent="0.2">
      <c r="A21" s="472">
        <v>2</v>
      </c>
      <c r="B21" s="520"/>
      <c r="C21" s="305"/>
      <c r="D21" s="305"/>
      <c r="E21" s="292"/>
      <c r="F21" s="292"/>
      <c r="G21" s="561"/>
      <c r="H21" s="561"/>
      <c r="I21" s="592"/>
      <c r="J21" s="182"/>
      <c r="K21" s="182"/>
    </row>
    <row r="22" spans="1:11" s="147" customFormat="1" ht="15" x14ac:dyDescent="0.2">
      <c r="A22" s="471">
        <v>3</v>
      </c>
      <c r="B22" s="520"/>
      <c r="C22" s="305"/>
      <c r="D22" s="305"/>
      <c r="E22" s="292"/>
      <c r="F22" s="292"/>
      <c r="G22" s="561"/>
      <c r="H22" s="561"/>
      <c r="I22" s="592"/>
      <c r="J22" s="182"/>
      <c r="K22" s="182"/>
    </row>
    <row r="23" spans="1:11" s="147" customFormat="1" ht="15" x14ac:dyDescent="0.2">
      <c r="A23" s="472">
        <v>4</v>
      </c>
      <c r="B23" s="520"/>
      <c r="C23" s="305"/>
      <c r="D23" s="305"/>
      <c r="E23" s="292"/>
      <c r="F23" s="292"/>
      <c r="G23" s="561"/>
      <c r="H23" s="561"/>
      <c r="I23" s="592"/>
      <c r="J23" s="182"/>
      <c r="K23" s="182"/>
    </row>
    <row r="24" spans="1:11" s="147" customFormat="1" ht="15" x14ac:dyDescent="0.2">
      <c r="A24" s="471">
        <v>5</v>
      </c>
      <c r="B24" s="520"/>
      <c r="C24" s="305"/>
      <c r="D24" s="305"/>
      <c r="E24" s="292"/>
      <c r="F24" s="292"/>
      <c r="G24" s="561"/>
      <c r="H24" s="561"/>
      <c r="I24" s="592"/>
      <c r="J24" s="182"/>
      <c r="K24" s="182"/>
    </row>
    <row r="25" spans="1:11" s="147" customFormat="1" ht="15" x14ac:dyDescent="0.2">
      <c r="A25" s="472">
        <v>6</v>
      </c>
      <c r="B25" s="520"/>
      <c r="C25" s="305"/>
      <c r="D25" s="305"/>
      <c r="E25" s="292"/>
      <c r="F25" s="292"/>
      <c r="G25" s="561"/>
      <c r="H25" s="561"/>
      <c r="I25" s="602"/>
    </row>
    <row r="26" spans="1:11" s="147" customFormat="1" ht="15" x14ac:dyDescent="0.2">
      <c r="A26" s="471">
        <v>7</v>
      </c>
      <c r="B26" s="520"/>
      <c r="C26" s="305"/>
      <c r="D26" s="305"/>
      <c r="E26" s="292"/>
      <c r="F26" s="292"/>
      <c r="G26" s="561"/>
      <c r="H26" s="561"/>
      <c r="I26" s="602"/>
    </row>
    <row r="27" spans="1:11" s="147" customFormat="1" ht="15" x14ac:dyDescent="0.2">
      <c r="A27" s="472">
        <v>8</v>
      </c>
      <c r="B27" s="520"/>
      <c r="C27" s="305"/>
      <c r="D27" s="305"/>
      <c r="E27" s="292"/>
      <c r="F27" s="292"/>
      <c r="G27" s="561"/>
      <c r="H27" s="561"/>
      <c r="I27" s="602"/>
    </row>
    <row r="28" spans="1:11" s="147" customFormat="1" ht="15" x14ac:dyDescent="0.2">
      <c r="A28" s="471">
        <v>9</v>
      </c>
      <c r="B28" s="520"/>
      <c r="C28" s="305"/>
      <c r="D28" s="305"/>
      <c r="E28" s="292"/>
      <c r="F28" s="292"/>
      <c r="G28" s="561"/>
      <c r="H28" s="561"/>
      <c r="I28" s="602"/>
    </row>
    <row r="29" spans="1:11" s="147" customFormat="1" ht="15" x14ac:dyDescent="0.2">
      <c r="A29" s="472">
        <v>10</v>
      </c>
      <c r="B29" s="520"/>
      <c r="C29" s="305"/>
      <c r="D29" s="305"/>
      <c r="E29" s="292"/>
      <c r="F29" s="292"/>
      <c r="G29" s="561"/>
      <c r="H29" s="561"/>
      <c r="I29" s="602"/>
    </row>
    <row r="30" spans="1:11" s="147" customFormat="1" ht="15" x14ac:dyDescent="0.2">
      <c r="A30" s="471">
        <v>11</v>
      </c>
      <c r="B30" s="520"/>
      <c r="C30" s="305"/>
      <c r="D30" s="305"/>
      <c r="E30" s="292"/>
      <c r="F30" s="292"/>
      <c r="G30" s="561"/>
      <c r="H30" s="561"/>
      <c r="I30" s="602"/>
    </row>
    <row r="31" spans="1:11" s="147" customFormat="1" ht="15" x14ac:dyDescent="0.2">
      <c r="A31" s="472">
        <v>12</v>
      </c>
      <c r="B31" s="520"/>
      <c r="C31" s="305"/>
      <c r="D31" s="305"/>
      <c r="E31" s="292"/>
      <c r="F31" s="292"/>
      <c r="G31" s="561"/>
      <c r="H31" s="561"/>
      <c r="I31" s="602"/>
    </row>
    <row r="32" spans="1:11" s="147" customFormat="1" ht="15" x14ac:dyDescent="0.2">
      <c r="A32" s="471">
        <v>13</v>
      </c>
      <c r="B32" s="520"/>
      <c r="C32" s="305"/>
      <c r="D32" s="305"/>
      <c r="E32" s="292"/>
      <c r="F32" s="292"/>
      <c r="G32" s="561"/>
      <c r="H32" s="561"/>
      <c r="I32" s="602"/>
    </row>
    <row r="33" spans="1:9" s="147" customFormat="1" ht="15" x14ac:dyDescent="0.2">
      <c r="A33" s="472">
        <v>14</v>
      </c>
      <c r="B33" s="520"/>
      <c r="C33" s="305"/>
      <c r="D33" s="305"/>
      <c r="E33" s="292"/>
      <c r="F33" s="292"/>
      <c r="G33" s="561"/>
      <c r="H33" s="561"/>
      <c r="I33" s="602"/>
    </row>
    <row r="34" spans="1:9" s="147" customFormat="1" ht="15" x14ac:dyDescent="0.2">
      <c r="A34" s="471">
        <v>15</v>
      </c>
      <c r="B34" s="520"/>
      <c r="C34" s="305"/>
      <c r="D34" s="305"/>
      <c r="E34" s="292"/>
      <c r="F34" s="292"/>
      <c r="G34" s="561"/>
      <c r="H34" s="561"/>
      <c r="I34" s="602"/>
    </row>
    <row r="35" spans="1:9" s="147" customFormat="1" ht="15" x14ac:dyDescent="0.2">
      <c r="A35" s="472">
        <v>16</v>
      </c>
      <c r="B35" s="520"/>
      <c r="C35" s="305"/>
      <c r="D35" s="305"/>
      <c r="E35" s="292"/>
      <c r="F35" s="292"/>
      <c r="G35" s="561"/>
      <c r="H35" s="561"/>
      <c r="I35" s="602"/>
    </row>
    <row r="36" spans="1:9" s="147" customFormat="1" ht="15" x14ac:dyDescent="0.2">
      <c r="A36" s="471">
        <v>17</v>
      </c>
      <c r="B36" s="520"/>
      <c r="C36" s="305"/>
      <c r="D36" s="305"/>
      <c r="E36" s="292"/>
      <c r="F36" s="292"/>
      <c r="G36" s="561"/>
      <c r="H36" s="561"/>
      <c r="I36" s="602"/>
    </row>
    <row r="37" spans="1:9" s="147" customFormat="1" ht="15" x14ac:dyDescent="0.2">
      <c r="A37" s="472">
        <v>18</v>
      </c>
      <c r="B37" s="520"/>
      <c r="C37" s="305"/>
      <c r="D37" s="305"/>
      <c r="E37" s="292"/>
      <c r="F37" s="292"/>
      <c r="G37" s="561"/>
      <c r="H37" s="561"/>
      <c r="I37" s="602"/>
    </row>
    <row r="38" spans="1:9" s="147" customFormat="1" ht="15" x14ac:dyDescent="0.2">
      <c r="A38" s="471">
        <v>19</v>
      </c>
      <c r="B38" s="520"/>
      <c r="C38" s="305"/>
      <c r="D38" s="305"/>
      <c r="E38" s="292"/>
      <c r="F38" s="292"/>
      <c r="G38" s="561"/>
      <c r="H38" s="561"/>
      <c r="I38" s="602"/>
    </row>
    <row r="39" spans="1:9" s="147" customFormat="1" ht="15" x14ac:dyDescent="0.2">
      <c r="A39" s="472">
        <v>20</v>
      </c>
      <c r="B39" s="520"/>
      <c r="C39" s="305"/>
      <c r="D39" s="305"/>
      <c r="E39" s="292"/>
      <c r="F39" s="292"/>
      <c r="G39" s="561"/>
      <c r="H39" s="561"/>
      <c r="I39" s="602"/>
    </row>
    <row r="40" spans="1:9" s="147" customFormat="1" ht="15" x14ac:dyDescent="0.2">
      <c r="A40" s="471">
        <v>21</v>
      </c>
      <c r="B40" s="520"/>
      <c r="C40" s="305"/>
      <c r="D40" s="305"/>
      <c r="E40" s="292"/>
      <c r="F40" s="292"/>
      <c r="G40" s="561"/>
      <c r="H40" s="561"/>
      <c r="I40" s="602"/>
    </row>
    <row r="41" spans="1:9" s="147" customFormat="1" ht="15" x14ac:dyDescent="0.2">
      <c r="A41" s="472">
        <v>22</v>
      </c>
      <c r="B41" s="520"/>
      <c r="C41" s="305"/>
      <c r="D41" s="305"/>
      <c r="E41" s="292"/>
      <c r="F41" s="292"/>
      <c r="G41" s="561"/>
      <c r="H41" s="561"/>
      <c r="I41" s="602"/>
    </row>
    <row r="42" spans="1:9" s="147" customFormat="1" ht="15" x14ac:dyDescent="0.2">
      <c r="A42" s="471">
        <v>23</v>
      </c>
      <c r="B42" s="520"/>
      <c r="C42" s="305"/>
      <c r="D42" s="305"/>
      <c r="E42" s="292"/>
      <c r="F42" s="292"/>
      <c r="G42" s="561"/>
      <c r="H42" s="561"/>
      <c r="I42" s="602"/>
    </row>
    <row r="43" spans="1:9" s="147" customFormat="1" ht="15" x14ac:dyDescent="0.2">
      <c r="A43" s="472">
        <v>24</v>
      </c>
      <c r="B43" s="520"/>
      <c r="C43" s="305"/>
      <c r="D43" s="305"/>
      <c r="E43" s="292"/>
      <c r="F43" s="292"/>
      <c r="G43" s="561"/>
      <c r="H43" s="561"/>
      <c r="I43" s="602"/>
    </row>
    <row r="44" spans="1:9" s="147" customFormat="1" ht="15" x14ac:dyDescent="0.2">
      <c r="A44" s="471">
        <v>25</v>
      </c>
      <c r="B44" s="520"/>
      <c r="C44" s="305"/>
      <c r="D44" s="305"/>
      <c r="E44" s="292"/>
      <c r="F44" s="292"/>
      <c r="G44" s="561"/>
      <c r="H44" s="561"/>
      <c r="I44" s="602"/>
    </row>
    <row r="45" spans="1:9" s="147" customFormat="1" ht="15" x14ac:dyDescent="0.2">
      <c r="A45" s="472">
        <v>26</v>
      </c>
      <c r="B45" s="520"/>
      <c r="C45" s="305"/>
      <c r="D45" s="305"/>
      <c r="E45" s="292"/>
      <c r="F45" s="292"/>
      <c r="G45" s="561"/>
      <c r="H45" s="561"/>
      <c r="I45" s="602"/>
    </row>
    <row r="46" spans="1:9" s="147" customFormat="1" ht="15" x14ac:dyDescent="0.2">
      <c r="A46" s="471">
        <v>27</v>
      </c>
      <c r="B46" s="520"/>
      <c r="C46" s="305"/>
      <c r="D46" s="305"/>
      <c r="E46" s="292"/>
      <c r="F46" s="292"/>
      <c r="G46" s="561"/>
      <c r="H46" s="561"/>
      <c r="I46" s="602"/>
    </row>
    <row r="47" spans="1:9" s="147" customFormat="1" ht="15" x14ac:dyDescent="0.2">
      <c r="A47" s="472">
        <v>28</v>
      </c>
      <c r="B47" s="520"/>
      <c r="C47" s="305"/>
      <c r="D47" s="305"/>
      <c r="E47" s="292"/>
      <c r="F47" s="292"/>
      <c r="G47" s="561"/>
      <c r="H47" s="561"/>
      <c r="I47" s="602"/>
    </row>
    <row r="48" spans="1:9" s="147" customFormat="1" ht="15" x14ac:dyDescent="0.2">
      <c r="A48" s="471">
        <v>29</v>
      </c>
      <c r="B48" s="520"/>
      <c r="C48" s="305"/>
      <c r="D48" s="305"/>
      <c r="E48" s="292"/>
      <c r="F48" s="292"/>
      <c r="G48" s="561"/>
      <c r="H48" s="561"/>
      <c r="I48" s="602"/>
    </row>
    <row r="49" spans="1:9" s="147" customFormat="1" ht="15" x14ac:dyDescent="0.2">
      <c r="A49" s="472">
        <v>30</v>
      </c>
      <c r="B49" s="520"/>
      <c r="C49" s="305"/>
      <c r="D49" s="305"/>
      <c r="E49" s="292"/>
      <c r="F49" s="292"/>
      <c r="G49" s="561"/>
      <c r="H49" s="561"/>
      <c r="I49" s="602"/>
    </row>
    <row r="50" spans="1:9" s="147" customFormat="1" ht="15" x14ac:dyDescent="0.2">
      <c r="A50" s="471">
        <v>31</v>
      </c>
      <c r="B50" s="520"/>
      <c r="C50" s="305"/>
      <c r="D50" s="305"/>
      <c r="E50" s="292"/>
      <c r="F50" s="292"/>
      <c r="G50" s="561"/>
      <c r="H50" s="561"/>
      <c r="I50" s="602"/>
    </row>
    <row r="51" spans="1:9" s="147" customFormat="1" ht="15" x14ac:dyDescent="0.2">
      <c r="A51" s="472">
        <v>32</v>
      </c>
      <c r="B51" s="520"/>
      <c r="C51" s="305"/>
      <c r="D51" s="305"/>
      <c r="E51" s="292"/>
      <c r="F51" s="292"/>
      <c r="G51" s="561"/>
      <c r="H51" s="561"/>
      <c r="I51" s="602"/>
    </row>
    <row r="52" spans="1:9" s="147" customFormat="1" ht="15" x14ac:dyDescent="0.2">
      <c r="A52" s="471">
        <v>33</v>
      </c>
      <c r="B52" s="520"/>
      <c r="C52" s="305"/>
      <c r="D52" s="305"/>
      <c r="E52" s="292"/>
      <c r="F52" s="292"/>
      <c r="G52" s="561"/>
      <c r="H52" s="561"/>
      <c r="I52" s="602"/>
    </row>
    <row r="53" spans="1:9" s="147" customFormat="1" ht="15" x14ac:dyDescent="0.2">
      <c r="A53" s="472">
        <v>34</v>
      </c>
      <c r="B53" s="520"/>
      <c r="C53" s="305"/>
      <c r="D53" s="305"/>
      <c r="E53" s="292"/>
      <c r="F53" s="292"/>
      <c r="G53" s="561"/>
      <c r="H53" s="561"/>
      <c r="I53" s="602"/>
    </row>
    <row r="54" spans="1:9" s="147" customFormat="1" ht="15" x14ac:dyDescent="0.2">
      <c r="A54" s="471">
        <v>35</v>
      </c>
      <c r="B54" s="520"/>
      <c r="C54" s="305"/>
      <c r="D54" s="305"/>
      <c r="E54" s="292"/>
      <c r="F54" s="292"/>
      <c r="G54" s="561"/>
      <c r="H54" s="561"/>
      <c r="I54" s="602"/>
    </row>
    <row r="55" spans="1:9" s="147" customFormat="1" ht="15" x14ac:dyDescent="0.2">
      <c r="A55" s="472">
        <v>36</v>
      </c>
      <c r="B55" s="520"/>
      <c r="C55" s="305"/>
      <c r="D55" s="305"/>
      <c r="E55" s="292"/>
      <c r="F55" s="292"/>
      <c r="G55" s="561"/>
      <c r="H55" s="561"/>
      <c r="I55" s="602"/>
    </row>
    <row r="56" spans="1:9" s="147" customFormat="1" ht="15" x14ac:dyDescent="0.2">
      <c r="A56" s="471">
        <v>37</v>
      </c>
      <c r="B56" s="520"/>
      <c r="C56" s="305"/>
      <c r="D56" s="305"/>
      <c r="E56" s="292"/>
      <c r="F56" s="292"/>
      <c r="G56" s="561"/>
      <c r="H56" s="561"/>
      <c r="I56" s="602"/>
    </row>
    <row r="57" spans="1:9" s="147" customFormat="1" ht="15" x14ac:dyDescent="0.2">
      <c r="A57" s="472">
        <v>38</v>
      </c>
      <c r="B57" s="520"/>
      <c r="C57" s="305"/>
      <c r="D57" s="305"/>
      <c r="E57" s="292"/>
      <c r="F57" s="292"/>
      <c r="G57" s="561"/>
      <c r="H57" s="561"/>
      <c r="I57" s="602"/>
    </row>
    <row r="58" spans="1:9" s="147" customFormat="1" ht="15" x14ac:dyDescent="0.2">
      <c r="A58" s="471">
        <v>39</v>
      </c>
      <c r="B58" s="520"/>
      <c r="C58" s="305"/>
      <c r="D58" s="305"/>
      <c r="E58" s="292"/>
      <c r="F58" s="292"/>
      <c r="G58" s="561"/>
      <c r="H58" s="561"/>
      <c r="I58" s="602"/>
    </row>
    <row r="59" spans="1:9" s="147" customFormat="1" ht="15" x14ac:dyDescent="0.2">
      <c r="A59" s="472">
        <v>40</v>
      </c>
      <c r="B59" s="520"/>
      <c r="C59" s="305"/>
      <c r="D59" s="305"/>
      <c r="E59" s="292"/>
      <c r="F59" s="292"/>
      <c r="G59" s="561"/>
      <c r="H59" s="561"/>
      <c r="I59" s="602"/>
    </row>
    <row r="60" spans="1:9" s="147" customFormat="1" ht="15" x14ac:dyDescent="0.2">
      <c r="A60" s="471">
        <v>41</v>
      </c>
      <c r="B60" s="520"/>
      <c r="C60" s="305"/>
      <c r="D60" s="305"/>
      <c r="E60" s="292"/>
      <c r="F60" s="292"/>
      <c r="G60" s="561"/>
      <c r="H60" s="561"/>
      <c r="I60" s="602"/>
    </row>
    <row r="61" spans="1:9" s="147" customFormat="1" ht="15" x14ac:dyDescent="0.2">
      <c r="A61" s="472">
        <v>42</v>
      </c>
      <c r="B61" s="520"/>
      <c r="C61" s="305"/>
      <c r="D61" s="305"/>
      <c r="E61" s="292"/>
      <c r="F61" s="292"/>
      <c r="G61" s="561"/>
      <c r="H61" s="561"/>
      <c r="I61" s="602"/>
    </row>
    <row r="62" spans="1:9" s="147" customFormat="1" ht="15" x14ac:dyDescent="0.2">
      <c r="A62" s="471">
        <v>43</v>
      </c>
      <c r="B62" s="520"/>
      <c r="C62" s="305"/>
      <c r="D62" s="305"/>
      <c r="E62" s="292"/>
      <c r="F62" s="292"/>
      <c r="G62" s="561"/>
      <c r="H62" s="561"/>
      <c r="I62" s="602"/>
    </row>
    <row r="63" spans="1:9" s="147" customFormat="1" ht="15" x14ac:dyDescent="0.2">
      <c r="A63" s="472">
        <v>44</v>
      </c>
      <c r="B63" s="520"/>
      <c r="C63" s="305"/>
      <c r="D63" s="305"/>
      <c r="E63" s="292"/>
      <c r="F63" s="292"/>
      <c r="G63" s="561"/>
      <c r="H63" s="561"/>
      <c r="I63" s="602"/>
    </row>
    <row r="64" spans="1:9" s="147" customFormat="1" ht="15" x14ac:dyDescent="0.2">
      <c r="A64" s="471">
        <v>45</v>
      </c>
      <c r="B64" s="520"/>
      <c r="C64" s="305"/>
      <c r="D64" s="305"/>
      <c r="E64" s="292"/>
      <c r="F64" s="292"/>
      <c r="G64" s="561"/>
      <c r="H64" s="561"/>
      <c r="I64" s="602"/>
    </row>
    <row r="65" spans="1:9" s="147" customFormat="1" ht="15" x14ac:dyDescent="0.2">
      <c r="A65" s="472">
        <v>46</v>
      </c>
      <c r="B65" s="520"/>
      <c r="C65" s="305"/>
      <c r="D65" s="305"/>
      <c r="E65" s="292"/>
      <c r="F65" s="292"/>
      <c r="G65" s="561"/>
      <c r="H65" s="561"/>
      <c r="I65" s="602"/>
    </row>
    <row r="66" spans="1:9" s="147" customFormat="1" ht="15" x14ac:dyDescent="0.2">
      <c r="A66" s="471">
        <v>47</v>
      </c>
      <c r="B66" s="520"/>
      <c r="C66" s="305"/>
      <c r="D66" s="305"/>
      <c r="E66" s="292"/>
      <c r="F66" s="292"/>
      <c r="G66" s="561"/>
      <c r="H66" s="561"/>
      <c r="I66" s="602"/>
    </row>
    <row r="67" spans="1:9" s="147" customFormat="1" ht="15" x14ac:dyDescent="0.2">
      <c r="A67" s="472">
        <v>48</v>
      </c>
      <c r="B67" s="520"/>
      <c r="C67" s="305"/>
      <c r="D67" s="305"/>
      <c r="E67" s="292"/>
      <c r="F67" s="292"/>
      <c r="G67" s="561"/>
      <c r="H67" s="561"/>
      <c r="I67" s="602"/>
    </row>
    <row r="68" spans="1:9" s="147" customFormat="1" ht="15" x14ac:dyDescent="0.2">
      <c r="A68" s="471">
        <v>49</v>
      </c>
      <c r="B68" s="520"/>
      <c r="C68" s="305"/>
      <c r="D68" s="305"/>
      <c r="E68" s="292"/>
      <c r="F68" s="292"/>
      <c r="G68" s="561"/>
      <c r="H68" s="561"/>
      <c r="I68" s="602"/>
    </row>
    <row r="69" spans="1:9" s="147" customFormat="1" ht="15" x14ac:dyDescent="0.2">
      <c r="A69" s="472">
        <v>50</v>
      </c>
      <c r="B69" s="520"/>
      <c r="C69" s="305"/>
      <c r="D69" s="305"/>
      <c r="E69" s="292"/>
      <c r="F69" s="292"/>
      <c r="G69" s="561"/>
      <c r="H69" s="561"/>
      <c r="I69" s="602"/>
    </row>
    <row r="70" spans="1:9" s="147" customFormat="1" ht="15" x14ac:dyDescent="0.2">
      <c r="A70" s="471">
        <v>51</v>
      </c>
      <c r="B70" s="520"/>
      <c r="C70" s="305"/>
      <c r="D70" s="305"/>
      <c r="E70" s="292"/>
      <c r="F70" s="292"/>
      <c r="G70" s="561"/>
      <c r="H70" s="561"/>
      <c r="I70" s="602"/>
    </row>
    <row r="71" spans="1:9" s="147" customFormat="1" ht="15" x14ac:dyDescent="0.2">
      <c r="A71" s="472">
        <v>52</v>
      </c>
      <c r="B71" s="520"/>
      <c r="C71" s="305"/>
      <c r="D71" s="305"/>
      <c r="E71" s="292"/>
      <c r="F71" s="292"/>
      <c r="G71" s="561"/>
      <c r="H71" s="561"/>
      <c r="I71" s="602"/>
    </row>
    <row r="72" spans="1:9" s="147" customFormat="1" ht="15" x14ac:dyDescent="0.2">
      <c r="A72" s="471">
        <v>53</v>
      </c>
      <c r="B72" s="520"/>
      <c r="C72" s="305"/>
      <c r="D72" s="305"/>
      <c r="E72" s="292"/>
      <c r="F72" s="292"/>
      <c r="G72" s="561"/>
      <c r="H72" s="561"/>
      <c r="I72" s="602"/>
    </row>
    <row r="73" spans="1:9" s="147" customFormat="1" ht="15" x14ac:dyDescent="0.2">
      <c r="A73" s="472">
        <v>54</v>
      </c>
      <c r="B73" s="520"/>
      <c r="C73" s="305"/>
      <c r="D73" s="305"/>
      <c r="E73" s="292"/>
      <c r="F73" s="292"/>
      <c r="G73" s="561"/>
      <c r="H73" s="561"/>
      <c r="I73" s="602"/>
    </row>
    <row r="74" spans="1:9" s="147" customFormat="1" ht="15" x14ac:dyDescent="0.2">
      <c r="A74" s="471">
        <v>55</v>
      </c>
      <c r="B74" s="520"/>
      <c r="C74" s="305"/>
      <c r="D74" s="305"/>
      <c r="E74" s="292"/>
      <c r="F74" s="292"/>
      <c r="G74" s="561"/>
      <c r="H74" s="561"/>
      <c r="I74" s="602"/>
    </row>
    <row r="75" spans="1:9" s="147" customFormat="1" ht="15" x14ac:dyDescent="0.2">
      <c r="A75" s="472">
        <v>56</v>
      </c>
      <c r="B75" s="520"/>
      <c r="C75" s="305"/>
      <c r="D75" s="305"/>
      <c r="E75" s="292"/>
      <c r="F75" s="292"/>
      <c r="G75" s="561"/>
      <c r="H75" s="561"/>
      <c r="I75" s="602"/>
    </row>
    <row r="76" spans="1:9" s="147" customFormat="1" ht="15" x14ac:dyDescent="0.2">
      <c r="A76" s="471">
        <v>57</v>
      </c>
      <c r="B76" s="520"/>
      <c r="C76" s="305"/>
      <c r="D76" s="305"/>
      <c r="E76" s="292"/>
      <c r="F76" s="292"/>
      <c r="G76" s="561"/>
      <c r="H76" s="561"/>
      <c r="I76" s="602"/>
    </row>
    <row r="77" spans="1:9" s="147" customFormat="1" ht="15" x14ac:dyDescent="0.2">
      <c r="A77" s="472">
        <v>58</v>
      </c>
      <c r="B77" s="520"/>
      <c r="C77" s="305"/>
      <c r="D77" s="305"/>
      <c r="E77" s="292"/>
      <c r="F77" s="292"/>
      <c r="G77" s="561"/>
      <c r="H77" s="561"/>
      <c r="I77" s="602"/>
    </row>
    <row r="78" spans="1:9" s="147" customFormat="1" ht="15" x14ac:dyDescent="0.2">
      <c r="A78" s="471">
        <v>59</v>
      </c>
      <c r="B78" s="520"/>
      <c r="C78" s="305"/>
      <c r="D78" s="305"/>
      <c r="E78" s="292"/>
      <c r="F78" s="292"/>
      <c r="G78" s="561"/>
      <c r="H78" s="561"/>
      <c r="I78" s="602"/>
    </row>
    <row r="79" spans="1:9" s="147" customFormat="1" ht="15" x14ac:dyDescent="0.2">
      <c r="A79" s="472">
        <v>60</v>
      </c>
      <c r="B79" s="520"/>
      <c r="C79" s="305"/>
      <c r="D79" s="305"/>
      <c r="E79" s="292"/>
      <c r="F79" s="292"/>
      <c r="G79" s="561"/>
      <c r="H79" s="561"/>
      <c r="I79" s="602"/>
    </row>
    <row r="80" spans="1:9" s="147" customFormat="1" ht="15" x14ac:dyDescent="0.2">
      <c r="A80" s="471">
        <v>61</v>
      </c>
      <c r="B80" s="520"/>
      <c r="C80" s="305"/>
      <c r="D80" s="305"/>
      <c r="E80" s="292"/>
      <c r="F80" s="292"/>
      <c r="G80" s="561"/>
      <c r="H80" s="561"/>
      <c r="I80" s="602"/>
    </row>
    <row r="81" spans="1:9" s="147" customFormat="1" ht="15" x14ac:dyDescent="0.2">
      <c r="A81" s="472">
        <v>62</v>
      </c>
      <c r="B81" s="520"/>
      <c r="C81" s="305"/>
      <c r="D81" s="305"/>
      <c r="E81" s="292"/>
      <c r="F81" s="292"/>
      <c r="G81" s="561"/>
      <c r="H81" s="561"/>
      <c r="I81" s="602"/>
    </row>
    <row r="82" spans="1:9" s="147" customFormat="1" ht="15" x14ac:dyDescent="0.2">
      <c r="A82" s="471">
        <v>63</v>
      </c>
      <c r="B82" s="520"/>
      <c r="C82" s="305"/>
      <c r="D82" s="305"/>
      <c r="E82" s="292"/>
      <c r="F82" s="292"/>
      <c r="G82" s="561"/>
      <c r="H82" s="561"/>
      <c r="I82" s="602"/>
    </row>
    <row r="83" spans="1:9" s="147" customFormat="1" ht="15" x14ac:dyDescent="0.2">
      <c r="A83" s="472">
        <v>64</v>
      </c>
      <c r="B83" s="520"/>
      <c r="C83" s="305"/>
      <c r="D83" s="305"/>
      <c r="E83" s="292"/>
      <c r="F83" s="292"/>
      <c r="G83" s="561"/>
      <c r="H83" s="561"/>
      <c r="I83" s="602"/>
    </row>
    <row r="84" spans="1:9" s="147" customFormat="1" ht="15" x14ac:dyDescent="0.2">
      <c r="A84" s="471">
        <v>65</v>
      </c>
      <c r="B84" s="520"/>
      <c r="C84" s="305"/>
      <c r="D84" s="305"/>
      <c r="E84" s="292"/>
      <c r="F84" s="292"/>
      <c r="G84" s="561"/>
      <c r="H84" s="561"/>
      <c r="I84" s="602"/>
    </row>
    <row r="85" spans="1:9" s="147" customFormat="1" ht="15" x14ac:dyDescent="0.2">
      <c r="A85" s="472">
        <v>66</v>
      </c>
      <c r="B85" s="520"/>
      <c r="C85" s="305"/>
      <c r="D85" s="305"/>
      <c r="E85" s="292"/>
      <c r="F85" s="292"/>
      <c r="G85" s="561"/>
      <c r="H85" s="561"/>
      <c r="I85" s="602"/>
    </row>
    <row r="86" spans="1:9" s="147" customFormat="1" ht="15" x14ac:dyDescent="0.2">
      <c r="A86" s="471">
        <v>67</v>
      </c>
      <c r="B86" s="520"/>
      <c r="C86" s="305"/>
      <c r="D86" s="305"/>
      <c r="E86" s="292"/>
      <c r="F86" s="292"/>
      <c r="G86" s="561"/>
      <c r="H86" s="561"/>
      <c r="I86" s="602"/>
    </row>
    <row r="87" spans="1:9" s="147" customFormat="1" ht="15" x14ac:dyDescent="0.2">
      <c r="A87" s="472">
        <v>68</v>
      </c>
      <c r="B87" s="520"/>
      <c r="C87" s="305"/>
      <c r="D87" s="305"/>
      <c r="E87" s="292"/>
      <c r="F87" s="292"/>
      <c r="G87" s="561"/>
      <c r="H87" s="561"/>
      <c r="I87" s="602"/>
    </row>
    <row r="88" spans="1:9" s="147" customFormat="1" ht="15" x14ac:dyDescent="0.2">
      <c r="A88" s="471">
        <v>69</v>
      </c>
      <c r="B88" s="520"/>
      <c r="C88" s="305"/>
      <c r="D88" s="305"/>
      <c r="E88" s="292"/>
      <c r="F88" s="292"/>
      <c r="G88" s="561"/>
      <c r="H88" s="561"/>
      <c r="I88" s="602"/>
    </row>
    <row r="89" spans="1:9" s="147" customFormat="1" ht="15" x14ac:dyDescent="0.2">
      <c r="A89" s="472">
        <v>70</v>
      </c>
      <c r="B89" s="520"/>
      <c r="C89" s="305"/>
      <c r="D89" s="305"/>
      <c r="E89" s="292"/>
      <c r="F89" s="292"/>
      <c r="G89" s="561"/>
      <c r="H89" s="561"/>
      <c r="I89" s="602"/>
    </row>
    <row r="90" spans="1:9" s="147" customFormat="1" ht="15" x14ac:dyDescent="0.2">
      <c r="A90" s="471">
        <v>71</v>
      </c>
      <c r="B90" s="520"/>
      <c r="C90" s="305"/>
      <c r="D90" s="305"/>
      <c r="E90" s="292"/>
      <c r="F90" s="292"/>
      <c r="G90" s="561"/>
      <c r="H90" s="561"/>
      <c r="I90" s="602"/>
    </row>
    <row r="91" spans="1:9" s="147" customFormat="1" ht="15" x14ac:dyDescent="0.2">
      <c r="A91" s="472">
        <v>72</v>
      </c>
      <c r="B91" s="520"/>
      <c r="C91" s="305"/>
      <c r="D91" s="305"/>
      <c r="E91" s="292"/>
      <c r="F91" s="292"/>
      <c r="G91" s="561"/>
      <c r="H91" s="561"/>
      <c r="I91" s="602"/>
    </row>
    <row r="92" spans="1:9" s="147" customFormat="1" ht="15" x14ac:dyDescent="0.2">
      <c r="A92" s="471">
        <v>73</v>
      </c>
      <c r="B92" s="520"/>
      <c r="C92" s="305"/>
      <c r="D92" s="305"/>
      <c r="E92" s="292"/>
      <c r="F92" s="292"/>
      <c r="G92" s="561"/>
      <c r="H92" s="561"/>
      <c r="I92" s="602"/>
    </row>
    <row r="93" spans="1:9" s="147" customFormat="1" ht="15" x14ac:dyDescent="0.2">
      <c r="A93" s="472">
        <v>74</v>
      </c>
      <c r="B93" s="520"/>
      <c r="C93" s="305"/>
      <c r="D93" s="305"/>
      <c r="E93" s="292"/>
      <c r="F93" s="292"/>
      <c r="G93" s="561"/>
      <c r="H93" s="561"/>
      <c r="I93" s="602"/>
    </row>
    <row r="94" spans="1:9" s="147" customFormat="1" ht="15" x14ac:dyDescent="0.2">
      <c r="A94" s="471">
        <v>75</v>
      </c>
      <c r="B94" s="520"/>
      <c r="C94" s="305"/>
      <c r="D94" s="305"/>
      <c r="E94" s="292"/>
      <c r="F94" s="292"/>
      <c r="G94" s="561"/>
      <c r="H94" s="561"/>
      <c r="I94" s="602"/>
    </row>
    <row r="95" spans="1:9" s="147" customFormat="1" ht="15" x14ac:dyDescent="0.2">
      <c r="A95" s="472">
        <v>76</v>
      </c>
      <c r="B95" s="520"/>
      <c r="C95" s="305"/>
      <c r="D95" s="305"/>
      <c r="E95" s="292"/>
      <c r="F95" s="292"/>
      <c r="G95" s="561"/>
      <c r="H95" s="561"/>
      <c r="I95" s="602"/>
    </row>
    <row r="96" spans="1:9" s="147" customFormat="1" ht="15" x14ac:dyDescent="0.2">
      <c r="A96" s="471">
        <v>77</v>
      </c>
      <c r="B96" s="520"/>
      <c r="C96" s="305"/>
      <c r="D96" s="305"/>
      <c r="E96" s="292"/>
      <c r="F96" s="292"/>
      <c r="G96" s="561"/>
      <c r="H96" s="561"/>
      <c r="I96" s="602"/>
    </row>
    <row r="97" spans="1:9" s="147" customFormat="1" ht="15" x14ac:dyDescent="0.2">
      <c r="A97" s="472">
        <v>78</v>
      </c>
      <c r="B97" s="520"/>
      <c r="C97" s="305"/>
      <c r="D97" s="305"/>
      <c r="E97" s="292"/>
      <c r="F97" s="292"/>
      <c r="G97" s="561"/>
      <c r="H97" s="561"/>
      <c r="I97" s="602"/>
    </row>
    <row r="98" spans="1:9" s="147" customFormat="1" ht="15" x14ac:dyDescent="0.2">
      <c r="A98" s="471">
        <v>79</v>
      </c>
      <c r="B98" s="520"/>
      <c r="C98" s="305"/>
      <c r="D98" s="305"/>
      <c r="E98" s="292"/>
      <c r="F98" s="292"/>
      <c r="G98" s="561"/>
      <c r="H98" s="561"/>
      <c r="I98" s="602"/>
    </row>
    <row r="99" spans="1:9" s="147" customFormat="1" ht="15" x14ac:dyDescent="0.2">
      <c r="A99" s="472">
        <v>80</v>
      </c>
      <c r="B99" s="520"/>
      <c r="C99" s="305"/>
      <c r="D99" s="305"/>
      <c r="E99" s="292"/>
      <c r="F99" s="292"/>
      <c r="G99" s="561"/>
      <c r="H99" s="561"/>
      <c r="I99" s="602"/>
    </row>
    <row r="100" spans="1:9" s="147" customFormat="1" ht="15" x14ac:dyDescent="0.2">
      <c r="A100" s="471">
        <v>81</v>
      </c>
      <c r="B100" s="520"/>
      <c r="C100" s="305"/>
      <c r="D100" s="305"/>
      <c r="E100" s="292"/>
      <c r="F100" s="292"/>
      <c r="G100" s="561"/>
      <c r="H100" s="561"/>
      <c r="I100" s="602"/>
    </row>
    <row r="101" spans="1:9" s="147" customFormat="1" ht="15" x14ac:dyDescent="0.2">
      <c r="A101" s="472">
        <v>82</v>
      </c>
      <c r="B101" s="520"/>
      <c r="C101" s="305"/>
      <c r="D101" s="305"/>
      <c r="E101" s="292"/>
      <c r="F101" s="292"/>
      <c r="G101" s="561"/>
      <c r="H101" s="561"/>
      <c r="I101" s="602"/>
    </row>
    <row r="102" spans="1:9" s="147" customFormat="1" ht="15" x14ac:dyDescent="0.2">
      <c r="A102" s="471">
        <v>83</v>
      </c>
      <c r="B102" s="520"/>
      <c r="C102" s="305"/>
      <c r="D102" s="305"/>
      <c r="E102" s="292"/>
      <c r="F102" s="292"/>
      <c r="G102" s="561"/>
      <c r="H102" s="561"/>
      <c r="I102" s="602"/>
    </row>
    <row r="103" spans="1:9" s="147" customFormat="1" ht="15" x14ac:dyDescent="0.2">
      <c r="A103" s="472">
        <v>84</v>
      </c>
      <c r="B103" s="520"/>
      <c r="C103" s="305"/>
      <c r="D103" s="305"/>
      <c r="E103" s="292"/>
      <c r="F103" s="292"/>
      <c r="G103" s="561"/>
      <c r="H103" s="561"/>
      <c r="I103" s="602"/>
    </row>
    <row r="104" spans="1:9" s="147" customFormat="1" ht="15" x14ac:dyDescent="0.2">
      <c r="A104" s="471">
        <v>85</v>
      </c>
      <c r="B104" s="520"/>
      <c r="C104" s="305"/>
      <c r="D104" s="305"/>
      <c r="E104" s="292"/>
      <c r="F104" s="292"/>
      <c r="G104" s="561"/>
      <c r="H104" s="561"/>
      <c r="I104" s="602"/>
    </row>
    <row r="105" spans="1:9" s="147" customFormat="1" ht="15" x14ac:dyDescent="0.2">
      <c r="A105" s="472">
        <v>86</v>
      </c>
      <c r="B105" s="520"/>
      <c r="C105" s="305"/>
      <c r="D105" s="305"/>
      <c r="E105" s="292"/>
      <c r="F105" s="292"/>
      <c r="G105" s="561"/>
      <c r="H105" s="561"/>
      <c r="I105" s="602"/>
    </row>
    <row r="106" spans="1:9" s="147" customFormat="1" ht="15" x14ac:dyDescent="0.2">
      <c r="A106" s="471">
        <v>87</v>
      </c>
      <c r="B106" s="520"/>
      <c r="C106" s="305"/>
      <c r="D106" s="305"/>
      <c r="E106" s="292"/>
      <c r="F106" s="292"/>
      <c r="G106" s="561"/>
      <c r="H106" s="561"/>
      <c r="I106" s="602"/>
    </row>
    <row r="107" spans="1:9" s="147" customFormat="1" ht="15" x14ac:dyDescent="0.2">
      <c r="A107" s="472">
        <v>88</v>
      </c>
      <c r="B107" s="520"/>
      <c r="C107" s="305"/>
      <c r="D107" s="305"/>
      <c r="E107" s="292"/>
      <c r="F107" s="292"/>
      <c r="G107" s="561"/>
      <c r="H107" s="561"/>
      <c r="I107" s="602"/>
    </row>
    <row r="108" spans="1:9" s="147" customFormat="1" ht="15" x14ac:dyDescent="0.2">
      <c r="A108" s="471">
        <v>89</v>
      </c>
      <c r="B108" s="520"/>
      <c r="C108" s="305"/>
      <c r="D108" s="305"/>
      <c r="E108" s="292"/>
      <c r="F108" s="292"/>
      <c r="G108" s="561"/>
      <c r="H108" s="561"/>
      <c r="I108" s="602"/>
    </row>
    <row r="109" spans="1:9" s="147" customFormat="1" ht="15" x14ac:dyDescent="0.2">
      <c r="A109" s="472">
        <v>90</v>
      </c>
      <c r="B109" s="520"/>
      <c r="C109" s="305"/>
      <c r="D109" s="305"/>
      <c r="E109" s="292"/>
      <c r="F109" s="292"/>
      <c r="G109" s="561"/>
      <c r="H109" s="561"/>
      <c r="I109" s="602"/>
    </row>
    <row r="110" spans="1:9" s="147" customFormat="1" ht="15" x14ac:dyDescent="0.2">
      <c r="A110" s="471">
        <v>91</v>
      </c>
      <c r="B110" s="520"/>
      <c r="C110" s="305"/>
      <c r="D110" s="305"/>
      <c r="E110" s="292"/>
      <c r="F110" s="292"/>
      <c r="G110" s="561"/>
      <c r="H110" s="561"/>
      <c r="I110" s="602"/>
    </row>
    <row r="111" spans="1:9" s="147" customFormat="1" ht="15" x14ac:dyDescent="0.2">
      <c r="A111" s="472">
        <v>92</v>
      </c>
      <c r="B111" s="520"/>
      <c r="C111" s="305"/>
      <c r="D111" s="305"/>
      <c r="E111" s="292"/>
      <c r="F111" s="292"/>
      <c r="G111" s="561"/>
      <c r="H111" s="561"/>
      <c r="I111" s="602"/>
    </row>
    <row r="112" spans="1:9" s="147" customFormat="1" ht="15" x14ac:dyDescent="0.2">
      <c r="A112" s="471">
        <v>93</v>
      </c>
      <c r="B112" s="520"/>
      <c r="C112" s="305"/>
      <c r="D112" s="305"/>
      <c r="E112" s="292"/>
      <c r="F112" s="292"/>
      <c r="G112" s="561"/>
      <c r="H112" s="561"/>
      <c r="I112" s="602"/>
    </row>
    <row r="113" spans="1:9" s="147" customFormat="1" ht="15" x14ac:dyDescent="0.2">
      <c r="A113" s="472">
        <v>94</v>
      </c>
      <c r="B113" s="520"/>
      <c r="C113" s="305"/>
      <c r="D113" s="305"/>
      <c r="E113" s="292"/>
      <c r="F113" s="292"/>
      <c r="G113" s="561"/>
      <c r="H113" s="561"/>
      <c r="I113" s="602"/>
    </row>
    <row r="114" spans="1:9" s="147" customFormat="1" ht="15" x14ac:dyDescent="0.2">
      <c r="A114" s="471">
        <v>95</v>
      </c>
      <c r="B114" s="520"/>
      <c r="C114" s="305"/>
      <c r="D114" s="305"/>
      <c r="E114" s="292"/>
      <c r="F114" s="292"/>
      <c r="G114" s="561"/>
      <c r="H114" s="561"/>
      <c r="I114" s="602"/>
    </row>
    <row r="115" spans="1:9" s="147" customFormat="1" ht="15" x14ac:dyDescent="0.2">
      <c r="A115" s="472">
        <v>96</v>
      </c>
      <c r="B115" s="520"/>
      <c r="C115" s="305"/>
      <c r="D115" s="305"/>
      <c r="E115" s="292"/>
      <c r="F115" s="292"/>
      <c r="G115" s="561"/>
      <c r="H115" s="561"/>
      <c r="I115" s="602"/>
    </row>
    <row r="116" spans="1:9" s="147" customFormat="1" ht="15" x14ac:dyDescent="0.2">
      <c r="A116" s="471">
        <v>97</v>
      </c>
      <c r="B116" s="520"/>
      <c r="C116" s="305"/>
      <c r="D116" s="305"/>
      <c r="E116" s="292"/>
      <c r="F116" s="292"/>
      <c r="G116" s="561"/>
      <c r="H116" s="561"/>
      <c r="I116" s="602"/>
    </row>
    <row r="117" spans="1:9" s="147" customFormat="1" ht="15" x14ac:dyDescent="0.2">
      <c r="A117" s="472">
        <v>98</v>
      </c>
      <c r="B117" s="520"/>
      <c r="C117" s="305"/>
      <c r="D117" s="305"/>
      <c r="E117" s="292"/>
      <c r="F117" s="292"/>
      <c r="G117" s="561"/>
      <c r="H117" s="561"/>
      <c r="I117" s="602"/>
    </row>
    <row r="118" spans="1:9" s="147" customFormat="1" ht="15" x14ac:dyDescent="0.2">
      <c r="A118" s="471">
        <v>99</v>
      </c>
      <c r="B118" s="520"/>
      <c r="C118" s="305"/>
      <c r="D118" s="305"/>
      <c r="E118" s="292"/>
      <c r="F118" s="292"/>
      <c r="G118" s="561"/>
      <c r="H118" s="561"/>
      <c r="I118" s="602"/>
    </row>
    <row r="119" spans="1:9" s="147" customFormat="1" ht="15" x14ac:dyDescent="0.2">
      <c r="A119" s="472">
        <v>100</v>
      </c>
      <c r="B119" s="520"/>
      <c r="C119" s="305"/>
      <c r="D119" s="305"/>
      <c r="E119" s="292"/>
      <c r="F119" s="292"/>
      <c r="G119" s="561"/>
      <c r="H119" s="561"/>
      <c r="I119" s="602"/>
    </row>
    <row r="120" spans="1:9" s="147" customFormat="1" ht="15" x14ac:dyDescent="0.2">
      <c r="A120" s="471">
        <v>101</v>
      </c>
      <c r="B120" s="520"/>
      <c r="C120" s="305"/>
      <c r="D120" s="305"/>
      <c r="E120" s="292"/>
      <c r="F120" s="292"/>
      <c r="G120" s="561"/>
      <c r="H120" s="561"/>
      <c r="I120" s="602"/>
    </row>
    <row r="121" spans="1:9" s="147" customFormat="1" ht="15" x14ac:dyDescent="0.2">
      <c r="A121" s="472">
        <v>102</v>
      </c>
      <c r="B121" s="520"/>
      <c r="C121" s="305"/>
      <c r="D121" s="305"/>
      <c r="E121" s="292"/>
      <c r="F121" s="292"/>
      <c r="G121" s="561"/>
      <c r="H121" s="561"/>
      <c r="I121" s="602"/>
    </row>
    <row r="122" spans="1:9" s="147" customFormat="1" ht="15" x14ac:dyDescent="0.2">
      <c r="A122" s="471">
        <v>103</v>
      </c>
      <c r="B122" s="520"/>
      <c r="C122" s="305"/>
      <c r="D122" s="305"/>
      <c r="E122" s="292"/>
      <c r="F122" s="292"/>
      <c r="G122" s="561"/>
      <c r="H122" s="561"/>
      <c r="I122" s="602"/>
    </row>
    <row r="123" spans="1:9" s="147" customFormat="1" ht="15" x14ac:dyDescent="0.2">
      <c r="A123" s="472">
        <v>104</v>
      </c>
      <c r="B123" s="520"/>
      <c r="C123" s="305"/>
      <c r="D123" s="305"/>
      <c r="E123" s="292"/>
      <c r="F123" s="292"/>
      <c r="G123" s="561"/>
      <c r="H123" s="561"/>
      <c r="I123" s="602"/>
    </row>
    <row r="124" spans="1:9" s="147" customFormat="1" ht="15" x14ac:dyDescent="0.2">
      <c r="A124" s="471">
        <v>105</v>
      </c>
      <c r="B124" s="520"/>
      <c r="C124" s="305"/>
      <c r="D124" s="305"/>
      <c r="E124" s="292"/>
      <c r="F124" s="292"/>
      <c r="G124" s="561"/>
      <c r="H124" s="561"/>
      <c r="I124" s="602"/>
    </row>
    <row r="125" spans="1:9" s="147" customFormat="1" ht="15" x14ac:dyDescent="0.2">
      <c r="A125" s="472">
        <v>106</v>
      </c>
      <c r="B125" s="520"/>
      <c r="C125" s="305"/>
      <c r="D125" s="305"/>
      <c r="E125" s="292"/>
      <c r="F125" s="292"/>
      <c r="G125" s="561"/>
      <c r="H125" s="561"/>
      <c r="I125" s="602"/>
    </row>
    <row r="126" spans="1:9" s="147" customFormat="1" ht="15" x14ac:dyDescent="0.2">
      <c r="A126" s="471">
        <v>107</v>
      </c>
      <c r="B126" s="520"/>
      <c r="C126" s="305"/>
      <c r="D126" s="305"/>
      <c r="E126" s="292"/>
      <c r="F126" s="292"/>
      <c r="G126" s="561"/>
      <c r="H126" s="561"/>
      <c r="I126" s="602"/>
    </row>
    <row r="127" spans="1:9" s="147" customFormat="1" ht="15" x14ac:dyDescent="0.2">
      <c r="A127" s="472">
        <v>108</v>
      </c>
      <c r="B127" s="520"/>
      <c r="C127" s="305"/>
      <c r="D127" s="305"/>
      <c r="E127" s="292"/>
      <c r="F127" s="292"/>
      <c r="G127" s="561"/>
      <c r="H127" s="561"/>
      <c r="I127" s="602"/>
    </row>
    <row r="128" spans="1:9" s="147" customFormat="1" ht="15" x14ac:dyDescent="0.2">
      <c r="A128" s="471">
        <v>109</v>
      </c>
      <c r="B128" s="520"/>
      <c r="C128" s="305"/>
      <c r="D128" s="305"/>
      <c r="E128" s="292"/>
      <c r="F128" s="292"/>
      <c r="G128" s="561"/>
      <c r="H128" s="561"/>
      <c r="I128" s="602"/>
    </row>
    <row r="129" spans="1:9" s="147" customFormat="1" ht="15" x14ac:dyDescent="0.2">
      <c r="A129" s="472">
        <v>110</v>
      </c>
      <c r="B129" s="520"/>
      <c r="C129" s="305"/>
      <c r="D129" s="305"/>
      <c r="E129" s="292"/>
      <c r="F129" s="292"/>
      <c r="G129" s="561"/>
      <c r="H129" s="561"/>
      <c r="I129" s="602"/>
    </row>
    <row r="130" spans="1:9" s="147" customFormat="1" ht="15" x14ac:dyDescent="0.2">
      <c r="A130" s="471">
        <v>111</v>
      </c>
      <c r="B130" s="520"/>
      <c r="C130" s="305"/>
      <c r="D130" s="305"/>
      <c r="E130" s="292"/>
      <c r="F130" s="292"/>
      <c r="G130" s="561"/>
      <c r="H130" s="561"/>
      <c r="I130" s="602"/>
    </row>
    <row r="131" spans="1:9" s="147" customFormat="1" ht="15" x14ac:dyDescent="0.2">
      <c r="A131" s="472">
        <v>112</v>
      </c>
      <c r="B131" s="520"/>
      <c r="C131" s="305"/>
      <c r="D131" s="305"/>
      <c r="E131" s="292"/>
      <c r="F131" s="292"/>
      <c r="G131" s="561"/>
      <c r="H131" s="561"/>
      <c r="I131" s="602"/>
    </row>
    <row r="132" spans="1:9" s="147" customFormat="1" ht="15" x14ac:dyDescent="0.2">
      <c r="A132" s="471">
        <v>113</v>
      </c>
      <c r="B132" s="520"/>
      <c r="C132" s="305"/>
      <c r="D132" s="305"/>
      <c r="E132" s="292"/>
      <c r="F132" s="292"/>
      <c r="G132" s="561"/>
      <c r="H132" s="561"/>
      <c r="I132" s="602"/>
    </row>
    <row r="133" spans="1:9" s="147" customFormat="1" ht="15" x14ac:dyDescent="0.2">
      <c r="A133" s="472">
        <v>114</v>
      </c>
      <c r="B133" s="520"/>
      <c r="C133" s="305"/>
      <c r="D133" s="305"/>
      <c r="E133" s="292"/>
      <c r="F133" s="292"/>
      <c r="G133" s="561"/>
      <c r="H133" s="561"/>
      <c r="I133" s="602"/>
    </row>
    <row r="134" spans="1:9" s="147" customFormat="1" ht="15" x14ac:dyDescent="0.2">
      <c r="A134" s="471">
        <v>115</v>
      </c>
      <c r="B134" s="520"/>
      <c r="C134" s="305"/>
      <c r="D134" s="305"/>
      <c r="E134" s="292"/>
      <c r="F134" s="292"/>
      <c r="G134" s="561"/>
      <c r="H134" s="561"/>
      <c r="I134" s="602"/>
    </row>
    <row r="135" spans="1:9" s="147" customFormat="1" ht="15" x14ac:dyDescent="0.2">
      <c r="A135" s="472">
        <v>116</v>
      </c>
      <c r="B135" s="520"/>
      <c r="C135" s="305"/>
      <c r="D135" s="305"/>
      <c r="E135" s="292"/>
      <c r="F135" s="292"/>
      <c r="G135" s="561"/>
      <c r="H135" s="561"/>
      <c r="I135" s="602"/>
    </row>
    <row r="136" spans="1:9" s="147" customFormat="1" ht="15" x14ac:dyDescent="0.2">
      <c r="A136" s="471">
        <v>117</v>
      </c>
      <c r="B136" s="520"/>
      <c r="C136" s="305"/>
      <c r="D136" s="305"/>
      <c r="E136" s="292"/>
      <c r="F136" s="292"/>
      <c r="G136" s="561"/>
      <c r="H136" s="561"/>
      <c r="I136" s="602"/>
    </row>
    <row r="137" spans="1:9" s="147" customFormat="1" ht="15" x14ac:dyDescent="0.2">
      <c r="A137" s="472">
        <v>118</v>
      </c>
      <c r="B137" s="520"/>
      <c r="C137" s="305"/>
      <c r="D137" s="305"/>
      <c r="E137" s="292"/>
      <c r="F137" s="292"/>
      <c r="G137" s="561"/>
      <c r="H137" s="561"/>
      <c r="I137" s="602"/>
    </row>
    <row r="138" spans="1:9" s="147" customFormat="1" ht="15" x14ac:dyDescent="0.2">
      <c r="A138" s="471">
        <v>119</v>
      </c>
      <c r="B138" s="520"/>
      <c r="C138" s="305"/>
      <c r="D138" s="305"/>
      <c r="E138" s="292"/>
      <c r="F138" s="292"/>
      <c r="G138" s="561"/>
      <c r="H138" s="561"/>
      <c r="I138" s="602"/>
    </row>
    <row r="139" spans="1:9" s="147" customFormat="1" ht="15" x14ac:dyDescent="0.2">
      <c r="A139" s="472">
        <v>120</v>
      </c>
      <c r="B139" s="520"/>
      <c r="C139" s="305"/>
      <c r="D139" s="305"/>
      <c r="E139" s="292"/>
      <c r="F139" s="292"/>
      <c r="G139" s="561"/>
      <c r="H139" s="561"/>
      <c r="I139" s="602"/>
    </row>
    <row r="140" spans="1:9" s="147" customFormat="1" ht="15" x14ac:dyDescent="0.2">
      <c r="A140" s="471">
        <v>121</v>
      </c>
      <c r="B140" s="520"/>
      <c r="C140" s="305"/>
      <c r="D140" s="305"/>
      <c r="E140" s="292"/>
      <c r="F140" s="292"/>
      <c r="G140" s="561"/>
      <c r="H140" s="561"/>
      <c r="I140" s="602"/>
    </row>
    <row r="141" spans="1:9" s="147" customFormat="1" ht="15" x14ac:dyDescent="0.2">
      <c r="A141" s="472">
        <v>122</v>
      </c>
      <c r="B141" s="520"/>
      <c r="C141" s="305"/>
      <c r="D141" s="305"/>
      <c r="E141" s="292"/>
      <c r="F141" s="292"/>
      <c r="G141" s="561"/>
      <c r="H141" s="561"/>
      <c r="I141" s="602"/>
    </row>
    <row r="142" spans="1:9" s="147" customFormat="1" ht="15" x14ac:dyDescent="0.2">
      <c r="A142" s="471">
        <v>123</v>
      </c>
      <c r="B142" s="520"/>
      <c r="C142" s="305"/>
      <c r="D142" s="305"/>
      <c r="E142" s="292"/>
      <c r="F142" s="292"/>
      <c r="G142" s="561"/>
      <c r="H142" s="561"/>
      <c r="I142" s="602"/>
    </row>
    <row r="143" spans="1:9" s="147" customFormat="1" ht="15" x14ac:dyDescent="0.2">
      <c r="A143" s="472">
        <v>124</v>
      </c>
      <c r="B143" s="520"/>
      <c r="C143" s="305"/>
      <c r="D143" s="305"/>
      <c r="E143" s="292"/>
      <c r="F143" s="292"/>
      <c r="G143" s="561"/>
      <c r="H143" s="561"/>
      <c r="I143" s="602"/>
    </row>
    <row r="144" spans="1:9" s="147" customFormat="1" ht="15" x14ac:dyDescent="0.2">
      <c r="A144" s="471">
        <v>125</v>
      </c>
      <c r="B144" s="520"/>
      <c r="C144" s="305"/>
      <c r="D144" s="305"/>
      <c r="E144" s="292"/>
      <c r="F144" s="292"/>
      <c r="G144" s="561"/>
      <c r="H144" s="561"/>
      <c r="I144" s="602"/>
    </row>
    <row r="145" spans="1:9" s="147" customFormat="1" ht="15" x14ac:dyDescent="0.2">
      <c r="A145" s="472">
        <v>126</v>
      </c>
      <c r="B145" s="520"/>
      <c r="C145" s="305"/>
      <c r="D145" s="305"/>
      <c r="E145" s="292"/>
      <c r="F145" s="292"/>
      <c r="G145" s="561"/>
      <c r="H145" s="561"/>
      <c r="I145" s="602"/>
    </row>
    <row r="146" spans="1:9" s="147" customFormat="1" ht="15" x14ac:dyDescent="0.2">
      <c r="A146" s="471">
        <v>127</v>
      </c>
      <c r="B146" s="520"/>
      <c r="C146" s="305"/>
      <c r="D146" s="305"/>
      <c r="E146" s="292"/>
      <c r="F146" s="292"/>
      <c r="G146" s="561"/>
      <c r="H146" s="561"/>
      <c r="I146" s="602"/>
    </row>
    <row r="147" spans="1:9" s="147" customFormat="1" ht="15" x14ac:dyDescent="0.2">
      <c r="A147" s="472">
        <v>128</v>
      </c>
      <c r="B147" s="520"/>
      <c r="C147" s="305"/>
      <c r="D147" s="305"/>
      <c r="E147" s="292"/>
      <c r="F147" s="292"/>
      <c r="G147" s="561"/>
      <c r="H147" s="561"/>
      <c r="I147" s="602"/>
    </row>
    <row r="148" spans="1:9" s="147" customFormat="1" ht="15" x14ac:dyDescent="0.2">
      <c r="A148" s="471">
        <v>129</v>
      </c>
      <c r="B148" s="520"/>
      <c r="C148" s="305"/>
      <c r="D148" s="305"/>
      <c r="E148" s="292"/>
      <c r="F148" s="292"/>
      <c r="G148" s="561"/>
      <c r="H148" s="561"/>
      <c r="I148" s="602"/>
    </row>
    <row r="149" spans="1:9" s="147" customFormat="1" ht="15" x14ac:dyDescent="0.2">
      <c r="A149" s="472">
        <v>130</v>
      </c>
      <c r="B149" s="520"/>
      <c r="C149" s="305"/>
      <c r="D149" s="305"/>
      <c r="E149" s="292"/>
      <c r="F149" s="292"/>
      <c r="G149" s="561"/>
      <c r="H149" s="561"/>
      <c r="I149" s="602"/>
    </row>
    <row r="150" spans="1:9" s="147" customFormat="1" ht="15" x14ac:dyDescent="0.2">
      <c r="A150" s="471">
        <v>131</v>
      </c>
      <c r="B150" s="520"/>
      <c r="C150" s="305"/>
      <c r="D150" s="305"/>
      <c r="E150" s="292"/>
      <c r="F150" s="292"/>
      <c r="G150" s="561"/>
      <c r="H150" s="561"/>
      <c r="I150" s="602"/>
    </row>
    <row r="151" spans="1:9" s="147" customFormat="1" ht="15" x14ac:dyDescent="0.2">
      <c r="A151" s="472">
        <v>132</v>
      </c>
      <c r="B151" s="520"/>
      <c r="C151" s="305"/>
      <c r="D151" s="305"/>
      <c r="E151" s="292"/>
      <c r="F151" s="292"/>
      <c r="G151" s="561"/>
      <c r="H151" s="561"/>
      <c r="I151" s="602"/>
    </row>
    <row r="152" spans="1:9" s="147" customFormat="1" ht="15" x14ac:dyDescent="0.2">
      <c r="A152" s="471">
        <v>133</v>
      </c>
      <c r="B152" s="520"/>
      <c r="C152" s="305"/>
      <c r="D152" s="305"/>
      <c r="E152" s="292"/>
      <c r="F152" s="292"/>
      <c r="G152" s="561"/>
      <c r="H152" s="561"/>
      <c r="I152" s="602"/>
    </row>
    <row r="153" spans="1:9" s="147" customFormat="1" ht="15" x14ac:dyDescent="0.2">
      <c r="A153" s="472">
        <v>134</v>
      </c>
      <c r="B153" s="520"/>
      <c r="C153" s="305"/>
      <c r="D153" s="305"/>
      <c r="E153" s="292"/>
      <c r="F153" s="292"/>
      <c r="G153" s="561"/>
      <c r="H153" s="561"/>
      <c r="I153" s="602"/>
    </row>
    <row r="154" spans="1:9" s="147" customFormat="1" ht="15" x14ac:dyDescent="0.2">
      <c r="A154" s="471">
        <v>135</v>
      </c>
      <c r="B154" s="520"/>
      <c r="C154" s="305"/>
      <c r="D154" s="305"/>
      <c r="E154" s="292"/>
      <c r="F154" s="292"/>
      <c r="G154" s="561"/>
      <c r="H154" s="561"/>
      <c r="I154" s="602"/>
    </row>
    <row r="155" spans="1:9" s="147" customFormat="1" ht="15" x14ac:dyDescent="0.2">
      <c r="A155" s="472">
        <v>136</v>
      </c>
      <c r="B155" s="520"/>
      <c r="C155" s="305"/>
      <c r="D155" s="305"/>
      <c r="E155" s="292"/>
      <c r="F155" s="292"/>
      <c r="G155" s="561"/>
      <c r="H155" s="561"/>
      <c r="I155" s="602"/>
    </row>
    <row r="156" spans="1:9" s="147" customFormat="1" ht="15" x14ac:dyDescent="0.2">
      <c r="A156" s="471">
        <v>137</v>
      </c>
      <c r="B156" s="520"/>
      <c r="C156" s="305"/>
      <c r="D156" s="305"/>
      <c r="E156" s="292"/>
      <c r="F156" s="292"/>
      <c r="G156" s="561"/>
      <c r="H156" s="561"/>
      <c r="I156" s="602"/>
    </row>
    <row r="157" spans="1:9" s="147" customFormat="1" ht="15" x14ac:dyDescent="0.2">
      <c r="A157" s="472">
        <v>138</v>
      </c>
      <c r="B157" s="520"/>
      <c r="C157" s="305"/>
      <c r="D157" s="305"/>
      <c r="E157" s="292"/>
      <c r="F157" s="292"/>
      <c r="G157" s="561"/>
      <c r="H157" s="561"/>
      <c r="I157" s="602"/>
    </row>
    <row r="158" spans="1:9" s="147" customFormat="1" ht="15" x14ac:dyDescent="0.2">
      <c r="A158" s="471">
        <v>139</v>
      </c>
      <c r="B158" s="520"/>
      <c r="C158" s="305"/>
      <c r="D158" s="305"/>
      <c r="E158" s="292"/>
      <c r="F158" s="292"/>
      <c r="G158" s="561"/>
      <c r="H158" s="561"/>
      <c r="I158" s="602"/>
    </row>
    <row r="159" spans="1:9" s="147" customFormat="1" ht="15" x14ac:dyDescent="0.2">
      <c r="A159" s="472">
        <v>140</v>
      </c>
      <c r="B159" s="520"/>
      <c r="C159" s="305"/>
      <c r="D159" s="305"/>
      <c r="E159" s="292"/>
      <c r="F159" s="292"/>
      <c r="G159" s="561"/>
      <c r="H159" s="561"/>
      <c r="I159" s="602"/>
    </row>
    <row r="160" spans="1:9" s="147" customFormat="1" ht="15" x14ac:dyDescent="0.2">
      <c r="A160" s="471">
        <v>141</v>
      </c>
      <c r="B160" s="520"/>
      <c r="C160" s="305"/>
      <c r="D160" s="305"/>
      <c r="E160" s="292"/>
      <c r="F160" s="292"/>
      <c r="G160" s="561"/>
      <c r="H160" s="561"/>
      <c r="I160" s="602"/>
    </row>
    <row r="161" spans="1:9" s="147" customFormat="1" ht="15" x14ac:dyDescent="0.2">
      <c r="A161" s="472">
        <v>142</v>
      </c>
      <c r="B161" s="520"/>
      <c r="C161" s="305"/>
      <c r="D161" s="305"/>
      <c r="E161" s="292"/>
      <c r="F161" s="292"/>
      <c r="G161" s="561"/>
      <c r="H161" s="561"/>
      <c r="I161" s="602"/>
    </row>
    <row r="162" spans="1:9" s="147" customFormat="1" ht="15" x14ac:dyDescent="0.2">
      <c r="A162" s="471">
        <v>143</v>
      </c>
      <c r="B162" s="520"/>
      <c r="C162" s="305"/>
      <c r="D162" s="305"/>
      <c r="E162" s="292"/>
      <c r="F162" s="292"/>
      <c r="G162" s="561"/>
      <c r="H162" s="561"/>
      <c r="I162" s="602"/>
    </row>
    <row r="163" spans="1:9" s="147" customFormat="1" ht="15" x14ac:dyDescent="0.2">
      <c r="A163" s="472">
        <v>144</v>
      </c>
      <c r="B163" s="520"/>
      <c r="C163" s="305"/>
      <c r="D163" s="305"/>
      <c r="E163" s="292"/>
      <c r="F163" s="292"/>
      <c r="G163" s="561"/>
      <c r="H163" s="561"/>
      <c r="I163" s="602"/>
    </row>
    <row r="164" spans="1:9" s="147" customFormat="1" ht="15" x14ac:dyDescent="0.2">
      <c r="A164" s="471">
        <v>145</v>
      </c>
      <c r="B164" s="520"/>
      <c r="C164" s="305"/>
      <c r="D164" s="305"/>
      <c r="E164" s="292"/>
      <c r="F164" s="292"/>
      <c r="G164" s="561"/>
      <c r="H164" s="561"/>
      <c r="I164" s="602"/>
    </row>
    <row r="165" spans="1:9" s="147" customFormat="1" ht="15" x14ac:dyDescent="0.2">
      <c r="A165" s="472">
        <v>146</v>
      </c>
      <c r="B165" s="520"/>
      <c r="C165" s="305"/>
      <c r="D165" s="305"/>
      <c r="E165" s="292"/>
      <c r="F165" s="292"/>
      <c r="G165" s="561"/>
      <c r="H165" s="561"/>
      <c r="I165" s="602"/>
    </row>
    <row r="166" spans="1:9" s="147" customFormat="1" ht="15" x14ac:dyDescent="0.2">
      <c r="A166" s="471">
        <v>147</v>
      </c>
      <c r="B166" s="520"/>
      <c r="C166" s="305"/>
      <c r="D166" s="305"/>
      <c r="E166" s="292"/>
      <c r="F166" s="292"/>
      <c r="G166" s="561"/>
      <c r="H166" s="561"/>
      <c r="I166" s="602"/>
    </row>
    <row r="167" spans="1:9" s="147" customFormat="1" ht="15" x14ac:dyDescent="0.2">
      <c r="A167" s="472">
        <v>148</v>
      </c>
      <c r="B167" s="520"/>
      <c r="C167" s="305"/>
      <c r="D167" s="305"/>
      <c r="E167" s="292"/>
      <c r="F167" s="292"/>
      <c r="G167" s="561"/>
      <c r="H167" s="561"/>
      <c r="I167" s="602"/>
    </row>
    <row r="168" spans="1:9" s="147" customFormat="1" ht="15" x14ac:dyDescent="0.2">
      <c r="A168" s="471">
        <v>149</v>
      </c>
      <c r="B168" s="520"/>
      <c r="C168" s="305"/>
      <c r="D168" s="305"/>
      <c r="E168" s="292"/>
      <c r="F168" s="292"/>
      <c r="G168" s="561"/>
      <c r="H168" s="561"/>
      <c r="I168" s="602"/>
    </row>
    <row r="169" spans="1:9" s="147" customFormat="1" ht="15" x14ac:dyDescent="0.2">
      <c r="A169" s="472">
        <v>150</v>
      </c>
      <c r="B169" s="520"/>
      <c r="C169" s="305"/>
      <c r="D169" s="305"/>
      <c r="E169" s="292"/>
      <c r="F169" s="292"/>
      <c r="G169" s="561"/>
      <c r="H169" s="561"/>
      <c r="I169" s="602"/>
    </row>
    <row r="170" spans="1:9" s="147" customFormat="1" ht="15" x14ac:dyDescent="0.2">
      <c r="A170" s="471">
        <v>151</v>
      </c>
      <c r="B170" s="520"/>
      <c r="C170" s="305"/>
      <c r="D170" s="305"/>
      <c r="E170" s="292"/>
      <c r="F170" s="292"/>
      <c r="G170" s="561"/>
      <c r="H170" s="561"/>
      <c r="I170" s="602"/>
    </row>
    <row r="171" spans="1:9" s="147" customFormat="1" ht="15" x14ac:dyDescent="0.2">
      <c r="A171" s="472">
        <v>152</v>
      </c>
      <c r="B171" s="520"/>
      <c r="C171" s="305"/>
      <c r="D171" s="305"/>
      <c r="E171" s="292"/>
      <c r="F171" s="292"/>
      <c r="G171" s="561"/>
      <c r="H171" s="561"/>
      <c r="I171" s="602"/>
    </row>
    <row r="172" spans="1:9" s="147" customFormat="1" ht="15" x14ac:dyDescent="0.2">
      <c r="A172" s="471">
        <v>153</v>
      </c>
      <c r="B172" s="520"/>
      <c r="C172" s="305"/>
      <c r="D172" s="305"/>
      <c r="E172" s="292"/>
      <c r="F172" s="292"/>
      <c r="G172" s="561"/>
      <c r="H172" s="561"/>
      <c r="I172" s="602"/>
    </row>
    <row r="173" spans="1:9" s="147" customFormat="1" ht="15" x14ac:dyDescent="0.2">
      <c r="A173" s="472">
        <v>154</v>
      </c>
      <c r="B173" s="520"/>
      <c r="C173" s="305"/>
      <c r="D173" s="305"/>
      <c r="E173" s="292"/>
      <c r="F173" s="292"/>
      <c r="G173" s="561"/>
      <c r="H173" s="561"/>
      <c r="I173" s="602"/>
    </row>
    <row r="174" spans="1:9" s="147" customFormat="1" ht="15" x14ac:dyDescent="0.2">
      <c r="A174" s="471">
        <v>155</v>
      </c>
      <c r="B174" s="520"/>
      <c r="C174" s="305"/>
      <c r="D174" s="305"/>
      <c r="E174" s="292"/>
      <c r="F174" s="292"/>
      <c r="G174" s="561"/>
      <c r="H174" s="561"/>
      <c r="I174" s="602"/>
    </row>
    <row r="175" spans="1:9" s="147" customFormat="1" ht="15" x14ac:dyDescent="0.2">
      <c r="A175" s="472">
        <v>156</v>
      </c>
      <c r="B175" s="520"/>
      <c r="C175" s="305"/>
      <c r="D175" s="305"/>
      <c r="E175" s="292"/>
      <c r="F175" s="292"/>
      <c r="G175" s="561"/>
      <c r="H175" s="561"/>
      <c r="I175" s="602"/>
    </row>
    <row r="176" spans="1:9" s="147" customFormat="1" ht="15" x14ac:dyDescent="0.2">
      <c r="A176" s="471">
        <v>157</v>
      </c>
      <c r="B176" s="520"/>
      <c r="C176" s="305"/>
      <c r="D176" s="305"/>
      <c r="E176" s="292"/>
      <c r="F176" s="292"/>
      <c r="G176" s="561"/>
      <c r="H176" s="561"/>
      <c r="I176" s="602"/>
    </row>
    <row r="177" spans="1:9" s="147" customFormat="1" ht="15" x14ac:dyDescent="0.2">
      <c r="A177" s="472">
        <v>158</v>
      </c>
      <c r="B177" s="520"/>
      <c r="C177" s="305"/>
      <c r="D177" s="305"/>
      <c r="E177" s="292"/>
      <c r="F177" s="292"/>
      <c r="G177" s="561"/>
      <c r="H177" s="561"/>
      <c r="I177" s="602"/>
    </row>
    <row r="178" spans="1:9" s="147" customFormat="1" ht="15" x14ac:dyDescent="0.2">
      <c r="A178" s="471">
        <v>159</v>
      </c>
      <c r="B178" s="520"/>
      <c r="C178" s="305"/>
      <c r="D178" s="305"/>
      <c r="E178" s="292"/>
      <c r="F178" s="292"/>
      <c r="G178" s="561"/>
      <c r="H178" s="561"/>
      <c r="I178" s="602"/>
    </row>
    <row r="179" spans="1:9" s="147" customFormat="1" ht="15" x14ac:dyDescent="0.2">
      <c r="A179" s="472">
        <v>160</v>
      </c>
      <c r="B179" s="520"/>
      <c r="C179" s="305"/>
      <c r="D179" s="305"/>
      <c r="E179" s="292"/>
      <c r="F179" s="292"/>
      <c r="G179" s="561"/>
      <c r="H179" s="561"/>
      <c r="I179" s="602"/>
    </row>
    <row r="180" spans="1:9" s="147" customFormat="1" ht="15" x14ac:dyDescent="0.2">
      <c r="A180" s="471">
        <v>161</v>
      </c>
      <c r="B180" s="520"/>
      <c r="C180" s="305"/>
      <c r="D180" s="305"/>
      <c r="E180" s="292"/>
      <c r="F180" s="292"/>
      <c r="G180" s="561"/>
      <c r="H180" s="561"/>
      <c r="I180" s="602"/>
    </row>
    <row r="181" spans="1:9" s="147" customFormat="1" ht="15" x14ac:dyDescent="0.2">
      <c r="A181" s="472">
        <v>162</v>
      </c>
      <c r="B181" s="520"/>
      <c r="C181" s="305"/>
      <c r="D181" s="305"/>
      <c r="E181" s="292"/>
      <c r="F181" s="292"/>
      <c r="G181" s="561"/>
      <c r="H181" s="561"/>
      <c r="I181" s="602"/>
    </row>
    <row r="182" spans="1:9" s="147" customFormat="1" ht="15" x14ac:dyDescent="0.2">
      <c r="A182" s="471">
        <v>163</v>
      </c>
      <c r="B182" s="520"/>
      <c r="C182" s="305"/>
      <c r="D182" s="305"/>
      <c r="E182" s="292"/>
      <c r="F182" s="292"/>
      <c r="G182" s="561"/>
      <c r="H182" s="561"/>
      <c r="I182" s="602"/>
    </row>
    <row r="183" spans="1:9" s="147" customFormat="1" ht="15" x14ac:dyDescent="0.2">
      <c r="A183" s="472">
        <v>164</v>
      </c>
      <c r="B183" s="520"/>
      <c r="C183" s="305"/>
      <c r="D183" s="305"/>
      <c r="E183" s="292"/>
      <c r="F183" s="292"/>
      <c r="G183" s="561"/>
      <c r="H183" s="561"/>
      <c r="I183" s="602"/>
    </row>
    <row r="184" spans="1:9" s="147" customFormat="1" ht="15" x14ac:dyDescent="0.2">
      <c r="A184" s="471">
        <v>165</v>
      </c>
      <c r="B184" s="520"/>
      <c r="C184" s="305"/>
      <c r="D184" s="305"/>
      <c r="E184" s="292"/>
      <c r="F184" s="292"/>
      <c r="G184" s="561"/>
      <c r="H184" s="561"/>
      <c r="I184" s="602"/>
    </row>
    <row r="185" spans="1:9" s="147" customFormat="1" ht="15" x14ac:dyDescent="0.2">
      <c r="A185" s="472">
        <v>166</v>
      </c>
      <c r="B185" s="520"/>
      <c r="C185" s="305"/>
      <c r="D185" s="305"/>
      <c r="E185" s="292"/>
      <c r="F185" s="292"/>
      <c r="G185" s="561"/>
      <c r="H185" s="561"/>
      <c r="I185" s="602"/>
    </row>
    <row r="186" spans="1:9" s="147" customFormat="1" ht="15" x14ac:dyDescent="0.2">
      <c r="A186" s="471">
        <v>167</v>
      </c>
      <c r="B186" s="520"/>
      <c r="C186" s="305"/>
      <c r="D186" s="305"/>
      <c r="E186" s="292"/>
      <c r="F186" s="292"/>
      <c r="G186" s="561"/>
      <c r="H186" s="561"/>
      <c r="I186" s="602"/>
    </row>
    <row r="187" spans="1:9" s="147" customFormat="1" ht="15" x14ac:dyDescent="0.2">
      <c r="A187" s="472">
        <v>168</v>
      </c>
      <c r="B187" s="520"/>
      <c r="C187" s="305"/>
      <c r="D187" s="305"/>
      <c r="E187" s="292"/>
      <c r="F187" s="292"/>
      <c r="G187" s="561"/>
      <c r="H187" s="561"/>
      <c r="I187" s="602"/>
    </row>
    <row r="188" spans="1:9" s="147" customFormat="1" ht="15" x14ac:dyDescent="0.2">
      <c r="A188" s="471">
        <v>169</v>
      </c>
      <c r="B188" s="520"/>
      <c r="C188" s="305"/>
      <c r="D188" s="305"/>
      <c r="E188" s="292"/>
      <c r="F188" s="292"/>
      <c r="G188" s="561"/>
      <c r="H188" s="561"/>
      <c r="I188" s="602"/>
    </row>
    <row r="189" spans="1:9" s="147" customFormat="1" ht="15" x14ac:dyDescent="0.2">
      <c r="A189" s="472">
        <v>170</v>
      </c>
      <c r="B189" s="520"/>
      <c r="C189" s="305"/>
      <c r="D189" s="305"/>
      <c r="E189" s="292"/>
      <c r="F189" s="292"/>
      <c r="G189" s="561"/>
      <c r="H189" s="561"/>
      <c r="I189" s="602"/>
    </row>
    <row r="190" spans="1:9" s="147" customFormat="1" ht="15" x14ac:dyDescent="0.2">
      <c r="A190" s="471">
        <v>171</v>
      </c>
      <c r="B190" s="520"/>
      <c r="C190" s="305"/>
      <c r="D190" s="305"/>
      <c r="E190" s="292"/>
      <c r="F190" s="292"/>
      <c r="G190" s="561"/>
      <c r="H190" s="561"/>
      <c r="I190" s="602"/>
    </row>
    <row r="191" spans="1:9" s="147" customFormat="1" ht="15" x14ac:dyDescent="0.2">
      <c r="A191" s="472">
        <v>172</v>
      </c>
      <c r="B191" s="520"/>
      <c r="C191" s="305"/>
      <c r="D191" s="305"/>
      <c r="E191" s="292"/>
      <c r="F191" s="292"/>
      <c r="G191" s="561"/>
      <c r="H191" s="561"/>
      <c r="I191" s="602"/>
    </row>
    <row r="192" spans="1:9" s="147" customFormat="1" ht="15" x14ac:dyDescent="0.2">
      <c r="A192" s="471">
        <v>173</v>
      </c>
      <c r="B192" s="520"/>
      <c r="C192" s="305"/>
      <c r="D192" s="305"/>
      <c r="E192" s="292"/>
      <c r="F192" s="292"/>
      <c r="G192" s="561"/>
      <c r="H192" s="561"/>
      <c r="I192" s="602"/>
    </row>
    <row r="193" spans="1:9" s="147" customFormat="1" ht="15" x14ac:dyDescent="0.2">
      <c r="A193" s="472">
        <v>174</v>
      </c>
      <c r="B193" s="520"/>
      <c r="C193" s="305"/>
      <c r="D193" s="305"/>
      <c r="E193" s="292"/>
      <c r="F193" s="292"/>
      <c r="G193" s="561"/>
      <c r="H193" s="561"/>
      <c r="I193" s="602"/>
    </row>
    <row r="194" spans="1:9" s="147" customFormat="1" ht="15" x14ac:dyDescent="0.2">
      <c r="A194" s="471">
        <v>175</v>
      </c>
      <c r="B194" s="520"/>
      <c r="C194" s="305"/>
      <c r="D194" s="305"/>
      <c r="E194" s="292"/>
      <c r="F194" s="292"/>
      <c r="G194" s="561"/>
      <c r="H194" s="561"/>
      <c r="I194" s="602"/>
    </row>
    <row r="195" spans="1:9" s="147" customFormat="1" ht="15" x14ac:dyDescent="0.2">
      <c r="A195" s="472">
        <v>176</v>
      </c>
      <c r="B195" s="520"/>
      <c r="C195" s="305"/>
      <c r="D195" s="305"/>
      <c r="E195" s="292"/>
      <c r="F195" s="292"/>
      <c r="G195" s="561"/>
      <c r="H195" s="561"/>
      <c r="I195" s="602"/>
    </row>
    <row r="196" spans="1:9" s="147" customFormat="1" ht="15" x14ac:dyDescent="0.2">
      <c r="A196" s="471">
        <v>177</v>
      </c>
      <c r="B196" s="520"/>
      <c r="C196" s="305"/>
      <c r="D196" s="305"/>
      <c r="E196" s="292"/>
      <c r="F196" s="292"/>
      <c r="G196" s="561"/>
      <c r="H196" s="561"/>
      <c r="I196" s="602"/>
    </row>
    <row r="197" spans="1:9" s="147" customFormat="1" ht="15" x14ac:dyDescent="0.2">
      <c r="A197" s="472">
        <v>178</v>
      </c>
      <c r="B197" s="520"/>
      <c r="C197" s="305"/>
      <c r="D197" s="305"/>
      <c r="E197" s="292"/>
      <c r="F197" s="292"/>
      <c r="G197" s="561"/>
      <c r="H197" s="561"/>
      <c r="I197" s="602"/>
    </row>
    <row r="198" spans="1:9" s="147" customFormat="1" ht="15" x14ac:dyDescent="0.2">
      <c r="A198" s="471">
        <v>179</v>
      </c>
      <c r="B198" s="520"/>
      <c r="C198" s="305"/>
      <c r="D198" s="305"/>
      <c r="E198" s="292"/>
      <c r="F198" s="292"/>
      <c r="G198" s="561"/>
      <c r="H198" s="561"/>
      <c r="I198" s="602"/>
    </row>
    <row r="199" spans="1:9" s="147" customFormat="1" ht="15" x14ac:dyDescent="0.2">
      <c r="A199" s="472">
        <v>180</v>
      </c>
      <c r="B199" s="520"/>
      <c r="C199" s="305"/>
      <c r="D199" s="305"/>
      <c r="E199" s="292"/>
      <c r="F199" s="292"/>
      <c r="G199" s="561"/>
      <c r="H199" s="561"/>
      <c r="I199" s="602"/>
    </row>
    <row r="200" spans="1:9" s="147" customFormat="1" ht="15" x14ac:dyDescent="0.2">
      <c r="A200" s="471">
        <v>181</v>
      </c>
      <c r="B200" s="520"/>
      <c r="C200" s="305"/>
      <c r="D200" s="305"/>
      <c r="E200" s="292"/>
      <c r="F200" s="292"/>
      <c r="G200" s="561"/>
      <c r="H200" s="561"/>
      <c r="I200" s="602"/>
    </row>
    <row r="201" spans="1:9" s="147" customFormat="1" ht="15" x14ac:dyDescent="0.2">
      <c r="A201" s="472">
        <v>182</v>
      </c>
      <c r="B201" s="520"/>
      <c r="C201" s="305"/>
      <c r="D201" s="305"/>
      <c r="E201" s="292"/>
      <c r="F201" s="292"/>
      <c r="G201" s="561"/>
      <c r="H201" s="561"/>
      <c r="I201" s="602"/>
    </row>
    <row r="202" spans="1:9" s="147" customFormat="1" ht="15" x14ac:dyDescent="0.2">
      <c r="A202" s="471">
        <v>183</v>
      </c>
      <c r="B202" s="520"/>
      <c r="C202" s="305"/>
      <c r="D202" s="305"/>
      <c r="E202" s="292"/>
      <c r="F202" s="292"/>
      <c r="G202" s="561"/>
      <c r="H202" s="561"/>
      <c r="I202" s="602"/>
    </row>
    <row r="203" spans="1:9" s="147" customFormat="1" ht="15" x14ac:dyDescent="0.2">
      <c r="A203" s="472">
        <v>184</v>
      </c>
      <c r="B203" s="520"/>
      <c r="C203" s="305"/>
      <c r="D203" s="305"/>
      <c r="E203" s="292"/>
      <c r="F203" s="292"/>
      <c r="G203" s="561"/>
      <c r="H203" s="561"/>
      <c r="I203" s="602"/>
    </row>
    <row r="204" spans="1:9" s="147" customFormat="1" ht="15" x14ac:dyDescent="0.2">
      <c r="A204" s="471">
        <v>185</v>
      </c>
      <c r="B204" s="520"/>
      <c r="C204" s="305"/>
      <c r="D204" s="305"/>
      <c r="E204" s="292"/>
      <c r="F204" s="292"/>
      <c r="G204" s="561"/>
      <c r="H204" s="561"/>
      <c r="I204" s="602"/>
    </row>
    <row r="205" spans="1:9" s="147" customFormat="1" ht="15" x14ac:dyDescent="0.2">
      <c r="A205" s="472">
        <v>186</v>
      </c>
      <c r="B205" s="520"/>
      <c r="C205" s="305"/>
      <c r="D205" s="305"/>
      <c r="E205" s="292"/>
      <c r="F205" s="292"/>
      <c r="G205" s="561"/>
      <c r="H205" s="561"/>
      <c r="I205" s="602"/>
    </row>
    <row r="206" spans="1:9" s="147" customFormat="1" ht="15" x14ac:dyDescent="0.2">
      <c r="A206" s="471">
        <v>187</v>
      </c>
      <c r="B206" s="520"/>
      <c r="C206" s="305"/>
      <c r="D206" s="305"/>
      <c r="E206" s="292"/>
      <c r="F206" s="292"/>
      <c r="G206" s="561"/>
      <c r="H206" s="561"/>
      <c r="I206" s="602"/>
    </row>
    <row r="207" spans="1:9" s="147" customFormat="1" ht="15" x14ac:dyDescent="0.2">
      <c r="A207" s="472">
        <v>188</v>
      </c>
      <c r="B207" s="520"/>
      <c r="C207" s="305"/>
      <c r="D207" s="305"/>
      <c r="E207" s="292"/>
      <c r="F207" s="292"/>
      <c r="G207" s="561"/>
      <c r="H207" s="561"/>
      <c r="I207" s="602"/>
    </row>
    <row r="208" spans="1:9" s="147" customFormat="1" ht="15" x14ac:dyDescent="0.2">
      <c r="A208" s="471">
        <v>189</v>
      </c>
      <c r="B208" s="520"/>
      <c r="C208" s="305"/>
      <c r="D208" s="305"/>
      <c r="E208" s="292"/>
      <c r="F208" s="292"/>
      <c r="G208" s="561"/>
      <c r="H208" s="561"/>
      <c r="I208" s="602"/>
    </row>
    <row r="209" spans="1:9" s="147" customFormat="1" ht="15" x14ac:dyDescent="0.2">
      <c r="A209" s="472">
        <v>190</v>
      </c>
      <c r="B209" s="520"/>
      <c r="C209" s="305"/>
      <c r="D209" s="305"/>
      <c r="E209" s="292"/>
      <c r="F209" s="292"/>
      <c r="G209" s="561"/>
      <c r="H209" s="561"/>
      <c r="I209" s="602"/>
    </row>
    <row r="210" spans="1:9" s="147" customFormat="1" ht="15" x14ac:dyDescent="0.2">
      <c r="A210" s="471">
        <v>191</v>
      </c>
      <c r="B210" s="520"/>
      <c r="C210" s="305"/>
      <c r="D210" s="305"/>
      <c r="E210" s="292"/>
      <c r="F210" s="292"/>
      <c r="G210" s="561"/>
      <c r="H210" s="561"/>
      <c r="I210" s="602"/>
    </row>
    <row r="211" spans="1:9" s="147" customFormat="1" ht="15" x14ac:dyDescent="0.2">
      <c r="A211" s="472">
        <v>192</v>
      </c>
      <c r="B211" s="520"/>
      <c r="C211" s="305"/>
      <c r="D211" s="305"/>
      <c r="E211" s="292"/>
      <c r="F211" s="292"/>
      <c r="G211" s="561"/>
      <c r="H211" s="561"/>
      <c r="I211" s="602"/>
    </row>
    <row r="212" spans="1:9" s="147" customFormat="1" ht="15" x14ac:dyDescent="0.2">
      <c r="A212" s="471">
        <v>193</v>
      </c>
      <c r="B212" s="520"/>
      <c r="C212" s="305"/>
      <c r="D212" s="305"/>
      <c r="E212" s="292"/>
      <c r="F212" s="292"/>
      <c r="G212" s="561"/>
      <c r="H212" s="561"/>
      <c r="I212" s="602"/>
    </row>
    <row r="213" spans="1:9" s="147" customFormat="1" ht="15" x14ac:dyDescent="0.2">
      <c r="A213" s="472">
        <v>194</v>
      </c>
      <c r="B213" s="520"/>
      <c r="C213" s="305"/>
      <c r="D213" s="305"/>
      <c r="E213" s="292"/>
      <c r="F213" s="292"/>
      <c r="G213" s="561"/>
      <c r="H213" s="561"/>
      <c r="I213" s="602"/>
    </row>
    <row r="214" spans="1:9" s="147" customFormat="1" ht="15" x14ac:dyDescent="0.2">
      <c r="A214" s="471">
        <v>195</v>
      </c>
      <c r="B214" s="520"/>
      <c r="C214" s="305"/>
      <c r="D214" s="305"/>
      <c r="E214" s="292"/>
      <c r="F214" s="292"/>
      <c r="G214" s="561"/>
      <c r="H214" s="561"/>
      <c r="I214" s="602"/>
    </row>
    <row r="215" spans="1:9" s="147" customFormat="1" ht="15" x14ac:dyDescent="0.2">
      <c r="A215" s="472">
        <v>196</v>
      </c>
      <c r="B215" s="520"/>
      <c r="C215" s="305"/>
      <c r="D215" s="305"/>
      <c r="E215" s="292"/>
      <c r="F215" s="292"/>
      <c r="G215" s="561"/>
      <c r="H215" s="561"/>
      <c r="I215" s="602"/>
    </row>
    <row r="216" spans="1:9" s="147" customFormat="1" ht="15" x14ac:dyDescent="0.2">
      <c r="A216" s="471">
        <v>197</v>
      </c>
      <c r="B216" s="520"/>
      <c r="C216" s="305"/>
      <c r="D216" s="305"/>
      <c r="E216" s="292"/>
      <c r="F216" s="292"/>
      <c r="G216" s="561"/>
      <c r="H216" s="561"/>
      <c r="I216" s="602"/>
    </row>
    <row r="217" spans="1:9" s="147" customFormat="1" ht="15" x14ac:dyDescent="0.2">
      <c r="A217" s="472">
        <v>198</v>
      </c>
      <c r="B217" s="520"/>
      <c r="C217" s="305"/>
      <c r="D217" s="305"/>
      <c r="E217" s="292"/>
      <c r="F217" s="292"/>
      <c r="G217" s="561"/>
      <c r="H217" s="561"/>
      <c r="I217" s="602"/>
    </row>
    <row r="218" spans="1:9" s="147" customFormat="1" ht="15" x14ac:dyDescent="0.2">
      <c r="A218" s="471">
        <v>199</v>
      </c>
      <c r="B218" s="520"/>
      <c r="C218" s="305"/>
      <c r="D218" s="305"/>
      <c r="E218" s="292"/>
      <c r="F218" s="292"/>
      <c r="G218" s="561"/>
      <c r="H218" s="561"/>
      <c r="I218" s="602"/>
    </row>
    <row r="219" spans="1:9" s="147" customFormat="1" ht="15" x14ac:dyDescent="0.2">
      <c r="A219" s="472">
        <v>200</v>
      </c>
      <c r="B219" s="520"/>
      <c r="C219" s="305"/>
      <c r="D219" s="305"/>
      <c r="E219" s="292"/>
      <c r="F219" s="292"/>
      <c r="G219" s="561"/>
      <c r="H219" s="561"/>
      <c r="I219" s="602"/>
    </row>
    <row r="220" spans="1:9" s="147" customFormat="1" ht="15" x14ac:dyDescent="0.2">
      <c r="A220" s="471">
        <v>201</v>
      </c>
      <c r="B220" s="520"/>
      <c r="C220" s="305"/>
      <c r="D220" s="305"/>
      <c r="E220" s="292"/>
      <c r="F220" s="292"/>
      <c r="G220" s="561"/>
      <c r="H220" s="561"/>
      <c r="I220" s="602"/>
    </row>
    <row r="221" spans="1:9" s="147" customFormat="1" ht="15" x14ac:dyDescent="0.2">
      <c r="A221" s="472">
        <v>202</v>
      </c>
      <c r="B221" s="520"/>
      <c r="C221" s="305"/>
      <c r="D221" s="305"/>
      <c r="E221" s="292"/>
      <c r="F221" s="292"/>
      <c r="G221" s="561"/>
      <c r="H221" s="561"/>
      <c r="I221" s="602"/>
    </row>
    <row r="222" spans="1:9" s="147" customFormat="1" ht="15" x14ac:dyDescent="0.2">
      <c r="A222" s="471">
        <v>203</v>
      </c>
      <c r="B222" s="520"/>
      <c r="C222" s="305"/>
      <c r="D222" s="305"/>
      <c r="E222" s="292"/>
      <c r="F222" s="292"/>
      <c r="G222" s="561"/>
      <c r="H222" s="561"/>
      <c r="I222" s="602"/>
    </row>
    <row r="223" spans="1:9" s="147" customFormat="1" ht="15" x14ac:dyDescent="0.2">
      <c r="A223" s="472">
        <v>204</v>
      </c>
      <c r="B223" s="520"/>
      <c r="C223" s="305"/>
      <c r="D223" s="305"/>
      <c r="E223" s="292"/>
      <c r="F223" s="292"/>
      <c r="G223" s="561"/>
      <c r="H223" s="561"/>
      <c r="I223" s="602"/>
    </row>
    <row r="224" spans="1:9" s="147" customFormat="1" ht="15" x14ac:dyDescent="0.2">
      <c r="A224" s="471">
        <v>205</v>
      </c>
      <c r="B224" s="520"/>
      <c r="C224" s="305"/>
      <c r="D224" s="305"/>
      <c r="E224" s="292"/>
      <c r="F224" s="292"/>
      <c r="G224" s="561"/>
      <c r="H224" s="561"/>
      <c r="I224" s="602"/>
    </row>
    <row r="225" spans="1:9" s="147" customFormat="1" ht="15" x14ac:dyDescent="0.2">
      <c r="A225" s="472">
        <v>206</v>
      </c>
      <c r="B225" s="520"/>
      <c r="C225" s="305"/>
      <c r="D225" s="305"/>
      <c r="E225" s="292"/>
      <c r="F225" s="292"/>
      <c r="G225" s="561"/>
      <c r="H225" s="561"/>
      <c r="I225" s="602"/>
    </row>
    <row r="226" spans="1:9" s="147" customFormat="1" ht="15" x14ac:dyDescent="0.2">
      <c r="A226" s="471">
        <v>207</v>
      </c>
      <c r="B226" s="520"/>
      <c r="C226" s="305"/>
      <c r="D226" s="305"/>
      <c r="E226" s="292"/>
      <c r="F226" s="292"/>
      <c r="G226" s="561"/>
      <c r="H226" s="561"/>
      <c r="I226" s="602"/>
    </row>
    <row r="227" spans="1:9" s="147" customFormat="1" ht="15" x14ac:dyDescent="0.2">
      <c r="A227" s="472">
        <v>208</v>
      </c>
      <c r="B227" s="520"/>
      <c r="C227" s="305"/>
      <c r="D227" s="305"/>
      <c r="E227" s="292"/>
      <c r="F227" s="292"/>
      <c r="G227" s="561"/>
      <c r="H227" s="561"/>
      <c r="I227" s="602"/>
    </row>
    <row r="228" spans="1:9" s="147" customFormat="1" ht="15" x14ac:dyDescent="0.2">
      <c r="A228" s="471">
        <v>209</v>
      </c>
      <c r="B228" s="520"/>
      <c r="C228" s="305"/>
      <c r="D228" s="305"/>
      <c r="E228" s="292"/>
      <c r="F228" s="292"/>
      <c r="G228" s="561"/>
      <c r="H228" s="561"/>
      <c r="I228" s="602"/>
    </row>
    <row r="229" spans="1:9" s="147" customFormat="1" ht="15" x14ac:dyDescent="0.2">
      <c r="A229" s="472">
        <v>210</v>
      </c>
      <c r="B229" s="520"/>
      <c r="C229" s="305"/>
      <c r="D229" s="305"/>
      <c r="E229" s="292"/>
      <c r="F229" s="292"/>
      <c r="G229" s="561"/>
      <c r="H229" s="561"/>
      <c r="I229" s="602"/>
    </row>
    <row r="230" spans="1:9" s="147" customFormat="1" ht="15" x14ac:dyDescent="0.2">
      <c r="A230" s="471">
        <v>211</v>
      </c>
      <c r="B230" s="520"/>
      <c r="C230" s="305"/>
      <c r="D230" s="305"/>
      <c r="E230" s="292"/>
      <c r="F230" s="292"/>
      <c r="G230" s="561"/>
      <c r="H230" s="561"/>
      <c r="I230" s="602"/>
    </row>
    <row r="231" spans="1:9" s="147" customFormat="1" ht="15" x14ac:dyDescent="0.2">
      <c r="A231" s="472">
        <v>212</v>
      </c>
      <c r="B231" s="520"/>
      <c r="C231" s="305"/>
      <c r="D231" s="305"/>
      <c r="E231" s="292"/>
      <c r="F231" s="292"/>
      <c r="G231" s="561"/>
      <c r="H231" s="561"/>
      <c r="I231" s="602"/>
    </row>
    <row r="232" spans="1:9" s="147" customFormat="1" ht="15" x14ac:dyDescent="0.2">
      <c r="A232" s="471">
        <v>213</v>
      </c>
      <c r="B232" s="520"/>
      <c r="C232" s="305"/>
      <c r="D232" s="305"/>
      <c r="E232" s="292"/>
      <c r="F232" s="292"/>
      <c r="G232" s="561"/>
      <c r="H232" s="561"/>
      <c r="I232" s="602"/>
    </row>
    <row r="233" spans="1:9" s="147" customFormat="1" ht="15" x14ac:dyDescent="0.2">
      <c r="A233" s="472">
        <v>214</v>
      </c>
      <c r="B233" s="520"/>
      <c r="C233" s="305"/>
      <c r="D233" s="305"/>
      <c r="E233" s="292"/>
      <c r="F233" s="292"/>
      <c r="G233" s="561"/>
      <c r="H233" s="561"/>
      <c r="I233" s="602"/>
    </row>
    <row r="234" spans="1:9" s="147" customFormat="1" ht="15" x14ac:dyDescent="0.2">
      <c r="A234" s="471">
        <v>215</v>
      </c>
      <c r="B234" s="520"/>
      <c r="C234" s="305"/>
      <c r="D234" s="305"/>
      <c r="E234" s="292"/>
      <c r="F234" s="292"/>
      <c r="G234" s="561"/>
      <c r="H234" s="561"/>
      <c r="I234" s="602"/>
    </row>
    <row r="235" spans="1:9" s="147" customFormat="1" ht="15" x14ac:dyDescent="0.2">
      <c r="A235" s="472">
        <v>216</v>
      </c>
      <c r="B235" s="520"/>
      <c r="C235" s="305"/>
      <c r="D235" s="305"/>
      <c r="E235" s="292"/>
      <c r="F235" s="292"/>
      <c r="G235" s="561"/>
      <c r="H235" s="561"/>
      <c r="I235" s="602"/>
    </row>
    <row r="236" spans="1:9" s="147" customFormat="1" ht="15" x14ac:dyDescent="0.2">
      <c r="A236" s="471">
        <v>217</v>
      </c>
      <c r="B236" s="520"/>
      <c r="C236" s="305"/>
      <c r="D236" s="305"/>
      <c r="E236" s="292"/>
      <c r="F236" s="292"/>
      <c r="G236" s="561"/>
      <c r="H236" s="561"/>
      <c r="I236" s="602"/>
    </row>
    <row r="237" spans="1:9" s="147" customFormat="1" ht="15" x14ac:dyDescent="0.2">
      <c r="A237" s="472">
        <v>218</v>
      </c>
      <c r="B237" s="520"/>
      <c r="C237" s="305"/>
      <c r="D237" s="305"/>
      <c r="E237" s="292"/>
      <c r="F237" s="292"/>
      <c r="G237" s="561"/>
      <c r="H237" s="561"/>
      <c r="I237" s="602"/>
    </row>
    <row r="238" spans="1:9" s="147" customFormat="1" ht="15" x14ac:dyDescent="0.2">
      <c r="A238" s="471">
        <v>219</v>
      </c>
      <c r="B238" s="520"/>
      <c r="C238" s="305"/>
      <c r="D238" s="305"/>
      <c r="E238" s="292"/>
      <c r="F238" s="292"/>
      <c r="G238" s="561"/>
      <c r="H238" s="561"/>
      <c r="I238" s="602"/>
    </row>
    <row r="239" spans="1:9" s="147" customFormat="1" ht="15" x14ac:dyDescent="0.2">
      <c r="A239" s="472">
        <v>220</v>
      </c>
      <c r="B239" s="520"/>
      <c r="C239" s="305"/>
      <c r="D239" s="305"/>
      <c r="E239" s="292"/>
      <c r="F239" s="292"/>
      <c r="G239" s="561"/>
      <c r="H239" s="561"/>
      <c r="I239" s="602"/>
    </row>
    <row r="240" spans="1:9" s="147" customFormat="1" ht="15" x14ac:dyDescent="0.2">
      <c r="A240" s="471">
        <v>221</v>
      </c>
      <c r="B240" s="520"/>
      <c r="C240" s="305"/>
      <c r="D240" s="305"/>
      <c r="E240" s="292"/>
      <c r="F240" s="292"/>
      <c r="G240" s="561"/>
      <c r="H240" s="561"/>
      <c r="I240" s="602"/>
    </row>
    <row r="241" spans="1:9" s="147" customFormat="1" ht="15" x14ac:dyDescent="0.2">
      <c r="A241" s="472">
        <v>222</v>
      </c>
      <c r="B241" s="520"/>
      <c r="C241" s="305"/>
      <c r="D241" s="305"/>
      <c r="E241" s="292"/>
      <c r="F241" s="292"/>
      <c r="G241" s="561"/>
      <c r="H241" s="561"/>
      <c r="I241" s="602"/>
    </row>
    <row r="242" spans="1:9" s="147" customFormat="1" ht="15" x14ac:dyDescent="0.2">
      <c r="A242" s="471">
        <v>223</v>
      </c>
      <c r="B242" s="520"/>
      <c r="C242" s="305"/>
      <c r="D242" s="305"/>
      <c r="E242" s="292"/>
      <c r="F242" s="292"/>
      <c r="G242" s="561"/>
      <c r="H242" s="561"/>
      <c r="I242" s="602"/>
    </row>
    <row r="243" spans="1:9" s="147" customFormat="1" ht="15" x14ac:dyDescent="0.2">
      <c r="A243" s="472">
        <v>224</v>
      </c>
      <c r="B243" s="520"/>
      <c r="C243" s="305"/>
      <c r="D243" s="305"/>
      <c r="E243" s="292"/>
      <c r="F243" s="292"/>
      <c r="G243" s="561"/>
      <c r="H243" s="561"/>
      <c r="I243" s="602"/>
    </row>
    <row r="244" spans="1:9" s="147" customFormat="1" ht="15" x14ac:dyDescent="0.2">
      <c r="A244" s="471">
        <v>225</v>
      </c>
      <c r="B244" s="520"/>
      <c r="C244" s="305"/>
      <c r="D244" s="305"/>
      <c r="E244" s="292"/>
      <c r="F244" s="292"/>
      <c r="G244" s="561"/>
      <c r="H244" s="561"/>
      <c r="I244" s="602"/>
    </row>
    <row r="245" spans="1:9" s="147" customFormat="1" ht="15" x14ac:dyDescent="0.2">
      <c r="A245" s="472">
        <v>226</v>
      </c>
      <c r="B245" s="520"/>
      <c r="C245" s="305"/>
      <c r="D245" s="305"/>
      <c r="E245" s="292"/>
      <c r="F245" s="292"/>
      <c r="G245" s="561"/>
      <c r="H245" s="561"/>
      <c r="I245" s="602"/>
    </row>
    <row r="246" spans="1:9" s="147" customFormat="1" ht="15" x14ac:dyDescent="0.2">
      <c r="A246" s="471">
        <v>227</v>
      </c>
      <c r="B246" s="520"/>
      <c r="C246" s="305"/>
      <c r="D246" s="305"/>
      <c r="E246" s="292"/>
      <c r="F246" s="292"/>
      <c r="G246" s="561"/>
      <c r="H246" s="561"/>
      <c r="I246" s="602"/>
    </row>
    <row r="247" spans="1:9" s="147" customFormat="1" ht="15" x14ac:dyDescent="0.2">
      <c r="A247" s="472">
        <v>228</v>
      </c>
      <c r="B247" s="520"/>
      <c r="C247" s="305"/>
      <c r="D247" s="305"/>
      <c r="E247" s="292"/>
      <c r="F247" s="292"/>
      <c r="G247" s="561"/>
      <c r="H247" s="561"/>
      <c r="I247" s="602"/>
    </row>
    <row r="248" spans="1:9" s="147" customFormat="1" ht="15" x14ac:dyDescent="0.2">
      <c r="A248" s="471">
        <v>229</v>
      </c>
      <c r="B248" s="520"/>
      <c r="C248" s="305"/>
      <c r="D248" s="305"/>
      <c r="E248" s="292"/>
      <c r="F248" s="292"/>
      <c r="G248" s="561"/>
      <c r="H248" s="561"/>
      <c r="I248" s="602"/>
    </row>
    <row r="249" spans="1:9" s="147" customFormat="1" ht="15" x14ac:dyDescent="0.2">
      <c r="A249" s="472">
        <v>230</v>
      </c>
      <c r="B249" s="520"/>
      <c r="C249" s="305"/>
      <c r="D249" s="305"/>
      <c r="E249" s="292"/>
      <c r="F249" s="292"/>
      <c r="G249" s="561"/>
      <c r="H249" s="561"/>
      <c r="I249" s="602"/>
    </row>
    <row r="250" spans="1:9" s="147" customFormat="1" ht="15" x14ac:dyDescent="0.2">
      <c r="A250" s="471">
        <v>231</v>
      </c>
      <c r="B250" s="520"/>
      <c r="C250" s="305"/>
      <c r="D250" s="305"/>
      <c r="E250" s="292"/>
      <c r="F250" s="292"/>
      <c r="G250" s="561"/>
      <c r="H250" s="561"/>
      <c r="I250" s="602"/>
    </row>
    <row r="251" spans="1:9" s="147" customFormat="1" ht="15" x14ac:dyDescent="0.2">
      <c r="A251" s="472">
        <v>232</v>
      </c>
      <c r="B251" s="520"/>
      <c r="C251" s="305"/>
      <c r="D251" s="305"/>
      <c r="E251" s="292"/>
      <c r="F251" s="292"/>
      <c r="G251" s="561"/>
      <c r="H251" s="561"/>
      <c r="I251" s="602"/>
    </row>
    <row r="252" spans="1:9" s="147" customFormat="1" ht="15" x14ac:dyDescent="0.2">
      <c r="A252" s="471">
        <v>233</v>
      </c>
      <c r="B252" s="520"/>
      <c r="C252" s="305"/>
      <c r="D252" s="305"/>
      <c r="E252" s="292"/>
      <c r="F252" s="292"/>
      <c r="G252" s="561"/>
      <c r="H252" s="561"/>
      <c r="I252" s="602"/>
    </row>
    <row r="253" spans="1:9" s="147" customFormat="1" ht="15" x14ac:dyDescent="0.2">
      <c r="A253" s="472">
        <v>234</v>
      </c>
      <c r="B253" s="520"/>
      <c r="C253" s="305"/>
      <c r="D253" s="305"/>
      <c r="E253" s="292"/>
      <c r="F253" s="292"/>
      <c r="G253" s="561"/>
      <c r="H253" s="561"/>
      <c r="I253" s="602"/>
    </row>
    <row r="254" spans="1:9" s="147" customFormat="1" ht="15" x14ac:dyDescent="0.2">
      <c r="A254" s="471">
        <v>235</v>
      </c>
      <c r="B254" s="520"/>
      <c r="C254" s="305"/>
      <c r="D254" s="305"/>
      <c r="E254" s="292"/>
      <c r="F254" s="292"/>
      <c r="G254" s="561"/>
      <c r="H254" s="561"/>
      <c r="I254" s="602"/>
    </row>
    <row r="255" spans="1:9" s="147" customFormat="1" ht="15" x14ac:dyDescent="0.2">
      <c r="A255" s="472">
        <v>236</v>
      </c>
      <c r="B255" s="520"/>
      <c r="C255" s="305"/>
      <c r="D255" s="305"/>
      <c r="E255" s="292"/>
      <c r="F255" s="292"/>
      <c r="G255" s="561"/>
      <c r="H255" s="561"/>
      <c r="I255" s="602"/>
    </row>
    <row r="256" spans="1:9" s="147" customFormat="1" ht="15" x14ac:dyDescent="0.2">
      <c r="A256" s="471">
        <v>237</v>
      </c>
      <c r="B256" s="520"/>
      <c r="C256" s="305"/>
      <c r="D256" s="305"/>
      <c r="E256" s="292"/>
      <c r="F256" s="292"/>
      <c r="G256" s="561"/>
      <c r="H256" s="561"/>
      <c r="I256" s="602"/>
    </row>
    <row r="257" spans="1:9" s="147" customFormat="1" ht="15" x14ac:dyDescent="0.2">
      <c r="A257" s="472">
        <v>238</v>
      </c>
      <c r="B257" s="520"/>
      <c r="C257" s="305"/>
      <c r="D257" s="305"/>
      <c r="E257" s="292"/>
      <c r="F257" s="292"/>
      <c r="G257" s="561"/>
      <c r="H257" s="561"/>
      <c r="I257" s="602"/>
    </row>
    <row r="258" spans="1:9" s="147" customFormat="1" ht="15" x14ac:dyDescent="0.2">
      <c r="A258" s="471">
        <v>239</v>
      </c>
      <c r="B258" s="520"/>
      <c r="C258" s="305"/>
      <c r="D258" s="305"/>
      <c r="E258" s="292"/>
      <c r="F258" s="292"/>
      <c r="G258" s="561"/>
      <c r="H258" s="561"/>
      <c r="I258" s="602"/>
    </row>
    <row r="259" spans="1:9" s="147" customFormat="1" ht="15" x14ac:dyDescent="0.2">
      <c r="A259" s="472">
        <v>240</v>
      </c>
      <c r="B259" s="520"/>
      <c r="C259" s="305"/>
      <c r="D259" s="305"/>
      <c r="E259" s="292"/>
      <c r="F259" s="292"/>
      <c r="G259" s="561"/>
      <c r="H259" s="561"/>
      <c r="I259" s="602"/>
    </row>
    <row r="260" spans="1:9" s="147" customFormat="1" ht="15" x14ac:dyDescent="0.2">
      <c r="A260" s="471">
        <v>241</v>
      </c>
      <c r="B260" s="520"/>
      <c r="C260" s="305"/>
      <c r="D260" s="305"/>
      <c r="E260" s="292"/>
      <c r="F260" s="292"/>
      <c r="G260" s="561"/>
      <c r="H260" s="561"/>
      <c r="I260" s="602"/>
    </row>
    <row r="261" spans="1:9" s="147" customFormat="1" ht="15" x14ac:dyDescent="0.2">
      <c r="A261" s="472">
        <v>242</v>
      </c>
      <c r="B261" s="520"/>
      <c r="C261" s="305"/>
      <c r="D261" s="305"/>
      <c r="E261" s="292"/>
      <c r="F261" s="292"/>
      <c r="G261" s="561"/>
      <c r="H261" s="561"/>
      <c r="I261" s="602"/>
    </row>
    <row r="262" spans="1:9" s="147" customFormat="1" ht="15" x14ac:dyDescent="0.2">
      <c r="A262" s="471">
        <v>243</v>
      </c>
      <c r="B262" s="520"/>
      <c r="C262" s="305"/>
      <c r="D262" s="305"/>
      <c r="E262" s="292"/>
      <c r="F262" s="292"/>
      <c r="G262" s="561"/>
      <c r="H262" s="561"/>
      <c r="I262" s="602"/>
    </row>
    <row r="263" spans="1:9" s="147" customFormat="1" ht="15" x14ac:dyDescent="0.2">
      <c r="A263" s="472">
        <v>244</v>
      </c>
      <c r="B263" s="520"/>
      <c r="C263" s="305"/>
      <c r="D263" s="305"/>
      <c r="E263" s="292"/>
      <c r="F263" s="292"/>
      <c r="G263" s="561"/>
      <c r="H263" s="561"/>
      <c r="I263" s="602"/>
    </row>
    <row r="264" spans="1:9" s="147" customFormat="1" ht="15" x14ac:dyDescent="0.2">
      <c r="A264" s="471">
        <v>245</v>
      </c>
      <c r="B264" s="520"/>
      <c r="C264" s="305"/>
      <c r="D264" s="305"/>
      <c r="E264" s="292"/>
      <c r="F264" s="292"/>
      <c r="G264" s="561"/>
      <c r="H264" s="561"/>
      <c r="I264" s="602"/>
    </row>
    <row r="265" spans="1:9" s="147" customFormat="1" ht="15" x14ac:dyDescent="0.2">
      <c r="A265" s="472">
        <v>246</v>
      </c>
      <c r="B265" s="520"/>
      <c r="C265" s="305"/>
      <c r="D265" s="305"/>
      <c r="E265" s="292"/>
      <c r="F265" s="292"/>
      <c r="G265" s="561"/>
      <c r="H265" s="561"/>
      <c r="I265" s="602"/>
    </row>
    <row r="266" spans="1:9" s="147" customFormat="1" ht="15" x14ac:dyDescent="0.2">
      <c r="A266" s="471">
        <v>247</v>
      </c>
      <c r="B266" s="520"/>
      <c r="C266" s="305"/>
      <c r="D266" s="305"/>
      <c r="E266" s="292"/>
      <c r="F266" s="292"/>
      <c r="G266" s="561"/>
      <c r="H266" s="561"/>
      <c r="I266" s="602"/>
    </row>
    <row r="267" spans="1:9" s="147" customFormat="1" ht="15" x14ac:dyDescent="0.2">
      <c r="A267" s="472">
        <v>248</v>
      </c>
      <c r="B267" s="520"/>
      <c r="C267" s="305"/>
      <c r="D267" s="305"/>
      <c r="E267" s="292"/>
      <c r="F267" s="292"/>
      <c r="G267" s="561"/>
      <c r="H267" s="561"/>
      <c r="I267" s="602"/>
    </row>
    <row r="268" spans="1:9" s="147" customFormat="1" ht="15" x14ac:dyDescent="0.2">
      <c r="A268" s="471">
        <v>249</v>
      </c>
      <c r="B268" s="520"/>
      <c r="C268" s="305"/>
      <c r="D268" s="305"/>
      <c r="E268" s="292"/>
      <c r="F268" s="292"/>
      <c r="G268" s="561"/>
      <c r="H268" s="561"/>
      <c r="I268" s="602"/>
    </row>
    <row r="269" spans="1:9" s="147" customFormat="1" ht="15" x14ac:dyDescent="0.2">
      <c r="A269" s="472">
        <v>250</v>
      </c>
      <c r="B269" s="520"/>
      <c r="C269" s="305"/>
      <c r="D269" s="305"/>
      <c r="E269" s="292"/>
      <c r="F269" s="292"/>
      <c r="G269" s="561"/>
      <c r="H269" s="561"/>
      <c r="I269" s="602"/>
    </row>
    <row r="270" spans="1:9" s="147" customFormat="1" ht="15" x14ac:dyDescent="0.2">
      <c r="A270" s="471">
        <v>251</v>
      </c>
      <c r="B270" s="520"/>
      <c r="C270" s="305"/>
      <c r="D270" s="305"/>
      <c r="E270" s="292"/>
      <c r="F270" s="292"/>
      <c r="G270" s="561"/>
      <c r="H270" s="561"/>
      <c r="I270" s="602"/>
    </row>
    <row r="271" spans="1:9" s="147" customFormat="1" ht="15" x14ac:dyDescent="0.2">
      <c r="A271" s="472">
        <v>252</v>
      </c>
      <c r="B271" s="520"/>
      <c r="C271" s="305"/>
      <c r="D271" s="305"/>
      <c r="E271" s="292"/>
      <c r="F271" s="292"/>
      <c r="G271" s="561"/>
      <c r="H271" s="561"/>
      <c r="I271" s="602"/>
    </row>
    <row r="272" spans="1:9" s="147" customFormat="1" ht="15" x14ac:dyDescent="0.2">
      <c r="A272" s="471">
        <v>253</v>
      </c>
      <c r="B272" s="520"/>
      <c r="C272" s="305"/>
      <c r="D272" s="305"/>
      <c r="E272" s="292"/>
      <c r="F272" s="292"/>
      <c r="G272" s="561"/>
      <c r="H272" s="561"/>
      <c r="I272" s="602"/>
    </row>
    <row r="273" spans="1:9" s="147" customFormat="1" ht="15" x14ac:dyDescent="0.2">
      <c r="A273" s="472">
        <v>254</v>
      </c>
      <c r="B273" s="520"/>
      <c r="C273" s="305"/>
      <c r="D273" s="305"/>
      <c r="E273" s="292"/>
      <c r="F273" s="292"/>
      <c r="G273" s="561"/>
      <c r="H273" s="561"/>
      <c r="I273" s="602"/>
    </row>
    <row r="274" spans="1:9" s="147" customFormat="1" ht="15" x14ac:dyDescent="0.2">
      <c r="A274" s="471">
        <v>255</v>
      </c>
      <c r="B274" s="520"/>
      <c r="C274" s="305"/>
      <c r="D274" s="305"/>
      <c r="E274" s="292"/>
      <c r="F274" s="292"/>
      <c r="G274" s="561"/>
      <c r="H274" s="561"/>
      <c r="I274" s="602"/>
    </row>
    <row r="275" spans="1:9" s="147" customFormat="1" ht="15" x14ac:dyDescent="0.2">
      <c r="A275" s="472">
        <v>256</v>
      </c>
      <c r="B275" s="520"/>
      <c r="C275" s="305"/>
      <c r="D275" s="305"/>
      <c r="E275" s="292"/>
      <c r="F275" s="292"/>
      <c r="G275" s="561"/>
      <c r="H275" s="561"/>
      <c r="I275" s="602"/>
    </row>
    <row r="276" spans="1:9" s="147" customFormat="1" ht="15" x14ac:dyDescent="0.2">
      <c r="A276" s="471">
        <v>257</v>
      </c>
      <c r="B276" s="520"/>
      <c r="C276" s="305"/>
      <c r="D276" s="305"/>
      <c r="E276" s="292"/>
      <c r="F276" s="292"/>
      <c r="G276" s="561"/>
      <c r="H276" s="561"/>
      <c r="I276" s="602"/>
    </row>
    <row r="277" spans="1:9" s="147" customFormat="1" ht="15" x14ac:dyDescent="0.2">
      <c r="A277" s="472">
        <v>258</v>
      </c>
      <c r="B277" s="520"/>
      <c r="C277" s="305"/>
      <c r="D277" s="305"/>
      <c r="E277" s="292"/>
      <c r="F277" s="292"/>
      <c r="G277" s="561"/>
      <c r="H277" s="561"/>
      <c r="I277" s="602"/>
    </row>
    <row r="278" spans="1:9" s="147" customFormat="1" ht="15" x14ac:dyDescent="0.2">
      <c r="A278" s="471">
        <v>259</v>
      </c>
      <c r="B278" s="520"/>
      <c r="C278" s="305"/>
      <c r="D278" s="305"/>
      <c r="E278" s="292"/>
      <c r="F278" s="292"/>
      <c r="G278" s="561"/>
      <c r="H278" s="561"/>
      <c r="I278" s="602"/>
    </row>
    <row r="279" spans="1:9" s="147" customFormat="1" ht="15" x14ac:dyDescent="0.2">
      <c r="A279" s="472">
        <v>260</v>
      </c>
      <c r="B279" s="520"/>
      <c r="C279" s="305"/>
      <c r="D279" s="305"/>
      <c r="E279" s="292"/>
      <c r="F279" s="292"/>
      <c r="G279" s="561"/>
      <c r="H279" s="561"/>
      <c r="I279" s="602"/>
    </row>
    <row r="280" spans="1:9" s="147" customFormat="1" ht="15" x14ac:dyDescent="0.2">
      <c r="A280" s="471">
        <v>261</v>
      </c>
      <c r="B280" s="520"/>
      <c r="C280" s="305"/>
      <c r="D280" s="305"/>
      <c r="E280" s="292"/>
      <c r="F280" s="292"/>
      <c r="G280" s="561"/>
      <c r="H280" s="561"/>
      <c r="I280" s="602"/>
    </row>
    <row r="281" spans="1:9" s="147" customFormat="1" ht="15" x14ac:dyDescent="0.2">
      <c r="A281" s="472">
        <v>262</v>
      </c>
      <c r="B281" s="520"/>
      <c r="C281" s="305"/>
      <c r="D281" s="305"/>
      <c r="E281" s="292"/>
      <c r="F281" s="292"/>
      <c r="G281" s="561"/>
      <c r="H281" s="561"/>
      <c r="I281" s="602"/>
    </row>
    <row r="282" spans="1:9" s="147" customFormat="1" ht="15" x14ac:dyDescent="0.2">
      <c r="A282" s="471">
        <v>263</v>
      </c>
      <c r="B282" s="520"/>
      <c r="C282" s="305"/>
      <c r="D282" s="305"/>
      <c r="E282" s="292"/>
      <c r="F282" s="292"/>
      <c r="G282" s="561"/>
      <c r="H282" s="561"/>
      <c r="I282" s="602"/>
    </row>
    <row r="283" spans="1:9" s="147" customFormat="1" ht="15" x14ac:dyDescent="0.2">
      <c r="A283" s="472">
        <v>264</v>
      </c>
      <c r="B283" s="520"/>
      <c r="C283" s="305"/>
      <c r="D283" s="305"/>
      <c r="E283" s="292"/>
      <c r="F283" s="292"/>
      <c r="G283" s="561"/>
      <c r="H283" s="561"/>
      <c r="I283" s="602"/>
    </row>
    <row r="284" spans="1:9" s="147" customFormat="1" ht="15" x14ac:dyDescent="0.2">
      <c r="A284" s="471">
        <v>265</v>
      </c>
      <c r="B284" s="520"/>
      <c r="C284" s="305"/>
      <c r="D284" s="305"/>
      <c r="E284" s="292"/>
      <c r="F284" s="292"/>
      <c r="G284" s="561"/>
      <c r="H284" s="561"/>
      <c r="I284" s="602"/>
    </row>
    <row r="285" spans="1:9" s="147" customFormat="1" ht="15" x14ac:dyDescent="0.2">
      <c r="A285" s="472">
        <v>266</v>
      </c>
      <c r="B285" s="520"/>
      <c r="C285" s="305"/>
      <c r="D285" s="305"/>
      <c r="E285" s="292"/>
      <c r="F285" s="292"/>
      <c r="G285" s="561"/>
      <c r="H285" s="561"/>
      <c r="I285" s="602"/>
    </row>
    <row r="286" spans="1:9" s="147" customFormat="1" ht="15" x14ac:dyDescent="0.2">
      <c r="A286" s="471">
        <v>267</v>
      </c>
      <c r="B286" s="520"/>
      <c r="C286" s="305"/>
      <c r="D286" s="305"/>
      <c r="E286" s="292"/>
      <c r="F286" s="292"/>
      <c r="G286" s="561"/>
      <c r="H286" s="561"/>
      <c r="I286" s="602"/>
    </row>
    <row r="287" spans="1:9" s="147" customFormat="1" ht="15" x14ac:dyDescent="0.2">
      <c r="A287" s="472">
        <v>268</v>
      </c>
      <c r="B287" s="520"/>
      <c r="C287" s="305"/>
      <c r="D287" s="305"/>
      <c r="E287" s="292"/>
      <c r="F287" s="292"/>
      <c r="G287" s="561"/>
      <c r="H287" s="561"/>
      <c r="I287" s="602"/>
    </row>
    <row r="288" spans="1:9" s="147" customFormat="1" ht="15" x14ac:dyDescent="0.2">
      <c r="A288" s="471">
        <v>269</v>
      </c>
      <c r="B288" s="520"/>
      <c r="C288" s="305"/>
      <c r="D288" s="305"/>
      <c r="E288" s="292"/>
      <c r="F288" s="292"/>
      <c r="G288" s="561"/>
      <c r="H288" s="561"/>
      <c r="I288" s="602"/>
    </row>
    <row r="289" spans="1:9" s="147" customFormat="1" ht="15" x14ac:dyDescent="0.2">
      <c r="A289" s="472">
        <v>270</v>
      </c>
      <c r="B289" s="520"/>
      <c r="C289" s="305"/>
      <c r="D289" s="305"/>
      <c r="E289" s="292"/>
      <c r="F289" s="292"/>
      <c r="G289" s="561"/>
      <c r="H289" s="561"/>
      <c r="I289" s="602"/>
    </row>
    <row r="290" spans="1:9" s="147" customFormat="1" ht="15" x14ac:dyDescent="0.2">
      <c r="A290" s="471">
        <v>271</v>
      </c>
      <c r="B290" s="520"/>
      <c r="C290" s="305"/>
      <c r="D290" s="305"/>
      <c r="E290" s="292"/>
      <c r="F290" s="292"/>
      <c r="G290" s="561"/>
      <c r="H290" s="561"/>
      <c r="I290" s="602"/>
    </row>
    <row r="291" spans="1:9" s="147" customFormat="1" ht="15" x14ac:dyDescent="0.2">
      <c r="A291" s="472">
        <v>272</v>
      </c>
      <c r="B291" s="520"/>
      <c r="C291" s="305"/>
      <c r="D291" s="305"/>
      <c r="E291" s="292"/>
      <c r="F291" s="292"/>
      <c r="G291" s="561"/>
      <c r="H291" s="561"/>
      <c r="I291" s="602"/>
    </row>
    <row r="292" spans="1:9" s="147" customFormat="1" ht="15" x14ac:dyDescent="0.2">
      <c r="A292" s="471">
        <v>273</v>
      </c>
      <c r="B292" s="520"/>
      <c r="C292" s="305"/>
      <c r="D292" s="305"/>
      <c r="E292" s="292"/>
      <c r="F292" s="292"/>
      <c r="G292" s="561"/>
      <c r="H292" s="561"/>
      <c r="I292" s="602"/>
    </row>
    <row r="293" spans="1:9" s="147" customFormat="1" ht="15" x14ac:dyDescent="0.2">
      <c r="A293" s="472">
        <v>274</v>
      </c>
      <c r="B293" s="520"/>
      <c r="C293" s="305"/>
      <c r="D293" s="305"/>
      <c r="E293" s="292"/>
      <c r="F293" s="292"/>
      <c r="G293" s="561"/>
      <c r="H293" s="561"/>
      <c r="I293" s="602"/>
    </row>
    <row r="294" spans="1:9" s="147" customFormat="1" ht="15" x14ac:dyDescent="0.2">
      <c r="A294" s="471">
        <v>275</v>
      </c>
      <c r="B294" s="520"/>
      <c r="C294" s="305"/>
      <c r="D294" s="305"/>
      <c r="E294" s="292"/>
      <c r="F294" s="292"/>
      <c r="G294" s="561"/>
      <c r="H294" s="561"/>
      <c r="I294" s="602"/>
    </row>
    <row r="295" spans="1:9" s="147" customFormat="1" ht="15" x14ac:dyDescent="0.2">
      <c r="A295" s="472">
        <v>276</v>
      </c>
      <c r="B295" s="520"/>
      <c r="C295" s="305"/>
      <c r="D295" s="305"/>
      <c r="E295" s="292"/>
      <c r="F295" s="292"/>
      <c r="G295" s="561"/>
      <c r="H295" s="561"/>
      <c r="I295" s="602"/>
    </row>
    <row r="296" spans="1:9" s="147" customFormat="1" ht="15" x14ac:dyDescent="0.2">
      <c r="A296" s="471">
        <v>277</v>
      </c>
      <c r="B296" s="520"/>
      <c r="C296" s="305"/>
      <c r="D296" s="305"/>
      <c r="E296" s="292"/>
      <c r="F296" s="292"/>
      <c r="G296" s="561"/>
      <c r="H296" s="561"/>
      <c r="I296" s="602"/>
    </row>
    <row r="297" spans="1:9" s="147" customFormat="1" ht="15" x14ac:dyDescent="0.2">
      <c r="A297" s="472">
        <v>278</v>
      </c>
      <c r="B297" s="520"/>
      <c r="C297" s="305"/>
      <c r="D297" s="305"/>
      <c r="E297" s="292"/>
      <c r="F297" s="292"/>
      <c r="G297" s="561"/>
      <c r="H297" s="561"/>
      <c r="I297" s="602"/>
    </row>
    <row r="298" spans="1:9" s="147" customFormat="1" ht="15" x14ac:dyDescent="0.2">
      <c r="A298" s="471">
        <v>279</v>
      </c>
      <c r="B298" s="520"/>
      <c r="C298" s="305"/>
      <c r="D298" s="305"/>
      <c r="E298" s="292"/>
      <c r="F298" s="292"/>
      <c r="G298" s="561"/>
      <c r="H298" s="561"/>
      <c r="I298" s="602"/>
    </row>
    <row r="299" spans="1:9" s="147" customFormat="1" ht="15" x14ac:dyDescent="0.2">
      <c r="A299" s="472">
        <v>280</v>
      </c>
      <c r="B299" s="520"/>
      <c r="C299" s="305"/>
      <c r="D299" s="305"/>
      <c r="E299" s="292"/>
      <c r="F299" s="292"/>
      <c r="G299" s="561"/>
      <c r="H299" s="561"/>
      <c r="I299" s="602"/>
    </row>
    <row r="300" spans="1:9" s="147" customFormat="1" ht="15" x14ac:dyDescent="0.2">
      <c r="A300" s="471">
        <v>281</v>
      </c>
      <c r="B300" s="520"/>
      <c r="C300" s="305"/>
      <c r="D300" s="305"/>
      <c r="E300" s="292"/>
      <c r="F300" s="292"/>
      <c r="G300" s="561"/>
      <c r="H300" s="561"/>
      <c r="I300" s="602"/>
    </row>
    <row r="301" spans="1:9" s="147" customFormat="1" ht="15" x14ac:dyDescent="0.2">
      <c r="A301" s="472">
        <v>282</v>
      </c>
      <c r="B301" s="520"/>
      <c r="C301" s="305"/>
      <c r="D301" s="305"/>
      <c r="E301" s="292"/>
      <c r="F301" s="292"/>
      <c r="G301" s="561"/>
      <c r="H301" s="561"/>
      <c r="I301" s="602"/>
    </row>
    <row r="302" spans="1:9" s="147" customFormat="1" ht="15" x14ac:dyDescent="0.2">
      <c r="A302" s="471">
        <v>283</v>
      </c>
      <c r="B302" s="520"/>
      <c r="C302" s="305"/>
      <c r="D302" s="305"/>
      <c r="E302" s="292"/>
      <c r="F302" s="292"/>
      <c r="G302" s="561"/>
      <c r="H302" s="561"/>
      <c r="I302" s="602"/>
    </row>
    <row r="303" spans="1:9" s="147" customFormat="1" ht="15" x14ac:dyDescent="0.2">
      <c r="A303" s="472">
        <v>284</v>
      </c>
      <c r="B303" s="520"/>
      <c r="C303" s="305"/>
      <c r="D303" s="305"/>
      <c r="E303" s="292"/>
      <c r="F303" s="292"/>
      <c r="G303" s="561"/>
      <c r="H303" s="561"/>
      <c r="I303" s="602"/>
    </row>
    <row r="304" spans="1:9" s="147" customFormat="1" ht="15" x14ac:dyDescent="0.2">
      <c r="A304" s="471">
        <v>285</v>
      </c>
      <c r="B304" s="520"/>
      <c r="C304" s="305"/>
      <c r="D304" s="305"/>
      <c r="E304" s="292"/>
      <c r="F304" s="292"/>
      <c r="G304" s="561"/>
      <c r="H304" s="561"/>
      <c r="I304" s="602"/>
    </row>
    <row r="305" spans="1:9" s="147" customFormat="1" ht="15" x14ac:dyDescent="0.2">
      <c r="A305" s="472">
        <v>286</v>
      </c>
      <c r="B305" s="520"/>
      <c r="C305" s="305"/>
      <c r="D305" s="305"/>
      <c r="E305" s="292"/>
      <c r="F305" s="292"/>
      <c r="G305" s="561"/>
      <c r="H305" s="561"/>
      <c r="I305" s="602"/>
    </row>
    <row r="306" spans="1:9" s="147" customFormat="1" ht="15" x14ac:dyDescent="0.2">
      <c r="A306" s="471">
        <v>287</v>
      </c>
      <c r="B306" s="520"/>
      <c r="C306" s="305"/>
      <c r="D306" s="305"/>
      <c r="E306" s="292"/>
      <c r="F306" s="292"/>
      <c r="G306" s="561"/>
      <c r="H306" s="561"/>
      <c r="I306" s="602"/>
    </row>
    <row r="307" spans="1:9" s="147" customFormat="1" ht="15" x14ac:dyDescent="0.2">
      <c r="A307" s="472">
        <v>288</v>
      </c>
      <c r="B307" s="520"/>
      <c r="C307" s="305"/>
      <c r="D307" s="305"/>
      <c r="E307" s="292"/>
      <c r="F307" s="292"/>
      <c r="G307" s="561"/>
      <c r="H307" s="561"/>
      <c r="I307" s="602"/>
    </row>
    <row r="308" spans="1:9" s="147" customFormat="1" ht="15" x14ac:dyDescent="0.2">
      <c r="A308" s="471">
        <v>289</v>
      </c>
      <c r="B308" s="520"/>
      <c r="C308" s="305"/>
      <c r="D308" s="305"/>
      <c r="E308" s="292"/>
      <c r="F308" s="292"/>
      <c r="G308" s="561"/>
      <c r="H308" s="561"/>
      <c r="I308" s="602"/>
    </row>
    <row r="309" spans="1:9" s="147" customFormat="1" ht="15" x14ac:dyDescent="0.2">
      <c r="A309" s="472">
        <v>290</v>
      </c>
      <c r="B309" s="520"/>
      <c r="C309" s="305"/>
      <c r="D309" s="305"/>
      <c r="E309" s="292"/>
      <c r="F309" s="292"/>
      <c r="G309" s="561"/>
      <c r="H309" s="561"/>
      <c r="I309" s="602"/>
    </row>
    <row r="310" spans="1:9" s="147" customFormat="1" ht="15" x14ac:dyDescent="0.2">
      <c r="A310" s="471">
        <v>291</v>
      </c>
      <c r="B310" s="520"/>
      <c r="C310" s="305"/>
      <c r="D310" s="305"/>
      <c r="E310" s="292"/>
      <c r="F310" s="292"/>
      <c r="G310" s="561"/>
      <c r="H310" s="561"/>
      <c r="I310" s="602"/>
    </row>
    <row r="311" spans="1:9" s="147" customFormat="1" ht="15" x14ac:dyDescent="0.2">
      <c r="A311" s="472">
        <v>292</v>
      </c>
      <c r="B311" s="520"/>
      <c r="C311" s="305"/>
      <c r="D311" s="305"/>
      <c r="E311" s="292"/>
      <c r="F311" s="292"/>
      <c r="G311" s="561"/>
      <c r="H311" s="561"/>
      <c r="I311" s="602"/>
    </row>
    <row r="312" spans="1:9" s="147" customFormat="1" ht="15" x14ac:dyDescent="0.2">
      <c r="A312" s="471">
        <v>293</v>
      </c>
      <c r="B312" s="520"/>
      <c r="C312" s="305"/>
      <c r="D312" s="305"/>
      <c r="E312" s="292"/>
      <c r="F312" s="292"/>
      <c r="G312" s="561"/>
      <c r="H312" s="561"/>
      <c r="I312" s="602"/>
    </row>
    <row r="313" spans="1:9" s="147" customFormat="1" ht="15" x14ac:dyDescent="0.2">
      <c r="A313" s="472">
        <v>294</v>
      </c>
      <c r="B313" s="520"/>
      <c r="C313" s="305"/>
      <c r="D313" s="305"/>
      <c r="E313" s="292"/>
      <c r="F313" s="292"/>
      <c r="G313" s="561"/>
      <c r="H313" s="561"/>
      <c r="I313" s="602"/>
    </row>
    <row r="314" spans="1:9" s="147" customFormat="1" ht="15" x14ac:dyDescent="0.2">
      <c r="A314" s="471">
        <v>295</v>
      </c>
      <c r="B314" s="520"/>
      <c r="C314" s="305"/>
      <c r="D314" s="305"/>
      <c r="E314" s="292"/>
      <c r="F314" s="292"/>
      <c r="G314" s="561"/>
      <c r="H314" s="561"/>
      <c r="I314" s="602"/>
    </row>
    <row r="315" spans="1:9" s="147" customFormat="1" ht="15" x14ac:dyDescent="0.2">
      <c r="A315" s="472">
        <v>296</v>
      </c>
      <c r="B315" s="520"/>
      <c r="C315" s="305"/>
      <c r="D315" s="305"/>
      <c r="E315" s="292"/>
      <c r="F315" s="292"/>
      <c r="G315" s="561"/>
      <c r="H315" s="561"/>
      <c r="I315" s="602"/>
    </row>
    <row r="316" spans="1:9" s="147" customFormat="1" ht="15" x14ac:dyDescent="0.2">
      <c r="A316" s="471">
        <v>297</v>
      </c>
      <c r="B316" s="520"/>
      <c r="C316" s="305"/>
      <c r="D316" s="305"/>
      <c r="E316" s="292"/>
      <c r="F316" s="292"/>
      <c r="G316" s="561"/>
      <c r="H316" s="561"/>
      <c r="I316" s="602"/>
    </row>
    <row r="317" spans="1:9" s="147" customFormat="1" ht="15" x14ac:dyDescent="0.2">
      <c r="A317" s="472">
        <v>298</v>
      </c>
      <c r="B317" s="520"/>
      <c r="C317" s="305"/>
      <c r="D317" s="305"/>
      <c r="E317" s="292"/>
      <c r="F317" s="292"/>
      <c r="G317" s="561"/>
      <c r="H317" s="561"/>
      <c r="I317" s="602"/>
    </row>
    <row r="318" spans="1:9" s="147" customFormat="1" ht="15" x14ac:dyDescent="0.2">
      <c r="A318" s="471">
        <v>299</v>
      </c>
      <c r="B318" s="520"/>
      <c r="C318" s="305"/>
      <c r="D318" s="305"/>
      <c r="E318" s="292"/>
      <c r="F318" s="292"/>
      <c r="G318" s="561"/>
      <c r="H318" s="561"/>
      <c r="I318" s="602"/>
    </row>
    <row r="319" spans="1:9" s="147" customFormat="1" ht="15" x14ac:dyDescent="0.2">
      <c r="A319" s="472">
        <v>300</v>
      </c>
      <c r="B319" s="520"/>
      <c r="C319" s="305"/>
      <c r="D319" s="305"/>
      <c r="E319" s="292"/>
      <c r="F319" s="292"/>
      <c r="G319" s="561"/>
      <c r="H319" s="561"/>
      <c r="I319" s="602"/>
    </row>
    <row r="320" spans="1:9" s="147" customFormat="1" ht="15" x14ac:dyDescent="0.2">
      <c r="A320" s="471">
        <v>301</v>
      </c>
      <c r="B320" s="520"/>
      <c r="C320" s="305"/>
      <c r="D320" s="305"/>
      <c r="E320" s="292"/>
      <c r="F320" s="292"/>
      <c r="G320" s="561"/>
      <c r="H320" s="561"/>
      <c r="I320" s="602"/>
    </row>
    <row r="321" spans="1:9" s="147" customFormat="1" ht="15" x14ac:dyDescent="0.2">
      <c r="A321" s="472">
        <v>302</v>
      </c>
      <c r="B321" s="520"/>
      <c r="C321" s="305"/>
      <c r="D321" s="305"/>
      <c r="E321" s="292"/>
      <c r="F321" s="292"/>
      <c r="G321" s="561"/>
      <c r="H321" s="561"/>
      <c r="I321" s="602"/>
    </row>
    <row r="322" spans="1:9" s="147" customFormat="1" ht="15" x14ac:dyDescent="0.2">
      <c r="A322" s="471">
        <v>303</v>
      </c>
      <c r="B322" s="520"/>
      <c r="C322" s="305"/>
      <c r="D322" s="305"/>
      <c r="E322" s="292"/>
      <c r="F322" s="292"/>
      <c r="G322" s="561"/>
      <c r="H322" s="561"/>
      <c r="I322" s="602"/>
    </row>
    <row r="323" spans="1:9" s="147" customFormat="1" ht="15" x14ac:dyDescent="0.2">
      <c r="A323" s="472">
        <v>304</v>
      </c>
      <c r="B323" s="520"/>
      <c r="C323" s="305"/>
      <c r="D323" s="305"/>
      <c r="E323" s="292"/>
      <c r="F323" s="292"/>
      <c r="G323" s="561"/>
      <c r="H323" s="561"/>
      <c r="I323" s="602"/>
    </row>
    <row r="324" spans="1:9" s="147" customFormat="1" ht="15" x14ac:dyDescent="0.2">
      <c r="A324" s="471">
        <v>305</v>
      </c>
      <c r="B324" s="520"/>
      <c r="C324" s="305"/>
      <c r="D324" s="305"/>
      <c r="E324" s="292"/>
      <c r="F324" s="292"/>
      <c r="G324" s="561"/>
      <c r="H324" s="561"/>
      <c r="I324" s="602"/>
    </row>
    <row r="325" spans="1:9" s="147" customFormat="1" ht="15" x14ac:dyDescent="0.2">
      <c r="A325" s="472">
        <v>306</v>
      </c>
      <c r="B325" s="520"/>
      <c r="C325" s="305"/>
      <c r="D325" s="305"/>
      <c r="E325" s="292"/>
      <c r="F325" s="292"/>
      <c r="G325" s="561"/>
      <c r="H325" s="561"/>
      <c r="I325" s="602"/>
    </row>
    <row r="326" spans="1:9" s="147" customFormat="1" ht="15" x14ac:dyDescent="0.2">
      <c r="A326" s="471">
        <v>307</v>
      </c>
      <c r="B326" s="520"/>
      <c r="C326" s="305"/>
      <c r="D326" s="305"/>
      <c r="E326" s="292"/>
      <c r="F326" s="292"/>
      <c r="G326" s="561"/>
      <c r="H326" s="561"/>
      <c r="I326" s="602"/>
    </row>
    <row r="327" spans="1:9" s="147" customFormat="1" ht="15" x14ac:dyDescent="0.2">
      <c r="A327" s="472">
        <v>308</v>
      </c>
      <c r="B327" s="520"/>
      <c r="C327" s="305"/>
      <c r="D327" s="305"/>
      <c r="E327" s="292"/>
      <c r="F327" s="292"/>
      <c r="G327" s="561"/>
      <c r="H327" s="561"/>
      <c r="I327" s="602"/>
    </row>
    <row r="328" spans="1:9" s="147" customFormat="1" ht="15" x14ac:dyDescent="0.2">
      <c r="A328" s="471">
        <v>309</v>
      </c>
      <c r="B328" s="520"/>
      <c r="C328" s="305"/>
      <c r="D328" s="305"/>
      <c r="E328" s="292"/>
      <c r="F328" s="292"/>
      <c r="G328" s="561"/>
      <c r="H328" s="561"/>
      <c r="I328" s="602"/>
    </row>
    <row r="329" spans="1:9" s="147" customFormat="1" ht="15" x14ac:dyDescent="0.2">
      <c r="A329" s="472">
        <v>310</v>
      </c>
      <c r="B329" s="520"/>
      <c r="C329" s="305"/>
      <c r="D329" s="305"/>
      <c r="E329" s="292"/>
      <c r="F329" s="292"/>
      <c r="G329" s="561"/>
      <c r="H329" s="561"/>
      <c r="I329" s="602"/>
    </row>
    <row r="330" spans="1:9" s="147" customFormat="1" ht="15" x14ac:dyDescent="0.2">
      <c r="A330" s="471">
        <v>311</v>
      </c>
      <c r="B330" s="520"/>
      <c r="C330" s="305"/>
      <c r="D330" s="305"/>
      <c r="E330" s="292"/>
      <c r="F330" s="292"/>
      <c r="G330" s="561"/>
      <c r="H330" s="561"/>
      <c r="I330" s="602"/>
    </row>
    <row r="331" spans="1:9" s="147" customFormat="1" ht="15" x14ac:dyDescent="0.2">
      <c r="A331" s="472">
        <v>312</v>
      </c>
      <c r="B331" s="520"/>
      <c r="C331" s="305"/>
      <c r="D331" s="305"/>
      <c r="E331" s="292"/>
      <c r="F331" s="292"/>
      <c r="G331" s="561"/>
      <c r="H331" s="561"/>
      <c r="I331" s="602"/>
    </row>
    <row r="332" spans="1:9" s="147" customFormat="1" ht="15" x14ac:dyDescent="0.2">
      <c r="A332" s="471">
        <v>313</v>
      </c>
      <c r="B332" s="520"/>
      <c r="C332" s="305"/>
      <c r="D332" s="305"/>
      <c r="E332" s="292"/>
      <c r="F332" s="292"/>
      <c r="G332" s="561"/>
      <c r="H332" s="561"/>
      <c r="I332" s="602"/>
    </row>
    <row r="333" spans="1:9" s="147" customFormat="1" ht="15" x14ac:dyDescent="0.2">
      <c r="A333" s="472">
        <v>314</v>
      </c>
      <c r="B333" s="520"/>
      <c r="C333" s="305"/>
      <c r="D333" s="305"/>
      <c r="E333" s="292"/>
      <c r="F333" s="292"/>
      <c r="G333" s="561"/>
      <c r="H333" s="561"/>
      <c r="I333" s="602"/>
    </row>
    <row r="334" spans="1:9" s="147" customFormat="1" ht="15" x14ac:dyDescent="0.2">
      <c r="A334" s="471">
        <v>315</v>
      </c>
      <c r="B334" s="520"/>
      <c r="C334" s="305"/>
      <c r="D334" s="305"/>
      <c r="E334" s="292"/>
      <c r="F334" s="292"/>
      <c r="G334" s="561"/>
      <c r="H334" s="561"/>
      <c r="I334" s="602"/>
    </row>
    <row r="335" spans="1:9" s="147" customFormat="1" ht="15" x14ac:dyDescent="0.2">
      <c r="A335" s="472">
        <v>316</v>
      </c>
      <c r="B335" s="520"/>
      <c r="C335" s="305"/>
      <c r="D335" s="305"/>
      <c r="E335" s="292"/>
      <c r="F335" s="292"/>
      <c r="G335" s="561"/>
      <c r="H335" s="561"/>
      <c r="I335" s="602"/>
    </row>
    <row r="336" spans="1:9" s="147" customFormat="1" ht="15" x14ac:dyDescent="0.2">
      <c r="A336" s="471">
        <v>317</v>
      </c>
      <c r="B336" s="520"/>
      <c r="C336" s="305"/>
      <c r="D336" s="305"/>
      <c r="E336" s="292"/>
      <c r="F336" s="292"/>
      <c r="G336" s="561"/>
      <c r="H336" s="561"/>
      <c r="I336" s="602"/>
    </row>
    <row r="337" spans="1:9" s="147" customFormat="1" ht="15" x14ac:dyDescent="0.2">
      <c r="A337" s="472">
        <v>318</v>
      </c>
      <c r="B337" s="520"/>
      <c r="C337" s="305"/>
      <c r="D337" s="305"/>
      <c r="E337" s="292"/>
      <c r="F337" s="292"/>
      <c r="G337" s="561"/>
      <c r="H337" s="561"/>
      <c r="I337" s="602"/>
    </row>
    <row r="338" spans="1:9" s="147" customFormat="1" ht="15" x14ac:dyDescent="0.2">
      <c r="A338" s="471">
        <v>319</v>
      </c>
      <c r="B338" s="520"/>
      <c r="C338" s="305"/>
      <c r="D338" s="305"/>
      <c r="E338" s="292"/>
      <c r="F338" s="292"/>
      <c r="G338" s="561"/>
      <c r="H338" s="561"/>
      <c r="I338" s="602"/>
    </row>
    <row r="339" spans="1:9" s="147" customFormat="1" ht="15" x14ac:dyDescent="0.2">
      <c r="A339" s="472">
        <v>320</v>
      </c>
      <c r="B339" s="520"/>
      <c r="C339" s="305"/>
      <c r="D339" s="305"/>
      <c r="E339" s="292"/>
      <c r="F339" s="292"/>
      <c r="G339" s="561"/>
      <c r="H339" s="561"/>
      <c r="I339" s="602"/>
    </row>
    <row r="340" spans="1:9" s="147" customFormat="1" ht="15" x14ac:dyDescent="0.2">
      <c r="A340" s="471">
        <v>321</v>
      </c>
      <c r="B340" s="520"/>
      <c r="C340" s="305"/>
      <c r="D340" s="305"/>
      <c r="E340" s="292"/>
      <c r="F340" s="292"/>
      <c r="G340" s="561"/>
      <c r="H340" s="561"/>
      <c r="I340" s="602"/>
    </row>
    <row r="341" spans="1:9" s="147" customFormat="1" ht="15" x14ac:dyDescent="0.2">
      <c r="A341" s="472">
        <v>322</v>
      </c>
      <c r="B341" s="520"/>
      <c r="C341" s="305"/>
      <c r="D341" s="305"/>
      <c r="E341" s="292"/>
      <c r="F341" s="292"/>
      <c r="G341" s="561"/>
      <c r="H341" s="561"/>
      <c r="I341" s="602"/>
    </row>
    <row r="342" spans="1:9" s="147" customFormat="1" ht="15" x14ac:dyDescent="0.2">
      <c r="A342" s="471">
        <v>323</v>
      </c>
      <c r="B342" s="520"/>
      <c r="C342" s="305"/>
      <c r="D342" s="305"/>
      <c r="E342" s="292"/>
      <c r="F342" s="292"/>
      <c r="G342" s="561"/>
      <c r="H342" s="561"/>
      <c r="I342" s="602"/>
    </row>
    <row r="343" spans="1:9" s="147" customFormat="1" ht="15" x14ac:dyDescent="0.2">
      <c r="A343" s="472">
        <v>324</v>
      </c>
      <c r="B343" s="520"/>
      <c r="C343" s="305"/>
      <c r="D343" s="305"/>
      <c r="E343" s="292"/>
      <c r="F343" s="292"/>
      <c r="G343" s="561"/>
      <c r="H343" s="561"/>
      <c r="I343" s="602"/>
    </row>
    <row r="344" spans="1:9" s="147" customFormat="1" ht="15" x14ac:dyDescent="0.2">
      <c r="A344" s="471">
        <v>325</v>
      </c>
      <c r="B344" s="520"/>
      <c r="C344" s="305"/>
      <c r="D344" s="305"/>
      <c r="E344" s="292"/>
      <c r="F344" s="292"/>
      <c r="G344" s="561"/>
      <c r="H344" s="561"/>
      <c r="I344" s="602"/>
    </row>
    <row r="345" spans="1:9" s="147" customFormat="1" ht="15" x14ac:dyDescent="0.2">
      <c r="A345" s="472">
        <v>326</v>
      </c>
      <c r="B345" s="520"/>
      <c r="C345" s="305"/>
      <c r="D345" s="305"/>
      <c r="E345" s="292"/>
      <c r="F345" s="292"/>
      <c r="G345" s="561"/>
      <c r="H345" s="561"/>
      <c r="I345" s="602"/>
    </row>
    <row r="346" spans="1:9" s="147" customFormat="1" ht="15" x14ac:dyDescent="0.2">
      <c r="A346" s="471">
        <v>327</v>
      </c>
      <c r="B346" s="520"/>
      <c r="C346" s="305"/>
      <c r="D346" s="305"/>
      <c r="E346" s="292"/>
      <c r="F346" s="292"/>
      <c r="G346" s="561"/>
      <c r="H346" s="561"/>
      <c r="I346" s="602"/>
    </row>
    <row r="347" spans="1:9" s="147" customFormat="1" ht="15" x14ac:dyDescent="0.2">
      <c r="A347" s="472">
        <v>328</v>
      </c>
      <c r="B347" s="520"/>
      <c r="C347" s="305"/>
      <c r="D347" s="305"/>
      <c r="E347" s="292"/>
      <c r="F347" s="292"/>
      <c r="G347" s="561"/>
      <c r="H347" s="561"/>
      <c r="I347" s="602"/>
    </row>
    <row r="348" spans="1:9" s="147" customFormat="1" ht="15" x14ac:dyDescent="0.2">
      <c r="A348" s="471">
        <v>329</v>
      </c>
      <c r="B348" s="520"/>
      <c r="C348" s="305"/>
      <c r="D348" s="305"/>
      <c r="E348" s="292"/>
      <c r="F348" s="292"/>
      <c r="G348" s="561"/>
      <c r="H348" s="561"/>
      <c r="I348" s="602"/>
    </row>
    <row r="349" spans="1:9" s="147" customFormat="1" ht="15" x14ac:dyDescent="0.2">
      <c r="A349" s="472">
        <v>330</v>
      </c>
      <c r="B349" s="520"/>
      <c r="C349" s="305"/>
      <c r="D349" s="305"/>
      <c r="E349" s="292"/>
      <c r="F349" s="292"/>
      <c r="G349" s="561"/>
      <c r="H349" s="561"/>
      <c r="I349" s="602"/>
    </row>
    <row r="350" spans="1:9" s="147" customFormat="1" ht="15" x14ac:dyDescent="0.2">
      <c r="A350" s="471">
        <v>331</v>
      </c>
      <c r="B350" s="520"/>
      <c r="C350" s="305"/>
      <c r="D350" s="305"/>
      <c r="E350" s="292"/>
      <c r="F350" s="292"/>
      <c r="G350" s="561"/>
      <c r="H350" s="561"/>
      <c r="I350" s="602"/>
    </row>
    <row r="351" spans="1:9" s="147" customFormat="1" ht="15" x14ac:dyDescent="0.2">
      <c r="A351" s="472">
        <v>332</v>
      </c>
      <c r="B351" s="520"/>
      <c r="C351" s="305"/>
      <c r="D351" s="305"/>
      <c r="E351" s="292"/>
      <c r="F351" s="292"/>
      <c r="G351" s="561"/>
      <c r="H351" s="561"/>
      <c r="I351" s="602"/>
    </row>
    <row r="352" spans="1:9" s="147" customFormat="1" ht="15" x14ac:dyDescent="0.2">
      <c r="A352" s="471">
        <v>333</v>
      </c>
      <c r="B352" s="520"/>
      <c r="C352" s="305"/>
      <c r="D352" s="305"/>
      <c r="E352" s="292"/>
      <c r="F352" s="292"/>
      <c r="G352" s="561"/>
      <c r="H352" s="561"/>
      <c r="I352" s="602"/>
    </row>
    <row r="353" spans="1:9" s="147" customFormat="1" ht="15" x14ac:dyDescent="0.2">
      <c r="A353" s="472">
        <v>334</v>
      </c>
      <c r="B353" s="520"/>
      <c r="C353" s="305"/>
      <c r="D353" s="305"/>
      <c r="E353" s="292"/>
      <c r="F353" s="292"/>
      <c r="G353" s="561"/>
      <c r="H353" s="561"/>
      <c r="I353" s="602"/>
    </row>
    <row r="354" spans="1:9" s="147" customFormat="1" ht="15" x14ac:dyDescent="0.2">
      <c r="A354" s="471">
        <v>335</v>
      </c>
      <c r="B354" s="520"/>
      <c r="C354" s="305"/>
      <c r="D354" s="305"/>
      <c r="E354" s="292"/>
      <c r="F354" s="292"/>
      <c r="G354" s="561"/>
      <c r="H354" s="561"/>
      <c r="I354" s="602"/>
    </row>
    <row r="355" spans="1:9" s="147" customFormat="1" ht="15" x14ac:dyDescent="0.2">
      <c r="A355" s="472">
        <v>336</v>
      </c>
      <c r="B355" s="520"/>
      <c r="C355" s="305"/>
      <c r="D355" s="305"/>
      <c r="E355" s="292"/>
      <c r="F355" s="292"/>
      <c r="G355" s="561"/>
      <c r="H355" s="561"/>
      <c r="I355" s="602"/>
    </row>
    <row r="356" spans="1:9" s="147" customFormat="1" ht="15" x14ac:dyDescent="0.2">
      <c r="A356" s="471">
        <v>337</v>
      </c>
      <c r="B356" s="520"/>
      <c r="C356" s="305"/>
      <c r="D356" s="305"/>
      <c r="E356" s="292"/>
      <c r="F356" s="292"/>
      <c r="G356" s="561"/>
      <c r="H356" s="561"/>
      <c r="I356" s="602"/>
    </row>
    <row r="357" spans="1:9" s="147" customFormat="1" ht="15" x14ac:dyDescent="0.2">
      <c r="A357" s="472">
        <v>338</v>
      </c>
      <c r="B357" s="520"/>
      <c r="C357" s="305"/>
      <c r="D357" s="305"/>
      <c r="E357" s="292"/>
      <c r="F357" s="292"/>
      <c r="G357" s="561"/>
      <c r="H357" s="561"/>
      <c r="I357" s="602"/>
    </row>
    <row r="358" spans="1:9" s="147" customFormat="1" ht="15" x14ac:dyDescent="0.2">
      <c r="A358" s="471">
        <v>339</v>
      </c>
      <c r="B358" s="520"/>
      <c r="C358" s="305"/>
      <c r="D358" s="305"/>
      <c r="E358" s="292"/>
      <c r="F358" s="292"/>
      <c r="G358" s="561"/>
      <c r="H358" s="561"/>
      <c r="I358" s="602"/>
    </row>
    <row r="359" spans="1:9" s="147" customFormat="1" ht="15" x14ac:dyDescent="0.2">
      <c r="A359" s="472">
        <v>340</v>
      </c>
      <c r="B359" s="520"/>
      <c r="C359" s="305"/>
      <c r="D359" s="305"/>
      <c r="E359" s="292"/>
      <c r="F359" s="292"/>
      <c r="G359" s="561"/>
      <c r="H359" s="561"/>
      <c r="I359" s="602"/>
    </row>
    <row r="360" spans="1:9" s="147" customFormat="1" ht="15" x14ac:dyDescent="0.2">
      <c r="A360" s="471">
        <v>341</v>
      </c>
      <c r="B360" s="520"/>
      <c r="C360" s="305"/>
      <c r="D360" s="305"/>
      <c r="E360" s="292"/>
      <c r="F360" s="292"/>
      <c r="G360" s="561"/>
      <c r="H360" s="561"/>
      <c r="I360" s="602"/>
    </row>
    <row r="361" spans="1:9" s="147" customFormat="1" ht="15" x14ac:dyDescent="0.2">
      <c r="A361" s="472">
        <v>342</v>
      </c>
      <c r="B361" s="520"/>
      <c r="C361" s="305"/>
      <c r="D361" s="305"/>
      <c r="E361" s="292"/>
      <c r="F361" s="292"/>
      <c r="G361" s="561"/>
      <c r="H361" s="561"/>
      <c r="I361" s="602"/>
    </row>
    <row r="362" spans="1:9" s="147" customFormat="1" ht="15" x14ac:dyDescent="0.2">
      <c r="A362" s="471">
        <v>343</v>
      </c>
      <c r="B362" s="520"/>
      <c r="C362" s="305"/>
      <c r="D362" s="305"/>
      <c r="E362" s="292"/>
      <c r="F362" s="292"/>
      <c r="G362" s="561"/>
      <c r="H362" s="561"/>
      <c r="I362" s="602"/>
    </row>
    <row r="363" spans="1:9" s="147" customFormat="1" ht="15" x14ac:dyDescent="0.2">
      <c r="A363" s="472">
        <v>344</v>
      </c>
      <c r="B363" s="520"/>
      <c r="C363" s="305"/>
      <c r="D363" s="305"/>
      <c r="E363" s="292"/>
      <c r="F363" s="292"/>
      <c r="G363" s="561"/>
      <c r="H363" s="561"/>
      <c r="I363" s="602"/>
    </row>
    <row r="364" spans="1:9" s="147" customFormat="1" ht="15" x14ac:dyDescent="0.2">
      <c r="A364" s="471">
        <v>345</v>
      </c>
      <c r="B364" s="520"/>
      <c r="C364" s="305"/>
      <c r="D364" s="305"/>
      <c r="E364" s="292"/>
      <c r="F364" s="292"/>
      <c r="G364" s="561"/>
      <c r="H364" s="561"/>
      <c r="I364" s="602"/>
    </row>
    <row r="365" spans="1:9" s="147" customFormat="1" ht="15" x14ac:dyDescent="0.2">
      <c r="A365" s="472">
        <v>346</v>
      </c>
      <c r="B365" s="520"/>
      <c r="C365" s="305"/>
      <c r="D365" s="305"/>
      <c r="E365" s="292"/>
      <c r="F365" s="292"/>
      <c r="G365" s="561"/>
      <c r="H365" s="561"/>
      <c r="I365" s="602"/>
    </row>
    <row r="366" spans="1:9" s="147" customFormat="1" ht="15" x14ac:dyDescent="0.2">
      <c r="A366" s="471">
        <v>347</v>
      </c>
      <c r="B366" s="520"/>
      <c r="C366" s="305"/>
      <c r="D366" s="305"/>
      <c r="E366" s="292"/>
      <c r="F366" s="292"/>
      <c r="G366" s="561"/>
      <c r="H366" s="561"/>
      <c r="I366" s="602"/>
    </row>
    <row r="367" spans="1:9" s="147" customFormat="1" ht="15" x14ac:dyDescent="0.2">
      <c r="A367" s="472">
        <v>348</v>
      </c>
      <c r="B367" s="520"/>
      <c r="C367" s="305"/>
      <c r="D367" s="305"/>
      <c r="E367" s="292"/>
      <c r="F367" s="292"/>
      <c r="G367" s="561"/>
      <c r="H367" s="561"/>
      <c r="I367" s="602"/>
    </row>
    <row r="368" spans="1:9" s="147" customFormat="1" ht="15" x14ac:dyDescent="0.2">
      <c r="A368" s="471">
        <v>349</v>
      </c>
      <c r="B368" s="520"/>
      <c r="C368" s="305"/>
      <c r="D368" s="305"/>
      <c r="E368" s="292"/>
      <c r="F368" s="292"/>
      <c r="G368" s="561"/>
      <c r="H368" s="561"/>
      <c r="I368" s="602"/>
    </row>
    <row r="369" spans="1:9" s="147" customFormat="1" ht="15" x14ac:dyDescent="0.2">
      <c r="A369" s="472">
        <v>350</v>
      </c>
      <c r="B369" s="520"/>
      <c r="C369" s="305"/>
      <c r="D369" s="305"/>
      <c r="E369" s="292"/>
      <c r="F369" s="292"/>
      <c r="G369" s="561"/>
      <c r="H369" s="561"/>
      <c r="I369" s="602"/>
    </row>
    <row r="370" spans="1:9" s="147" customFormat="1" ht="15" x14ac:dyDescent="0.2">
      <c r="A370" s="471">
        <v>351</v>
      </c>
      <c r="B370" s="520"/>
      <c r="C370" s="305"/>
      <c r="D370" s="305"/>
      <c r="E370" s="292"/>
      <c r="F370" s="292"/>
      <c r="G370" s="561"/>
      <c r="H370" s="561"/>
      <c r="I370" s="602"/>
    </row>
    <row r="371" spans="1:9" s="147" customFormat="1" ht="15" x14ac:dyDescent="0.2">
      <c r="A371" s="472">
        <v>352</v>
      </c>
      <c r="B371" s="520"/>
      <c r="C371" s="305"/>
      <c r="D371" s="305"/>
      <c r="E371" s="292"/>
      <c r="F371" s="292"/>
      <c r="G371" s="561"/>
      <c r="H371" s="561"/>
      <c r="I371" s="602"/>
    </row>
    <row r="372" spans="1:9" s="147" customFormat="1" ht="15" x14ac:dyDescent="0.2">
      <c r="A372" s="471">
        <v>353</v>
      </c>
      <c r="B372" s="520"/>
      <c r="C372" s="305"/>
      <c r="D372" s="305"/>
      <c r="E372" s="292"/>
      <c r="F372" s="292"/>
      <c r="G372" s="561"/>
      <c r="H372" s="561"/>
      <c r="I372" s="602"/>
    </row>
    <row r="373" spans="1:9" s="147" customFormat="1" ht="15" x14ac:dyDescent="0.2">
      <c r="A373" s="472">
        <v>354</v>
      </c>
      <c r="B373" s="520"/>
      <c r="C373" s="305"/>
      <c r="D373" s="305"/>
      <c r="E373" s="292"/>
      <c r="F373" s="292"/>
      <c r="G373" s="561"/>
      <c r="H373" s="561"/>
      <c r="I373" s="602"/>
    </row>
    <row r="374" spans="1:9" s="147" customFormat="1" ht="15" x14ac:dyDescent="0.2">
      <c r="A374" s="471">
        <v>355</v>
      </c>
      <c r="B374" s="520"/>
      <c r="C374" s="305"/>
      <c r="D374" s="305"/>
      <c r="E374" s="292"/>
      <c r="F374" s="292"/>
      <c r="G374" s="561"/>
      <c r="H374" s="561"/>
      <c r="I374" s="602"/>
    </row>
    <row r="375" spans="1:9" s="147" customFormat="1" ht="15" x14ac:dyDescent="0.2">
      <c r="A375" s="472">
        <v>356</v>
      </c>
      <c r="B375" s="520"/>
      <c r="C375" s="305"/>
      <c r="D375" s="305"/>
      <c r="E375" s="292"/>
      <c r="F375" s="292"/>
      <c r="G375" s="561"/>
      <c r="H375" s="561"/>
      <c r="I375" s="602"/>
    </row>
    <row r="376" spans="1:9" s="147" customFormat="1" ht="15" x14ac:dyDescent="0.2">
      <c r="A376" s="471">
        <v>357</v>
      </c>
      <c r="B376" s="520"/>
      <c r="C376" s="305"/>
      <c r="D376" s="305"/>
      <c r="E376" s="292"/>
      <c r="F376" s="292"/>
      <c r="G376" s="561"/>
      <c r="H376" s="561"/>
      <c r="I376" s="602"/>
    </row>
    <row r="377" spans="1:9" s="147" customFormat="1" ht="15" x14ac:dyDescent="0.2">
      <c r="A377" s="472">
        <v>358</v>
      </c>
      <c r="B377" s="520"/>
      <c r="C377" s="305"/>
      <c r="D377" s="305"/>
      <c r="E377" s="292"/>
      <c r="F377" s="292"/>
      <c r="G377" s="561"/>
      <c r="H377" s="561"/>
      <c r="I377" s="602"/>
    </row>
    <row r="378" spans="1:9" s="147" customFormat="1" ht="15" x14ac:dyDescent="0.2">
      <c r="A378" s="471">
        <v>359</v>
      </c>
      <c r="B378" s="520"/>
      <c r="C378" s="305"/>
      <c r="D378" s="305"/>
      <c r="E378" s="292"/>
      <c r="F378" s="292"/>
      <c r="G378" s="561"/>
      <c r="H378" s="561"/>
      <c r="I378" s="602"/>
    </row>
    <row r="379" spans="1:9" s="147" customFormat="1" ht="15" x14ac:dyDescent="0.2">
      <c r="A379" s="472">
        <v>360</v>
      </c>
      <c r="B379" s="520"/>
      <c r="C379" s="305"/>
      <c r="D379" s="305"/>
      <c r="E379" s="292"/>
      <c r="F379" s="292"/>
      <c r="G379" s="561"/>
      <c r="H379" s="561"/>
      <c r="I379" s="602"/>
    </row>
    <row r="380" spans="1:9" s="147" customFormat="1" ht="15" x14ac:dyDescent="0.2">
      <c r="A380" s="471">
        <v>361</v>
      </c>
      <c r="B380" s="520"/>
      <c r="C380" s="305"/>
      <c r="D380" s="305"/>
      <c r="E380" s="292"/>
      <c r="F380" s="292"/>
      <c r="G380" s="561"/>
      <c r="H380" s="561"/>
      <c r="I380" s="602"/>
    </row>
    <row r="381" spans="1:9" s="147" customFormat="1" ht="15" x14ac:dyDescent="0.2">
      <c r="A381" s="472">
        <v>362</v>
      </c>
      <c r="B381" s="520"/>
      <c r="C381" s="305"/>
      <c r="D381" s="305"/>
      <c r="E381" s="292"/>
      <c r="F381" s="292"/>
      <c r="G381" s="561"/>
      <c r="H381" s="561"/>
      <c r="I381" s="602"/>
    </row>
    <row r="382" spans="1:9" s="147" customFormat="1" ht="15" x14ac:dyDescent="0.2">
      <c r="A382" s="471">
        <v>363</v>
      </c>
      <c r="B382" s="520"/>
      <c r="C382" s="305"/>
      <c r="D382" s="305"/>
      <c r="E382" s="292"/>
      <c r="F382" s="292"/>
      <c r="G382" s="561"/>
      <c r="H382" s="561"/>
      <c r="I382" s="602"/>
    </row>
    <row r="383" spans="1:9" s="147" customFormat="1" ht="15" x14ac:dyDescent="0.2">
      <c r="A383" s="472">
        <v>364</v>
      </c>
      <c r="B383" s="520"/>
      <c r="C383" s="305"/>
      <c r="D383" s="305"/>
      <c r="E383" s="292"/>
      <c r="F383" s="292"/>
      <c r="G383" s="561"/>
      <c r="H383" s="561"/>
      <c r="I383" s="602"/>
    </row>
    <row r="384" spans="1:9" s="147" customFormat="1" ht="15" x14ac:dyDescent="0.2">
      <c r="A384" s="471">
        <v>365</v>
      </c>
      <c r="B384" s="520"/>
      <c r="C384" s="305"/>
      <c r="D384" s="305"/>
      <c r="E384" s="292"/>
      <c r="F384" s="292"/>
      <c r="G384" s="561"/>
      <c r="H384" s="561"/>
      <c r="I384" s="602"/>
    </row>
    <row r="385" spans="1:9" s="147" customFormat="1" ht="15" x14ac:dyDescent="0.2">
      <c r="A385" s="472">
        <v>366</v>
      </c>
      <c r="B385" s="520"/>
      <c r="C385" s="305"/>
      <c r="D385" s="305"/>
      <c r="E385" s="292"/>
      <c r="F385" s="292"/>
      <c r="G385" s="561"/>
      <c r="H385" s="561"/>
      <c r="I385" s="602"/>
    </row>
    <row r="386" spans="1:9" s="147" customFormat="1" ht="15" x14ac:dyDescent="0.2">
      <c r="A386" s="471">
        <v>367</v>
      </c>
      <c r="B386" s="520"/>
      <c r="C386" s="305"/>
      <c r="D386" s="305"/>
      <c r="E386" s="292"/>
      <c r="F386" s="292"/>
      <c r="G386" s="561"/>
      <c r="H386" s="561"/>
      <c r="I386" s="602"/>
    </row>
    <row r="387" spans="1:9" s="147" customFormat="1" ht="15" x14ac:dyDescent="0.2">
      <c r="A387" s="472">
        <v>368</v>
      </c>
      <c r="B387" s="520"/>
      <c r="C387" s="305"/>
      <c r="D387" s="305"/>
      <c r="E387" s="292"/>
      <c r="F387" s="292"/>
      <c r="G387" s="561"/>
      <c r="H387" s="561"/>
      <c r="I387" s="602"/>
    </row>
    <row r="388" spans="1:9" s="147" customFormat="1" ht="15" x14ac:dyDescent="0.2">
      <c r="A388" s="471">
        <v>369</v>
      </c>
      <c r="B388" s="520"/>
      <c r="C388" s="305"/>
      <c r="D388" s="305"/>
      <c r="E388" s="292"/>
      <c r="F388" s="292"/>
      <c r="G388" s="561"/>
      <c r="H388" s="561"/>
      <c r="I388" s="602"/>
    </row>
    <row r="389" spans="1:9" s="147" customFormat="1" ht="15" x14ac:dyDescent="0.2">
      <c r="A389" s="472">
        <v>370</v>
      </c>
      <c r="B389" s="520"/>
      <c r="C389" s="305"/>
      <c r="D389" s="305"/>
      <c r="E389" s="292"/>
      <c r="F389" s="292"/>
      <c r="G389" s="561"/>
      <c r="H389" s="561"/>
      <c r="I389" s="602"/>
    </row>
    <row r="390" spans="1:9" s="147" customFormat="1" ht="15" x14ac:dyDescent="0.2">
      <c r="A390" s="471">
        <v>371</v>
      </c>
      <c r="B390" s="520"/>
      <c r="C390" s="305"/>
      <c r="D390" s="305"/>
      <c r="E390" s="292"/>
      <c r="F390" s="292"/>
      <c r="G390" s="561"/>
      <c r="H390" s="561"/>
      <c r="I390" s="602"/>
    </row>
    <row r="391" spans="1:9" s="147" customFormat="1" ht="15" x14ac:dyDescent="0.2">
      <c r="A391" s="472">
        <v>372</v>
      </c>
      <c r="B391" s="520"/>
      <c r="C391" s="305"/>
      <c r="D391" s="305"/>
      <c r="E391" s="292"/>
      <c r="F391" s="292"/>
      <c r="G391" s="561"/>
      <c r="H391" s="561"/>
      <c r="I391" s="602"/>
    </row>
    <row r="392" spans="1:9" s="147" customFormat="1" ht="15" x14ac:dyDescent="0.2">
      <c r="A392" s="471">
        <v>373</v>
      </c>
      <c r="B392" s="520"/>
      <c r="C392" s="305"/>
      <c r="D392" s="305"/>
      <c r="E392" s="292"/>
      <c r="F392" s="292"/>
      <c r="G392" s="561"/>
      <c r="H392" s="561"/>
      <c r="I392" s="602"/>
    </row>
    <row r="393" spans="1:9" s="147" customFormat="1" ht="15" x14ac:dyDescent="0.2">
      <c r="A393" s="472">
        <v>374</v>
      </c>
      <c r="B393" s="520"/>
      <c r="C393" s="305"/>
      <c r="D393" s="305"/>
      <c r="E393" s="292"/>
      <c r="F393" s="292"/>
      <c r="G393" s="561"/>
      <c r="H393" s="561"/>
      <c r="I393" s="602"/>
    </row>
    <row r="394" spans="1:9" s="147" customFormat="1" ht="15" x14ac:dyDescent="0.2">
      <c r="A394" s="471">
        <v>375</v>
      </c>
      <c r="B394" s="520"/>
      <c r="C394" s="305"/>
      <c r="D394" s="305"/>
      <c r="E394" s="292"/>
      <c r="F394" s="292"/>
      <c r="G394" s="561"/>
      <c r="H394" s="561"/>
      <c r="I394" s="602"/>
    </row>
    <row r="395" spans="1:9" s="147" customFormat="1" ht="15" x14ac:dyDescent="0.2">
      <c r="A395" s="472">
        <v>376</v>
      </c>
      <c r="B395" s="520"/>
      <c r="C395" s="305"/>
      <c r="D395" s="305"/>
      <c r="E395" s="292"/>
      <c r="F395" s="292"/>
      <c r="G395" s="561"/>
      <c r="H395" s="561"/>
      <c r="I395" s="602"/>
    </row>
    <row r="396" spans="1:9" s="147" customFormat="1" ht="15" x14ac:dyDescent="0.2">
      <c r="A396" s="471">
        <v>377</v>
      </c>
      <c r="B396" s="520"/>
      <c r="C396" s="305"/>
      <c r="D396" s="305"/>
      <c r="E396" s="292"/>
      <c r="F396" s="292"/>
      <c r="G396" s="561"/>
      <c r="H396" s="561"/>
      <c r="I396" s="602"/>
    </row>
    <row r="397" spans="1:9" s="147" customFormat="1" ht="15" x14ac:dyDescent="0.2">
      <c r="A397" s="472">
        <v>378</v>
      </c>
      <c r="B397" s="520"/>
      <c r="C397" s="305"/>
      <c r="D397" s="305"/>
      <c r="E397" s="292"/>
      <c r="F397" s="292"/>
      <c r="G397" s="561"/>
      <c r="H397" s="561"/>
      <c r="I397" s="602"/>
    </row>
    <row r="398" spans="1:9" s="147" customFormat="1" ht="15" x14ac:dyDescent="0.2">
      <c r="A398" s="471">
        <v>379</v>
      </c>
      <c r="B398" s="520"/>
      <c r="C398" s="305"/>
      <c r="D398" s="305"/>
      <c r="E398" s="292"/>
      <c r="F398" s="292"/>
      <c r="G398" s="561"/>
      <c r="H398" s="561"/>
      <c r="I398" s="602"/>
    </row>
    <row r="399" spans="1:9" s="147" customFormat="1" ht="15" x14ac:dyDescent="0.2">
      <c r="A399" s="472">
        <v>380</v>
      </c>
      <c r="B399" s="520"/>
      <c r="C399" s="305"/>
      <c r="D399" s="305"/>
      <c r="E399" s="292"/>
      <c r="F399" s="292"/>
      <c r="G399" s="561"/>
      <c r="H399" s="561"/>
      <c r="I399" s="602"/>
    </row>
    <row r="400" spans="1:9" s="147" customFormat="1" ht="15" x14ac:dyDescent="0.2">
      <c r="A400" s="471">
        <v>381</v>
      </c>
      <c r="B400" s="520"/>
      <c r="C400" s="305"/>
      <c r="D400" s="305"/>
      <c r="E400" s="292"/>
      <c r="F400" s="292"/>
      <c r="G400" s="561"/>
      <c r="H400" s="561"/>
      <c r="I400" s="602"/>
    </row>
    <row r="401" spans="1:9" s="147" customFormat="1" ht="15" x14ac:dyDescent="0.2">
      <c r="A401" s="472">
        <v>382</v>
      </c>
      <c r="B401" s="520"/>
      <c r="C401" s="305"/>
      <c r="D401" s="305"/>
      <c r="E401" s="292"/>
      <c r="F401" s="292"/>
      <c r="G401" s="561"/>
      <c r="H401" s="561"/>
      <c r="I401" s="602"/>
    </row>
    <row r="402" spans="1:9" s="147" customFormat="1" ht="15" x14ac:dyDescent="0.2">
      <c r="A402" s="471">
        <v>383</v>
      </c>
      <c r="B402" s="520"/>
      <c r="C402" s="305"/>
      <c r="D402" s="305"/>
      <c r="E402" s="292"/>
      <c r="F402" s="292"/>
      <c r="G402" s="561"/>
      <c r="H402" s="561"/>
      <c r="I402" s="602"/>
    </row>
    <row r="403" spans="1:9" s="147" customFormat="1" ht="15" x14ac:dyDescent="0.2">
      <c r="A403" s="472">
        <v>384</v>
      </c>
      <c r="B403" s="520"/>
      <c r="C403" s="305"/>
      <c r="D403" s="305"/>
      <c r="E403" s="292"/>
      <c r="F403" s="292"/>
      <c r="G403" s="561"/>
      <c r="H403" s="561"/>
      <c r="I403" s="602"/>
    </row>
    <row r="404" spans="1:9" s="147" customFormat="1" ht="15" x14ac:dyDescent="0.2">
      <c r="A404" s="471">
        <v>385</v>
      </c>
      <c r="B404" s="520"/>
      <c r="C404" s="305"/>
      <c r="D404" s="305"/>
      <c r="E404" s="292"/>
      <c r="F404" s="292"/>
      <c r="G404" s="561"/>
      <c r="H404" s="561"/>
      <c r="I404" s="602"/>
    </row>
    <row r="405" spans="1:9" s="147" customFormat="1" ht="15" x14ac:dyDescent="0.2">
      <c r="A405" s="472">
        <v>386</v>
      </c>
      <c r="B405" s="520"/>
      <c r="C405" s="305"/>
      <c r="D405" s="305"/>
      <c r="E405" s="292"/>
      <c r="F405" s="292"/>
      <c r="G405" s="561"/>
      <c r="H405" s="561"/>
      <c r="I405" s="602"/>
    </row>
    <row r="406" spans="1:9" s="147" customFormat="1" ht="15" x14ac:dyDescent="0.2">
      <c r="A406" s="471">
        <v>387</v>
      </c>
      <c r="B406" s="520"/>
      <c r="C406" s="305"/>
      <c r="D406" s="305"/>
      <c r="E406" s="292"/>
      <c r="F406" s="292"/>
      <c r="G406" s="561"/>
      <c r="H406" s="561"/>
      <c r="I406" s="602"/>
    </row>
    <row r="407" spans="1:9" s="147" customFormat="1" ht="15" x14ac:dyDescent="0.2">
      <c r="A407" s="472">
        <v>388</v>
      </c>
      <c r="B407" s="520"/>
      <c r="C407" s="305"/>
      <c r="D407" s="305"/>
      <c r="E407" s="292"/>
      <c r="F407" s="292"/>
      <c r="G407" s="561"/>
      <c r="H407" s="561"/>
      <c r="I407" s="602"/>
    </row>
    <row r="408" spans="1:9" s="147" customFormat="1" ht="15" x14ac:dyDescent="0.2">
      <c r="A408" s="471">
        <v>389</v>
      </c>
      <c r="B408" s="520"/>
      <c r="C408" s="305"/>
      <c r="D408" s="305"/>
      <c r="E408" s="292"/>
      <c r="F408" s="292"/>
      <c r="G408" s="561"/>
      <c r="H408" s="561"/>
      <c r="I408" s="602"/>
    </row>
    <row r="409" spans="1:9" s="147" customFormat="1" ht="15" x14ac:dyDescent="0.2">
      <c r="A409" s="472">
        <v>390</v>
      </c>
      <c r="B409" s="520"/>
      <c r="C409" s="305"/>
      <c r="D409" s="305"/>
      <c r="E409" s="292"/>
      <c r="F409" s="292"/>
      <c r="G409" s="561"/>
      <c r="H409" s="561"/>
      <c r="I409" s="602"/>
    </row>
    <row r="410" spans="1:9" s="147" customFormat="1" ht="15" x14ac:dyDescent="0.2">
      <c r="A410" s="471">
        <v>391</v>
      </c>
      <c r="B410" s="520"/>
      <c r="C410" s="305"/>
      <c r="D410" s="305"/>
      <c r="E410" s="292"/>
      <c r="F410" s="292"/>
      <c r="G410" s="561"/>
      <c r="H410" s="561"/>
      <c r="I410" s="602"/>
    </row>
    <row r="411" spans="1:9" s="147" customFormat="1" ht="15" x14ac:dyDescent="0.2">
      <c r="A411" s="472">
        <v>392</v>
      </c>
      <c r="B411" s="520"/>
      <c r="C411" s="305"/>
      <c r="D411" s="305"/>
      <c r="E411" s="292"/>
      <c r="F411" s="292"/>
      <c r="G411" s="561"/>
      <c r="H411" s="561"/>
      <c r="I411" s="602"/>
    </row>
    <row r="412" spans="1:9" s="147" customFormat="1" ht="15" x14ac:dyDescent="0.2">
      <c r="A412" s="471">
        <v>393</v>
      </c>
      <c r="B412" s="520"/>
      <c r="C412" s="305"/>
      <c r="D412" s="305"/>
      <c r="E412" s="292"/>
      <c r="F412" s="292"/>
      <c r="G412" s="561"/>
      <c r="H412" s="561"/>
      <c r="I412" s="602"/>
    </row>
    <row r="413" spans="1:9" s="147" customFormat="1" ht="15" x14ac:dyDescent="0.2">
      <c r="A413" s="472">
        <v>394</v>
      </c>
      <c r="B413" s="520"/>
      <c r="C413" s="305"/>
      <c r="D413" s="305"/>
      <c r="E413" s="292"/>
      <c r="F413" s="292"/>
      <c r="G413" s="561"/>
      <c r="H413" s="561"/>
      <c r="I413" s="602"/>
    </row>
    <row r="414" spans="1:9" s="147" customFormat="1" ht="15" x14ac:dyDescent="0.2">
      <c r="A414" s="471">
        <v>395</v>
      </c>
      <c r="B414" s="520"/>
      <c r="C414" s="305"/>
      <c r="D414" s="305"/>
      <c r="E414" s="292"/>
      <c r="F414" s="292"/>
      <c r="G414" s="561"/>
      <c r="H414" s="561"/>
      <c r="I414" s="602"/>
    </row>
    <row r="415" spans="1:9" s="147" customFormat="1" ht="15" x14ac:dyDescent="0.2">
      <c r="A415" s="472">
        <v>396</v>
      </c>
      <c r="B415" s="520"/>
      <c r="C415" s="305"/>
      <c r="D415" s="305"/>
      <c r="E415" s="292"/>
      <c r="F415" s="292"/>
      <c r="G415" s="561"/>
      <c r="H415" s="561"/>
      <c r="I415" s="602"/>
    </row>
    <row r="416" spans="1:9" s="147" customFormat="1" ht="15" x14ac:dyDescent="0.2">
      <c r="A416" s="471">
        <v>397</v>
      </c>
      <c r="B416" s="520"/>
      <c r="C416" s="305"/>
      <c r="D416" s="305"/>
      <c r="E416" s="292"/>
      <c r="F416" s="292"/>
      <c r="G416" s="561"/>
      <c r="H416" s="561"/>
      <c r="I416" s="602"/>
    </row>
    <row r="417" spans="1:9" s="147" customFormat="1" ht="15" x14ac:dyDescent="0.2">
      <c r="A417" s="472">
        <v>398</v>
      </c>
      <c r="B417" s="520"/>
      <c r="C417" s="305"/>
      <c r="D417" s="305"/>
      <c r="E417" s="292"/>
      <c r="F417" s="292"/>
      <c r="G417" s="561"/>
      <c r="H417" s="561"/>
      <c r="I417" s="602"/>
    </row>
    <row r="418" spans="1:9" s="147" customFormat="1" ht="15" x14ac:dyDescent="0.2">
      <c r="A418" s="471">
        <v>399</v>
      </c>
      <c r="B418" s="520"/>
      <c r="C418" s="305"/>
      <c r="D418" s="305"/>
      <c r="E418" s="292"/>
      <c r="F418" s="292"/>
      <c r="G418" s="561"/>
      <c r="H418" s="561"/>
      <c r="I418" s="602"/>
    </row>
    <row r="419" spans="1:9" s="147" customFormat="1" ht="15" x14ac:dyDescent="0.2">
      <c r="A419" s="472">
        <v>400</v>
      </c>
      <c r="B419" s="520"/>
      <c r="C419" s="305"/>
      <c r="D419" s="305"/>
      <c r="E419" s="292"/>
      <c r="F419" s="292"/>
      <c r="G419" s="561"/>
      <c r="H419" s="561"/>
      <c r="I419" s="602"/>
    </row>
    <row r="420" spans="1:9" s="147" customFormat="1" ht="15" x14ac:dyDescent="0.2">
      <c r="A420" s="471">
        <v>401</v>
      </c>
      <c r="B420" s="520"/>
      <c r="C420" s="305"/>
      <c r="D420" s="305"/>
      <c r="E420" s="292"/>
      <c r="F420" s="292"/>
      <c r="G420" s="561"/>
      <c r="H420" s="561"/>
      <c r="I420" s="602"/>
    </row>
    <row r="421" spans="1:9" s="147" customFormat="1" ht="15" x14ac:dyDescent="0.2">
      <c r="A421" s="472">
        <v>402</v>
      </c>
      <c r="B421" s="520"/>
      <c r="C421" s="305"/>
      <c r="D421" s="305"/>
      <c r="E421" s="292"/>
      <c r="F421" s="292"/>
      <c r="G421" s="561"/>
      <c r="H421" s="561"/>
      <c r="I421" s="602"/>
    </row>
    <row r="422" spans="1:9" s="147" customFormat="1" ht="15" x14ac:dyDescent="0.2">
      <c r="A422" s="471">
        <v>403</v>
      </c>
      <c r="B422" s="520"/>
      <c r="C422" s="305"/>
      <c r="D422" s="305"/>
      <c r="E422" s="292"/>
      <c r="F422" s="292"/>
      <c r="G422" s="561"/>
      <c r="H422" s="561"/>
      <c r="I422" s="602"/>
    </row>
    <row r="423" spans="1:9" s="147" customFormat="1" ht="15" x14ac:dyDescent="0.2">
      <c r="A423" s="472">
        <v>404</v>
      </c>
      <c r="B423" s="520"/>
      <c r="C423" s="305"/>
      <c r="D423" s="305"/>
      <c r="E423" s="292"/>
      <c r="F423" s="292"/>
      <c r="G423" s="561"/>
      <c r="H423" s="561"/>
      <c r="I423" s="602"/>
    </row>
    <row r="424" spans="1:9" s="147" customFormat="1" ht="15" x14ac:dyDescent="0.2">
      <c r="A424" s="471">
        <v>405</v>
      </c>
      <c r="B424" s="520"/>
      <c r="C424" s="305"/>
      <c r="D424" s="305"/>
      <c r="E424" s="292"/>
      <c r="F424" s="292"/>
      <c r="G424" s="561"/>
      <c r="H424" s="561"/>
      <c r="I424" s="602"/>
    </row>
    <row r="425" spans="1:9" s="147" customFormat="1" ht="15" x14ac:dyDescent="0.2">
      <c r="A425" s="472">
        <v>406</v>
      </c>
      <c r="B425" s="520"/>
      <c r="C425" s="305"/>
      <c r="D425" s="305"/>
      <c r="E425" s="292"/>
      <c r="F425" s="292"/>
      <c r="G425" s="561"/>
      <c r="H425" s="561"/>
      <c r="I425" s="602"/>
    </row>
    <row r="426" spans="1:9" s="147" customFormat="1" ht="15" x14ac:dyDescent="0.2">
      <c r="A426" s="471">
        <v>407</v>
      </c>
      <c r="B426" s="520"/>
      <c r="C426" s="305"/>
      <c r="D426" s="305"/>
      <c r="E426" s="292"/>
      <c r="F426" s="292"/>
      <c r="G426" s="561"/>
      <c r="H426" s="561"/>
      <c r="I426" s="602"/>
    </row>
    <row r="427" spans="1:9" s="147" customFormat="1" ht="15" x14ac:dyDescent="0.2">
      <c r="A427" s="472">
        <v>408</v>
      </c>
      <c r="B427" s="520"/>
      <c r="C427" s="305"/>
      <c r="D427" s="305"/>
      <c r="E427" s="292"/>
      <c r="F427" s="292"/>
      <c r="G427" s="561"/>
      <c r="H427" s="561"/>
      <c r="I427" s="602"/>
    </row>
    <row r="428" spans="1:9" s="147" customFormat="1" ht="15" x14ac:dyDescent="0.2">
      <c r="A428" s="471">
        <v>409</v>
      </c>
      <c r="B428" s="520"/>
      <c r="C428" s="305"/>
      <c r="D428" s="305"/>
      <c r="E428" s="292"/>
      <c r="F428" s="292"/>
      <c r="G428" s="561"/>
      <c r="H428" s="561"/>
      <c r="I428" s="602"/>
    </row>
    <row r="429" spans="1:9" s="147" customFormat="1" ht="15" x14ac:dyDescent="0.2">
      <c r="A429" s="472">
        <v>410</v>
      </c>
      <c r="B429" s="520"/>
      <c r="C429" s="305"/>
      <c r="D429" s="305"/>
      <c r="E429" s="292"/>
      <c r="F429" s="292"/>
      <c r="G429" s="561"/>
      <c r="H429" s="561"/>
      <c r="I429" s="602"/>
    </row>
    <row r="430" spans="1:9" s="147" customFormat="1" ht="15" x14ac:dyDescent="0.2">
      <c r="A430" s="471">
        <v>411</v>
      </c>
      <c r="B430" s="520"/>
      <c r="C430" s="305"/>
      <c r="D430" s="305"/>
      <c r="E430" s="292"/>
      <c r="F430" s="292"/>
      <c r="G430" s="561"/>
      <c r="H430" s="561"/>
      <c r="I430" s="602"/>
    </row>
    <row r="431" spans="1:9" s="147" customFormat="1" ht="15" x14ac:dyDescent="0.2">
      <c r="A431" s="472">
        <v>412</v>
      </c>
      <c r="B431" s="520"/>
      <c r="C431" s="305"/>
      <c r="D431" s="305"/>
      <c r="E431" s="292"/>
      <c r="F431" s="292"/>
      <c r="G431" s="561"/>
      <c r="H431" s="561"/>
      <c r="I431" s="602"/>
    </row>
    <row r="432" spans="1:9" s="147" customFormat="1" ht="15" x14ac:dyDescent="0.2">
      <c r="A432" s="471">
        <v>413</v>
      </c>
      <c r="B432" s="520"/>
      <c r="C432" s="305"/>
      <c r="D432" s="305"/>
      <c r="E432" s="292"/>
      <c r="F432" s="292"/>
      <c r="G432" s="561"/>
      <c r="H432" s="561"/>
      <c r="I432" s="602"/>
    </row>
    <row r="433" spans="1:9" s="147" customFormat="1" ht="15" x14ac:dyDescent="0.2">
      <c r="A433" s="472">
        <v>414</v>
      </c>
      <c r="B433" s="520"/>
      <c r="C433" s="305"/>
      <c r="D433" s="305"/>
      <c r="E433" s="292"/>
      <c r="F433" s="292"/>
      <c r="G433" s="561"/>
      <c r="H433" s="561"/>
      <c r="I433" s="602"/>
    </row>
    <row r="434" spans="1:9" s="147" customFormat="1" ht="15" x14ac:dyDescent="0.2">
      <c r="A434" s="471">
        <v>415</v>
      </c>
      <c r="B434" s="520"/>
      <c r="C434" s="305"/>
      <c r="D434" s="305"/>
      <c r="E434" s="292"/>
      <c r="F434" s="292"/>
      <c r="G434" s="561"/>
      <c r="H434" s="561"/>
      <c r="I434" s="602"/>
    </row>
    <row r="435" spans="1:9" s="147" customFormat="1" ht="15" x14ac:dyDescent="0.2">
      <c r="A435" s="472">
        <v>416</v>
      </c>
      <c r="B435" s="520"/>
      <c r="C435" s="305"/>
      <c r="D435" s="305"/>
      <c r="E435" s="292"/>
      <c r="F435" s="292"/>
      <c r="G435" s="561"/>
      <c r="H435" s="561"/>
      <c r="I435" s="602"/>
    </row>
    <row r="436" spans="1:9" s="147" customFormat="1" ht="15" x14ac:dyDescent="0.2">
      <c r="A436" s="471">
        <v>417</v>
      </c>
      <c r="B436" s="520"/>
      <c r="C436" s="305"/>
      <c r="D436" s="305"/>
      <c r="E436" s="292"/>
      <c r="F436" s="292"/>
      <c r="G436" s="561"/>
      <c r="H436" s="561"/>
      <c r="I436" s="602"/>
    </row>
    <row r="437" spans="1:9" s="147" customFormat="1" ht="15" x14ac:dyDescent="0.2">
      <c r="A437" s="472">
        <v>418</v>
      </c>
      <c r="B437" s="520"/>
      <c r="C437" s="305"/>
      <c r="D437" s="305"/>
      <c r="E437" s="292"/>
      <c r="F437" s="292"/>
      <c r="G437" s="561"/>
      <c r="H437" s="561"/>
      <c r="I437" s="602"/>
    </row>
    <row r="438" spans="1:9" s="147" customFormat="1" ht="15" x14ac:dyDescent="0.2">
      <c r="A438" s="471">
        <v>419</v>
      </c>
      <c r="B438" s="520"/>
      <c r="C438" s="305"/>
      <c r="D438" s="305"/>
      <c r="E438" s="292"/>
      <c r="F438" s="292"/>
      <c r="G438" s="561"/>
      <c r="H438" s="561"/>
      <c r="I438" s="602"/>
    </row>
    <row r="439" spans="1:9" s="147" customFormat="1" ht="15" x14ac:dyDescent="0.2">
      <c r="A439" s="472">
        <v>420</v>
      </c>
      <c r="B439" s="520"/>
      <c r="C439" s="305"/>
      <c r="D439" s="305"/>
      <c r="E439" s="292"/>
      <c r="F439" s="292"/>
      <c r="G439" s="561"/>
      <c r="H439" s="561"/>
      <c r="I439" s="602"/>
    </row>
    <row r="440" spans="1:9" s="147" customFormat="1" ht="15" x14ac:dyDescent="0.2">
      <c r="A440" s="471">
        <v>421</v>
      </c>
      <c r="B440" s="520"/>
      <c r="C440" s="305"/>
      <c r="D440" s="305"/>
      <c r="E440" s="292"/>
      <c r="F440" s="292"/>
      <c r="G440" s="561"/>
      <c r="H440" s="561"/>
      <c r="I440" s="602"/>
    </row>
    <row r="441" spans="1:9" s="147" customFormat="1" ht="15" x14ac:dyDescent="0.2">
      <c r="A441" s="472">
        <v>422</v>
      </c>
      <c r="B441" s="520"/>
      <c r="C441" s="305"/>
      <c r="D441" s="305"/>
      <c r="E441" s="292"/>
      <c r="F441" s="292"/>
      <c r="G441" s="561"/>
      <c r="H441" s="561"/>
      <c r="I441" s="602"/>
    </row>
    <row r="442" spans="1:9" s="147" customFormat="1" ht="15" x14ac:dyDescent="0.2">
      <c r="A442" s="471">
        <v>423</v>
      </c>
      <c r="B442" s="520"/>
      <c r="C442" s="305"/>
      <c r="D442" s="305"/>
      <c r="E442" s="292"/>
      <c r="F442" s="292"/>
      <c r="G442" s="561"/>
      <c r="H442" s="561"/>
      <c r="I442" s="602"/>
    </row>
    <row r="443" spans="1:9" s="147" customFormat="1" ht="15" x14ac:dyDescent="0.2">
      <c r="A443" s="472">
        <v>424</v>
      </c>
      <c r="B443" s="520"/>
      <c r="C443" s="305"/>
      <c r="D443" s="305"/>
      <c r="E443" s="292"/>
      <c r="F443" s="292"/>
      <c r="G443" s="561"/>
      <c r="H443" s="561"/>
      <c r="I443" s="602"/>
    </row>
    <row r="444" spans="1:9" s="147" customFormat="1" ht="15" x14ac:dyDescent="0.2">
      <c r="A444" s="471">
        <v>425</v>
      </c>
      <c r="B444" s="520"/>
      <c r="C444" s="305"/>
      <c r="D444" s="305"/>
      <c r="E444" s="292"/>
      <c r="F444" s="292"/>
      <c r="G444" s="561"/>
      <c r="H444" s="561"/>
      <c r="I444" s="602"/>
    </row>
    <row r="445" spans="1:9" s="147" customFormat="1" ht="15" x14ac:dyDescent="0.2">
      <c r="A445" s="472">
        <v>426</v>
      </c>
      <c r="B445" s="520"/>
      <c r="C445" s="305"/>
      <c r="D445" s="305"/>
      <c r="E445" s="292"/>
      <c r="F445" s="292"/>
      <c r="G445" s="561"/>
      <c r="H445" s="561"/>
      <c r="I445" s="602"/>
    </row>
    <row r="446" spans="1:9" s="147" customFormat="1" ht="15" x14ac:dyDescent="0.2">
      <c r="A446" s="471">
        <v>427</v>
      </c>
      <c r="B446" s="520"/>
      <c r="C446" s="305"/>
      <c r="D446" s="305"/>
      <c r="E446" s="292"/>
      <c r="F446" s="292"/>
      <c r="G446" s="561"/>
      <c r="H446" s="561"/>
      <c r="I446" s="602"/>
    </row>
    <row r="447" spans="1:9" s="147" customFormat="1" ht="15" x14ac:dyDescent="0.2">
      <c r="A447" s="472">
        <v>428</v>
      </c>
      <c r="B447" s="520"/>
      <c r="C447" s="305"/>
      <c r="D447" s="305"/>
      <c r="E447" s="292"/>
      <c r="F447" s="292"/>
      <c r="G447" s="561"/>
      <c r="H447" s="561"/>
      <c r="I447" s="602"/>
    </row>
    <row r="448" spans="1:9" s="147" customFormat="1" ht="15" x14ac:dyDescent="0.2">
      <c r="A448" s="471">
        <v>429</v>
      </c>
      <c r="B448" s="520"/>
      <c r="C448" s="305"/>
      <c r="D448" s="305"/>
      <c r="E448" s="292"/>
      <c r="F448" s="292"/>
      <c r="G448" s="561"/>
      <c r="H448" s="561"/>
      <c r="I448" s="602"/>
    </row>
    <row r="449" spans="1:9" s="147" customFormat="1" ht="15" x14ac:dyDescent="0.2">
      <c r="A449" s="472">
        <v>430</v>
      </c>
      <c r="B449" s="520"/>
      <c r="C449" s="305"/>
      <c r="D449" s="305"/>
      <c r="E449" s="292"/>
      <c r="F449" s="292"/>
      <c r="G449" s="561"/>
      <c r="H449" s="561"/>
      <c r="I449" s="602"/>
    </row>
    <row r="450" spans="1:9" s="147" customFormat="1" ht="15" x14ac:dyDescent="0.2">
      <c r="A450" s="471">
        <v>431</v>
      </c>
      <c r="B450" s="520"/>
      <c r="C450" s="305"/>
      <c r="D450" s="305"/>
      <c r="E450" s="292"/>
      <c r="F450" s="292"/>
      <c r="G450" s="561"/>
      <c r="H450" s="561"/>
      <c r="I450" s="602"/>
    </row>
    <row r="451" spans="1:9" s="147" customFormat="1" ht="15" x14ac:dyDescent="0.2">
      <c r="A451" s="472">
        <v>432</v>
      </c>
      <c r="B451" s="520"/>
      <c r="C451" s="305"/>
      <c r="D451" s="305"/>
      <c r="E451" s="292"/>
      <c r="F451" s="292"/>
      <c r="G451" s="561"/>
      <c r="H451" s="561"/>
      <c r="I451" s="602"/>
    </row>
    <row r="452" spans="1:9" s="147" customFormat="1" ht="15" x14ac:dyDescent="0.2">
      <c r="A452" s="471">
        <v>433</v>
      </c>
      <c r="B452" s="520"/>
      <c r="C452" s="305"/>
      <c r="D452" s="305"/>
      <c r="E452" s="292"/>
      <c r="F452" s="292"/>
      <c r="G452" s="561"/>
      <c r="H452" s="561"/>
      <c r="I452" s="602"/>
    </row>
    <row r="453" spans="1:9" s="147" customFormat="1" ht="15" x14ac:dyDescent="0.2">
      <c r="A453" s="472">
        <v>434</v>
      </c>
      <c r="B453" s="520"/>
      <c r="C453" s="305"/>
      <c r="D453" s="305"/>
      <c r="E453" s="292"/>
      <c r="F453" s="292"/>
      <c r="G453" s="561"/>
      <c r="H453" s="561"/>
      <c r="I453" s="602"/>
    </row>
    <row r="454" spans="1:9" s="147" customFormat="1" ht="15" x14ac:dyDescent="0.2">
      <c r="A454" s="471">
        <v>435</v>
      </c>
      <c r="B454" s="520"/>
      <c r="C454" s="305"/>
      <c r="D454" s="305"/>
      <c r="E454" s="292"/>
      <c r="F454" s="292"/>
      <c r="G454" s="561"/>
      <c r="H454" s="561"/>
      <c r="I454" s="602"/>
    </row>
    <row r="455" spans="1:9" s="147" customFormat="1" ht="15" x14ac:dyDescent="0.2">
      <c r="A455" s="472">
        <v>436</v>
      </c>
      <c r="B455" s="520"/>
      <c r="C455" s="305"/>
      <c r="D455" s="305"/>
      <c r="E455" s="292"/>
      <c r="F455" s="292"/>
      <c r="G455" s="561"/>
      <c r="H455" s="561"/>
      <c r="I455" s="602"/>
    </row>
    <row r="456" spans="1:9" s="147" customFormat="1" ht="15" x14ac:dyDescent="0.2">
      <c r="A456" s="471">
        <v>437</v>
      </c>
      <c r="B456" s="520"/>
      <c r="C456" s="305"/>
      <c r="D456" s="305"/>
      <c r="E456" s="292"/>
      <c r="F456" s="292"/>
      <c r="G456" s="561"/>
      <c r="H456" s="561"/>
      <c r="I456" s="602"/>
    </row>
    <row r="457" spans="1:9" s="147" customFormat="1" ht="15" x14ac:dyDescent="0.2">
      <c r="A457" s="472">
        <v>438</v>
      </c>
      <c r="B457" s="520"/>
      <c r="C457" s="305"/>
      <c r="D457" s="305"/>
      <c r="E457" s="292"/>
      <c r="F457" s="292"/>
      <c r="G457" s="561"/>
      <c r="H457" s="561"/>
      <c r="I457" s="602"/>
    </row>
    <row r="458" spans="1:9" s="147" customFormat="1" ht="15" x14ac:dyDescent="0.2">
      <c r="A458" s="471">
        <v>439</v>
      </c>
      <c r="B458" s="520"/>
      <c r="C458" s="305"/>
      <c r="D458" s="305"/>
      <c r="E458" s="292"/>
      <c r="F458" s="292"/>
      <c r="G458" s="561"/>
      <c r="H458" s="561"/>
      <c r="I458" s="602"/>
    </row>
    <row r="459" spans="1:9" s="147" customFormat="1" ht="15" x14ac:dyDescent="0.2">
      <c r="A459" s="472">
        <v>440</v>
      </c>
      <c r="B459" s="520"/>
      <c r="C459" s="305"/>
      <c r="D459" s="305"/>
      <c r="E459" s="292"/>
      <c r="F459" s="292"/>
      <c r="G459" s="561"/>
      <c r="H459" s="561"/>
      <c r="I459" s="602"/>
    </row>
    <row r="460" spans="1:9" s="147" customFormat="1" ht="15" x14ac:dyDescent="0.2">
      <c r="A460" s="471">
        <v>441</v>
      </c>
      <c r="B460" s="520"/>
      <c r="C460" s="305"/>
      <c r="D460" s="305"/>
      <c r="E460" s="292"/>
      <c r="F460" s="292"/>
      <c r="G460" s="561"/>
      <c r="H460" s="561"/>
      <c r="I460" s="602"/>
    </row>
    <row r="461" spans="1:9" s="147" customFormat="1" ht="15" x14ac:dyDescent="0.2">
      <c r="A461" s="472">
        <v>442</v>
      </c>
      <c r="B461" s="520"/>
      <c r="C461" s="305"/>
      <c r="D461" s="305"/>
      <c r="E461" s="292"/>
      <c r="F461" s="292"/>
      <c r="G461" s="561"/>
      <c r="H461" s="561"/>
      <c r="I461" s="602"/>
    </row>
    <row r="462" spans="1:9" s="147" customFormat="1" ht="15" x14ac:dyDescent="0.2">
      <c r="A462" s="471">
        <v>443</v>
      </c>
      <c r="B462" s="520"/>
      <c r="C462" s="305"/>
      <c r="D462" s="305"/>
      <c r="E462" s="292"/>
      <c r="F462" s="292"/>
      <c r="G462" s="561"/>
      <c r="H462" s="561"/>
      <c r="I462" s="602"/>
    </row>
    <row r="463" spans="1:9" s="147" customFormat="1" ht="15" x14ac:dyDescent="0.2">
      <c r="A463" s="472">
        <v>444</v>
      </c>
      <c r="B463" s="520"/>
      <c r="C463" s="305"/>
      <c r="D463" s="305"/>
      <c r="E463" s="292"/>
      <c r="F463" s="292"/>
      <c r="G463" s="561"/>
      <c r="H463" s="561"/>
      <c r="I463" s="602"/>
    </row>
    <row r="464" spans="1:9" s="147" customFormat="1" ht="15" x14ac:dyDescent="0.2">
      <c r="A464" s="471">
        <v>445</v>
      </c>
      <c r="B464" s="520"/>
      <c r="C464" s="305"/>
      <c r="D464" s="305"/>
      <c r="E464" s="292"/>
      <c r="F464" s="292"/>
      <c r="G464" s="561"/>
      <c r="H464" s="561"/>
      <c r="I464" s="602"/>
    </row>
    <row r="465" spans="1:9" s="147" customFormat="1" ht="15" x14ac:dyDescent="0.2">
      <c r="A465" s="472">
        <v>446</v>
      </c>
      <c r="B465" s="520"/>
      <c r="C465" s="305"/>
      <c r="D465" s="305"/>
      <c r="E465" s="292"/>
      <c r="F465" s="292"/>
      <c r="G465" s="561"/>
      <c r="H465" s="561"/>
      <c r="I465" s="602"/>
    </row>
    <row r="466" spans="1:9" s="147" customFormat="1" ht="15" x14ac:dyDescent="0.2">
      <c r="A466" s="471">
        <v>447</v>
      </c>
      <c r="B466" s="520"/>
      <c r="C466" s="305"/>
      <c r="D466" s="305"/>
      <c r="E466" s="292"/>
      <c r="F466" s="292"/>
      <c r="G466" s="561"/>
      <c r="H466" s="561"/>
      <c r="I466" s="602"/>
    </row>
    <row r="467" spans="1:9" s="147" customFormat="1" ht="15" x14ac:dyDescent="0.2">
      <c r="A467" s="472">
        <v>448</v>
      </c>
      <c r="B467" s="520"/>
      <c r="C467" s="305"/>
      <c r="D467" s="305"/>
      <c r="E467" s="292"/>
      <c r="F467" s="292"/>
      <c r="G467" s="561"/>
      <c r="H467" s="561"/>
      <c r="I467" s="602"/>
    </row>
    <row r="468" spans="1:9" s="147" customFormat="1" ht="15" x14ac:dyDescent="0.2">
      <c r="A468" s="471">
        <v>449</v>
      </c>
      <c r="B468" s="520"/>
      <c r="C468" s="305"/>
      <c r="D468" s="305"/>
      <c r="E468" s="292"/>
      <c r="F468" s="292"/>
      <c r="G468" s="561"/>
      <c r="H468" s="561"/>
      <c r="I468" s="602"/>
    </row>
    <row r="469" spans="1:9" s="147" customFormat="1" ht="15" x14ac:dyDescent="0.2">
      <c r="A469" s="472">
        <v>450</v>
      </c>
      <c r="B469" s="520"/>
      <c r="C469" s="305"/>
      <c r="D469" s="305"/>
      <c r="E469" s="292"/>
      <c r="F469" s="292"/>
      <c r="G469" s="561"/>
      <c r="H469" s="561"/>
      <c r="I469" s="602"/>
    </row>
    <row r="470" spans="1:9" s="147" customFormat="1" ht="15" x14ac:dyDescent="0.2">
      <c r="A470" s="471">
        <v>451</v>
      </c>
      <c r="B470" s="520"/>
      <c r="C470" s="305"/>
      <c r="D470" s="305"/>
      <c r="E470" s="292"/>
      <c r="F470" s="292"/>
      <c r="G470" s="561"/>
      <c r="H470" s="561"/>
      <c r="I470" s="602"/>
    </row>
    <row r="471" spans="1:9" s="147" customFormat="1" ht="15" x14ac:dyDescent="0.2">
      <c r="A471" s="472">
        <v>452</v>
      </c>
      <c r="B471" s="520"/>
      <c r="C471" s="305"/>
      <c r="D471" s="305"/>
      <c r="E471" s="292"/>
      <c r="F471" s="292"/>
      <c r="G471" s="561"/>
      <c r="H471" s="561"/>
      <c r="I471" s="602"/>
    </row>
    <row r="472" spans="1:9" s="147" customFormat="1" ht="15" x14ac:dyDescent="0.2">
      <c r="A472" s="471">
        <v>453</v>
      </c>
      <c r="B472" s="520"/>
      <c r="C472" s="305"/>
      <c r="D472" s="305"/>
      <c r="E472" s="292"/>
      <c r="F472" s="292"/>
      <c r="G472" s="561"/>
      <c r="H472" s="561"/>
      <c r="I472" s="602"/>
    </row>
    <row r="473" spans="1:9" s="147" customFormat="1" ht="15" x14ac:dyDescent="0.2">
      <c r="A473" s="472">
        <v>454</v>
      </c>
      <c r="B473" s="520"/>
      <c r="C473" s="305"/>
      <c r="D473" s="305"/>
      <c r="E473" s="292"/>
      <c r="F473" s="292"/>
      <c r="G473" s="561"/>
      <c r="H473" s="561"/>
      <c r="I473" s="602"/>
    </row>
    <row r="474" spans="1:9" s="147" customFormat="1" ht="15" x14ac:dyDescent="0.2">
      <c r="A474" s="471">
        <v>455</v>
      </c>
      <c r="B474" s="520"/>
      <c r="C474" s="305"/>
      <c r="D474" s="305"/>
      <c r="E474" s="292"/>
      <c r="F474" s="292"/>
      <c r="G474" s="561"/>
      <c r="H474" s="561"/>
      <c r="I474" s="602"/>
    </row>
    <row r="475" spans="1:9" s="147" customFormat="1" ht="15" x14ac:dyDescent="0.2">
      <c r="A475" s="472">
        <v>456</v>
      </c>
      <c r="B475" s="520"/>
      <c r="C475" s="305"/>
      <c r="D475" s="305"/>
      <c r="E475" s="292"/>
      <c r="F475" s="292"/>
      <c r="G475" s="561"/>
      <c r="H475" s="561"/>
      <c r="I475" s="602"/>
    </row>
    <row r="476" spans="1:9" s="147" customFormat="1" ht="15" x14ac:dyDescent="0.2">
      <c r="A476" s="471">
        <v>457</v>
      </c>
      <c r="B476" s="520"/>
      <c r="C476" s="305"/>
      <c r="D476" s="305"/>
      <c r="E476" s="292"/>
      <c r="F476" s="292"/>
      <c r="G476" s="561"/>
      <c r="H476" s="561"/>
      <c r="I476" s="602"/>
    </row>
    <row r="477" spans="1:9" s="147" customFormat="1" ht="15" x14ac:dyDescent="0.2">
      <c r="A477" s="472">
        <v>458</v>
      </c>
      <c r="B477" s="520"/>
      <c r="C477" s="305"/>
      <c r="D477" s="305"/>
      <c r="E477" s="292"/>
      <c r="F477" s="292"/>
      <c r="G477" s="561"/>
      <c r="H477" s="561"/>
      <c r="I477" s="602"/>
    </row>
    <row r="478" spans="1:9" s="147" customFormat="1" ht="15" x14ac:dyDescent="0.2">
      <c r="A478" s="471">
        <v>459</v>
      </c>
      <c r="B478" s="520"/>
      <c r="C478" s="305"/>
      <c r="D478" s="305"/>
      <c r="E478" s="292"/>
      <c r="F478" s="292"/>
      <c r="G478" s="561"/>
      <c r="H478" s="561"/>
      <c r="I478" s="602"/>
    </row>
    <row r="479" spans="1:9" s="147" customFormat="1" ht="15" x14ac:dyDescent="0.2">
      <c r="A479" s="472">
        <v>460</v>
      </c>
      <c r="B479" s="520"/>
      <c r="C479" s="305"/>
      <c r="D479" s="305"/>
      <c r="E479" s="292"/>
      <c r="F479" s="292"/>
      <c r="G479" s="561"/>
      <c r="H479" s="561"/>
      <c r="I479" s="602"/>
    </row>
    <row r="480" spans="1:9" s="147" customFormat="1" ht="15" x14ac:dyDescent="0.2">
      <c r="A480" s="471">
        <v>461</v>
      </c>
      <c r="B480" s="520"/>
      <c r="C480" s="305"/>
      <c r="D480" s="305"/>
      <c r="E480" s="292"/>
      <c r="F480" s="292"/>
      <c r="G480" s="561"/>
      <c r="H480" s="561"/>
      <c r="I480" s="602"/>
    </row>
    <row r="481" spans="1:9" s="147" customFormat="1" ht="15" x14ac:dyDescent="0.2">
      <c r="A481" s="472">
        <v>462</v>
      </c>
      <c r="B481" s="520"/>
      <c r="C481" s="305"/>
      <c r="D481" s="305"/>
      <c r="E481" s="292"/>
      <c r="F481" s="292"/>
      <c r="G481" s="561"/>
      <c r="H481" s="561"/>
      <c r="I481" s="602"/>
    </row>
    <row r="482" spans="1:9" s="147" customFormat="1" ht="15" x14ac:dyDescent="0.2">
      <c r="A482" s="471">
        <v>463</v>
      </c>
      <c r="B482" s="520"/>
      <c r="C482" s="305"/>
      <c r="D482" s="305"/>
      <c r="E482" s="292"/>
      <c r="F482" s="292"/>
      <c r="G482" s="561"/>
      <c r="H482" s="561"/>
      <c r="I482" s="602"/>
    </row>
    <row r="483" spans="1:9" s="147" customFormat="1" ht="15" x14ac:dyDescent="0.2">
      <c r="A483" s="472">
        <v>464</v>
      </c>
      <c r="B483" s="520"/>
      <c r="C483" s="305"/>
      <c r="D483" s="305"/>
      <c r="E483" s="292"/>
      <c r="F483" s="292"/>
      <c r="G483" s="561"/>
      <c r="H483" s="561"/>
      <c r="I483" s="602"/>
    </row>
    <row r="484" spans="1:9" s="147" customFormat="1" ht="15" x14ac:dyDescent="0.2">
      <c r="A484" s="471">
        <v>465</v>
      </c>
      <c r="B484" s="520"/>
      <c r="C484" s="305"/>
      <c r="D484" s="305"/>
      <c r="E484" s="292"/>
      <c r="F484" s="292"/>
      <c r="G484" s="561"/>
      <c r="H484" s="561"/>
      <c r="I484" s="602"/>
    </row>
    <row r="485" spans="1:9" s="147" customFormat="1" ht="15" x14ac:dyDescent="0.2">
      <c r="A485" s="472">
        <v>466</v>
      </c>
      <c r="B485" s="520"/>
      <c r="C485" s="305"/>
      <c r="D485" s="305"/>
      <c r="E485" s="292"/>
      <c r="F485" s="292"/>
      <c r="G485" s="561"/>
      <c r="H485" s="561"/>
      <c r="I485" s="602"/>
    </row>
    <row r="486" spans="1:9" s="147" customFormat="1" ht="15" x14ac:dyDescent="0.2">
      <c r="A486" s="471">
        <v>467</v>
      </c>
      <c r="B486" s="520"/>
      <c r="C486" s="305"/>
      <c r="D486" s="305"/>
      <c r="E486" s="292"/>
      <c r="F486" s="292"/>
      <c r="G486" s="561"/>
      <c r="H486" s="561"/>
      <c r="I486" s="602"/>
    </row>
    <row r="487" spans="1:9" s="147" customFormat="1" ht="15" x14ac:dyDescent="0.2">
      <c r="A487" s="472">
        <v>468</v>
      </c>
      <c r="B487" s="520"/>
      <c r="C487" s="305"/>
      <c r="D487" s="305"/>
      <c r="E487" s="292"/>
      <c r="F487" s="292"/>
      <c r="G487" s="561"/>
      <c r="H487" s="561"/>
      <c r="I487" s="602"/>
    </row>
    <row r="488" spans="1:9" s="147" customFormat="1" ht="15" x14ac:dyDescent="0.2">
      <c r="A488" s="471">
        <v>469</v>
      </c>
      <c r="B488" s="520"/>
      <c r="C488" s="305"/>
      <c r="D488" s="305"/>
      <c r="E488" s="292"/>
      <c r="F488" s="292"/>
      <c r="G488" s="561"/>
      <c r="H488" s="561"/>
      <c r="I488" s="602"/>
    </row>
    <row r="489" spans="1:9" s="147" customFormat="1" ht="15" x14ac:dyDescent="0.2">
      <c r="A489" s="472">
        <v>470</v>
      </c>
      <c r="B489" s="520"/>
      <c r="C489" s="305"/>
      <c r="D489" s="305"/>
      <c r="E489" s="292"/>
      <c r="F489" s="292"/>
      <c r="G489" s="561"/>
      <c r="H489" s="561"/>
      <c r="I489" s="602"/>
    </row>
    <row r="490" spans="1:9" s="147" customFormat="1" ht="15" x14ac:dyDescent="0.2">
      <c r="A490" s="471">
        <v>471</v>
      </c>
      <c r="B490" s="520"/>
      <c r="C490" s="305"/>
      <c r="D490" s="305"/>
      <c r="E490" s="292"/>
      <c r="F490" s="292"/>
      <c r="G490" s="561"/>
      <c r="H490" s="561"/>
      <c r="I490" s="602"/>
    </row>
    <row r="491" spans="1:9" s="147" customFormat="1" ht="15" x14ac:dyDescent="0.2">
      <c r="A491" s="472">
        <v>472</v>
      </c>
      <c r="B491" s="520"/>
      <c r="C491" s="305"/>
      <c r="D491" s="305"/>
      <c r="E491" s="292"/>
      <c r="F491" s="292"/>
      <c r="G491" s="561"/>
      <c r="H491" s="561"/>
      <c r="I491" s="602"/>
    </row>
    <row r="492" spans="1:9" s="147" customFormat="1" ht="15" x14ac:dyDescent="0.2">
      <c r="A492" s="471">
        <v>473</v>
      </c>
      <c r="B492" s="520"/>
      <c r="C492" s="305"/>
      <c r="D492" s="305"/>
      <c r="E492" s="292"/>
      <c r="F492" s="292"/>
      <c r="G492" s="561"/>
      <c r="H492" s="561"/>
      <c r="I492" s="602"/>
    </row>
    <row r="493" spans="1:9" s="147" customFormat="1" ht="15" x14ac:dyDescent="0.2">
      <c r="A493" s="472">
        <v>474</v>
      </c>
      <c r="B493" s="520"/>
      <c r="C493" s="305"/>
      <c r="D493" s="305"/>
      <c r="E493" s="292"/>
      <c r="F493" s="292"/>
      <c r="G493" s="561"/>
      <c r="H493" s="561"/>
      <c r="I493" s="602"/>
    </row>
    <row r="494" spans="1:9" s="147" customFormat="1" ht="15" x14ac:dyDescent="0.2">
      <c r="A494" s="471">
        <v>475</v>
      </c>
      <c r="B494" s="520"/>
      <c r="C494" s="305"/>
      <c r="D494" s="305"/>
      <c r="E494" s="292"/>
      <c r="F494" s="292"/>
      <c r="G494" s="561"/>
      <c r="H494" s="561"/>
      <c r="I494" s="602"/>
    </row>
    <row r="495" spans="1:9" s="147" customFormat="1" ht="15" x14ac:dyDescent="0.2">
      <c r="A495" s="472">
        <v>476</v>
      </c>
      <c r="B495" s="520"/>
      <c r="C495" s="305"/>
      <c r="D495" s="305"/>
      <c r="E495" s="292"/>
      <c r="F495" s="292"/>
      <c r="G495" s="561"/>
      <c r="H495" s="561"/>
      <c r="I495" s="602"/>
    </row>
    <row r="496" spans="1:9" s="147" customFormat="1" ht="15" x14ac:dyDescent="0.2">
      <c r="A496" s="471">
        <v>477</v>
      </c>
      <c r="B496" s="520"/>
      <c r="C496" s="305"/>
      <c r="D496" s="305"/>
      <c r="E496" s="292"/>
      <c r="F496" s="292"/>
      <c r="G496" s="561"/>
      <c r="H496" s="561"/>
      <c r="I496" s="602"/>
    </row>
    <row r="497" spans="1:9" s="147" customFormat="1" ht="15" x14ac:dyDescent="0.2">
      <c r="A497" s="472">
        <v>478</v>
      </c>
      <c r="B497" s="520"/>
      <c r="C497" s="305"/>
      <c r="D497" s="305"/>
      <c r="E497" s="292"/>
      <c r="F497" s="292"/>
      <c r="G497" s="561"/>
      <c r="H497" s="561"/>
      <c r="I497" s="602"/>
    </row>
    <row r="498" spans="1:9" s="147" customFormat="1" ht="15" x14ac:dyDescent="0.2">
      <c r="A498" s="471">
        <v>479</v>
      </c>
      <c r="B498" s="520"/>
      <c r="C498" s="305"/>
      <c r="D498" s="305"/>
      <c r="E498" s="292"/>
      <c r="F498" s="292"/>
      <c r="G498" s="561"/>
      <c r="H498" s="561"/>
      <c r="I498" s="602"/>
    </row>
    <row r="499" spans="1:9" s="147" customFormat="1" ht="15" x14ac:dyDescent="0.2">
      <c r="A499" s="472">
        <v>480</v>
      </c>
      <c r="B499" s="520"/>
      <c r="C499" s="305"/>
      <c r="D499" s="305"/>
      <c r="E499" s="292"/>
      <c r="F499" s="292"/>
      <c r="G499" s="561"/>
      <c r="H499" s="561"/>
      <c r="I499" s="602"/>
    </row>
    <row r="500" spans="1:9" s="147" customFormat="1" ht="15" x14ac:dyDescent="0.2">
      <c r="A500" s="471">
        <v>481</v>
      </c>
      <c r="B500" s="520"/>
      <c r="C500" s="305"/>
      <c r="D500" s="305"/>
      <c r="E500" s="292"/>
      <c r="F500" s="292"/>
      <c r="G500" s="561"/>
      <c r="H500" s="561"/>
      <c r="I500" s="602"/>
    </row>
    <row r="501" spans="1:9" s="147" customFormat="1" ht="15" x14ac:dyDescent="0.2">
      <c r="A501" s="472">
        <v>482</v>
      </c>
      <c r="B501" s="520"/>
      <c r="C501" s="305"/>
      <c r="D501" s="305"/>
      <c r="E501" s="292"/>
      <c r="F501" s="292"/>
      <c r="G501" s="561"/>
      <c r="H501" s="561"/>
      <c r="I501" s="602"/>
    </row>
    <row r="502" spans="1:9" s="147" customFormat="1" ht="15" x14ac:dyDescent="0.2">
      <c r="A502" s="471">
        <v>483</v>
      </c>
      <c r="B502" s="520"/>
      <c r="C502" s="305"/>
      <c r="D502" s="305"/>
      <c r="E502" s="292"/>
      <c r="F502" s="292"/>
      <c r="G502" s="561"/>
      <c r="H502" s="561"/>
      <c r="I502" s="602"/>
    </row>
    <row r="503" spans="1:9" s="147" customFormat="1" ht="15" x14ac:dyDescent="0.2">
      <c r="A503" s="472">
        <v>484</v>
      </c>
      <c r="B503" s="520"/>
      <c r="C503" s="305"/>
      <c r="D503" s="305"/>
      <c r="E503" s="292"/>
      <c r="F503" s="292"/>
      <c r="G503" s="561"/>
      <c r="H503" s="561"/>
      <c r="I503" s="602"/>
    </row>
    <row r="504" spans="1:9" s="147" customFormat="1" ht="15" x14ac:dyDescent="0.2">
      <c r="A504" s="471">
        <v>485</v>
      </c>
      <c r="B504" s="520"/>
      <c r="C504" s="305"/>
      <c r="D504" s="305"/>
      <c r="E504" s="292"/>
      <c r="F504" s="292"/>
      <c r="G504" s="561"/>
      <c r="H504" s="561"/>
      <c r="I504" s="602"/>
    </row>
    <row r="505" spans="1:9" s="147" customFormat="1" ht="15" x14ac:dyDescent="0.2">
      <c r="A505" s="472">
        <v>486</v>
      </c>
      <c r="B505" s="520"/>
      <c r="C505" s="305"/>
      <c r="D505" s="305"/>
      <c r="E505" s="292"/>
      <c r="F505" s="292"/>
      <c r="G505" s="561"/>
      <c r="H505" s="561"/>
      <c r="I505" s="602"/>
    </row>
    <row r="506" spans="1:9" s="147" customFormat="1" ht="15" x14ac:dyDescent="0.2">
      <c r="A506" s="471">
        <v>487</v>
      </c>
      <c r="B506" s="520"/>
      <c r="C506" s="305"/>
      <c r="D506" s="305"/>
      <c r="E506" s="292"/>
      <c r="F506" s="292"/>
      <c r="G506" s="561"/>
      <c r="H506" s="561"/>
      <c r="I506" s="602"/>
    </row>
    <row r="507" spans="1:9" s="147" customFormat="1" ht="15" x14ac:dyDescent="0.2">
      <c r="A507" s="472">
        <v>488</v>
      </c>
      <c r="B507" s="520"/>
      <c r="C507" s="305"/>
      <c r="D507" s="305"/>
      <c r="E507" s="292"/>
      <c r="F507" s="292"/>
      <c r="G507" s="561"/>
      <c r="H507" s="561"/>
      <c r="I507" s="602"/>
    </row>
    <row r="508" spans="1:9" s="147" customFormat="1" ht="15" x14ac:dyDescent="0.2">
      <c r="A508" s="471">
        <v>489</v>
      </c>
      <c r="B508" s="520"/>
      <c r="C508" s="305"/>
      <c r="D508" s="305"/>
      <c r="E508" s="292"/>
      <c r="F508" s="292"/>
      <c r="G508" s="561"/>
      <c r="H508" s="561"/>
      <c r="I508" s="602"/>
    </row>
    <row r="509" spans="1:9" s="147" customFormat="1" ht="15" x14ac:dyDescent="0.2">
      <c r="A509" s="472">
        <v>490</v>
      </c>
      <c r="B509" s="520"/>
      <c r="C509" s="305"/>
      <c r="D509" s="305"/>
      <c r="E509" s="292"/>
      <c r="F509" s="292"/>
      <c r="G509" s="561"/>
      <c r="H509" s="561"/>
      <c r="I509" s="602"/>
    </row>
    <row r="510" spans="1:9" s="147" customFormat="1" ht="15" x14ac:dyDescent="0.2">
      <c r="A510" s="471">
        <v>491</v>
      </c>
      <c r="B510" s="520"/>
      <c r="C510" s="305"/>
      <c r="D510" s="305"/>
      <c r="E510" s="292"/>
      <c r="F510" s="292"/>
      <c r="G510" s="561"/>
      <c r="H510" s="561"/>
      <c r="I510" s="602"/>
    </row>
    <row r="511" spans="1:9" s="147" customFormat="1" ht="15" x14ac:dyDescent="0.2">
      <c r="A511" s="472">
        <v>492</v>
      </c>
      <c r="B511" s="520"/>
      <c r="C511" s="305"/>
      <c r="D511" s="305"/>
      <c r="E511" s="292"/>
      <c r="F511" s="292"/>
      <c r="G511" s="561"/>
      <c r="H511" s="561"/>
      <c r="I511" s="602"/>
    </row>
    <row r="512" spans="1:9" s="147" customFormat="1" ht="15" x14ac:dyDescent="0.2">
      <c r="A512" s="471">
        <v>493</v>
      </c>
      <c r="B512" s="520"/>
      <c r="C512" s="305"/>
      <c r="D512" s="305"/>
      <c r="E512" s="292"/>
      <c r="F512" s="292"/>
      <c r="G512" s="561"/>
      <c r="H512" s="561"/>
      <c r="I512" s="602"/>
    </row>
    <row r="513" spans="1:9" s="147" customFormat="1" ht="15" x14ac:dyDescent="0.2">
      <c r="A513" s="472">
        <v>494</v>
      </c>
      <c r="B513" s="520"/>
      <c r="C513" s="305"/>
      <c r="D513" s="305"/>
      <c r="E513" s="292"/>
      <c r="F513" s="292"/>
      <c r="G513" s="561"/>
      <c r="H513" s="561"/>
      <c r="I513" s="602"/>
    </row>
    <row r="514" spans="1:9" s="147" customFormat="1" ht="15" x14ac:dyDescent="0.2">
      <c r="A514" s="471">
        <v>495</v>
      </c>
      <c r="B514" s="520"/>
      <c r="C514" s="305"/>
      <c r="D514" s="305"/>
      <c r="E514" s="292"/>
      <c r="F514" s="292"/>
      <c r="G514" s="561"/>
      <c r="H514" s="561"/>
      <c r="I514" s="602"/>
    </row>
    <row r="515" spans="1:9" s="147" customFormat="1" ht="15" x14ac:dyDescent="0.2">
      <c r="A515" s="472">
        <v>496</v>
      </c>
      <c r="B515" s="520"/>
      <c r="C515" s="305"/>
      <c r="D515" s="305"/>
      <c r="E515" s="292"/>
      <c r="F515" s="292"/>
      <c r="G515" s="561"/>
      <c r="H515" s="561"/>
      <c r="I515" s="602"/>
    </row>
    <row r="516" spans="1:9" s="147" customFormat="1" ht="15" x14ac:dyDescent="0.2">
      <c r="A516" s="471">
        <v>497</v>
      </c>
      <c r="B516" s="520"/>
      <c r="C516" s="305"/>
      <c r="D516" s="305"/>
      <c r="E516" s="292"/>
      <c r="F516" s="292"/>
      <c r="G516" s="561"/>
      <c r="H516" s="561"/>
      <c r="I516" s="602"/>
    </row>
    <row r="517" spans="1:9" s="147" customFormat="1" ht="15" x14ac:dyDescent="0.2">
      <c r="A517" s="472">
        <v>498</v>
      </c>
      <c r="B517" s="520"/>
      <c r="C517" s="305"/>
      <c r="D517" s="305"/>
      <c r="E517" s="292"/>
      <c r="F517" s="292"/>
      <c r="G517" s="561"/>
      <c r="H517" s="561"/>
      <c r="I517" s="602"/>
    </row>
    <row r="518" spans="1:9" s="147" customFormat="1" ht="15" x14ac:dyDescent="0.2">
      <c r="A518" s="471">
        <v>499</v>
      </c>
      <c r="B518" s="520"/>
      <c r="C518" s="305"/>
      <c r="D518" s="305"/>
      <c r="E518" s="292"/>
      <c r="F518" s="292"/>
      <c r="G518" s="561"/>
      <c r="H518" s="561"/>
      <c r="I518" s="602"/>
    </row>
    <row r="519" spans="1:9" s="147" customFormat="1" ht="15" x14ac:dyDescent="0.2">
      <c r="A519" s="472">
        <v>500</v>
      </c>
      <c r="B519" s="520"/>
      <c r="C519" s="305"/>
      <c r="D519" s="305"/>
      <c r="E519" s="292"/>
      <c r="F519" s="292"/>
      <c r="G519" s="561"/>
      <c r="H519" s="561"/>
      <c r="I519" s="602"/>
    </row>
    <row r="520" spans="1:9" s="147" customFormat="1" ht="15" x14ac:dyDescent="0.2">
      <c r="A520" s="471">
        <v>501</v>
      </c>
      <c r="B520" s="520"/>
      <c r="C520" s="305"/>
      <c r="D520" s="305"/>
      <c r="E520" s="292"/>
      <c r="F520" s="292"/>
      <c r="G520" s="561"/>
      <c r="H520" s="561"/>
      <c r="I520" s="602"/>
    </row>
    <row r="521" spans="1:9" s="147" customFormat="1" ht="15" x14ac:dyDescent="0.2">
      <c r="A521" s="472">
        <v>502</v>
      </c>
      <c r="B521" s="520"/>
      <c r="C521" s="305"/>
      <c r="D521" s="305"/>
      <c r="E521" s="292"/>
      <c r="F521" s="292"/>
      <c r="G521" s="561"/>
      <c r="H521" s="561"/>
      <c r="I521" s="602"/>
    </row>
    <row r="522" spans="1:9" s="147" customFormat="1" ht="15" x14ac:dyDescent="0.2">
      <c r="A522" s="471">
        <v>503</v>
      </c>
      <c r="B522" s="520"/>
      <c r="C522" s="305"/>
      <c r="D522" s="305"/>
      <c r="E522" s="292"/>
      <c r="F522" s="292"/>
      <c r="G522" s="561"/>
      <c r="H522" s="561"/>
      <c r="I522" s="602"/>
    </row>
    <row r="523" spans="1:9" s="147" customFormat="1" ht="15" x14ac:dyDescent="0.2">
      <c r="A523" s="472">
        <v>504</v>
      </c>
      <c r="B523" s="520"/>
      <c r="C523" s="305"/>
      <c r="D523" s="305"/>
      <c r="E523" s="292"/>
      <c r="F523" s="292"/>
      <c r="G523" s="561"/>
      <c r="H523" s="561"/>
      <c r="I523" s="602"/>
    </row>
    <row r="524" spans="1:9" s="147" customFormat="1" ht="15" x14ac:dyDescent="0.2">
      <c r="A524" s="471">
        <v>505</v>
      </c>
      <c r="B524" s="520"/>
      <c r="C524" s="305"/>
      <c r="D524" s="305"/>
      <c r="E524" s="292"/>
      <c r="F524" s="292"/>
      <c r="G524" s="561"/>
      <c r="H524" s="561"/>
      <c r="I524" s="602"/>
    </row>
    <row r="525" spans="1:9" s="147" customFormat="1" ht="15" x14ac:dyDescent="0.2">
      <c r="A525" s="472">
        <v>506</v>
      </c>
      <c r="B525" s="520"/>
      <c r="C525" s="305"/>
      <c r="D525" s="305"/>
      <c r="E525" s="292"/>
      <c r="F525" s="292"/>
      <c r="G525" s="561"/>
      <c r="H525" s="561"/>
      <c r="I525" s="602"/>
    </row>
    <row r="526" spans="1:9" s="147" customFormat="1" ht="15" x14ac:dyDescent="0.2">
      <c r="A526" s="471">
        <v>507</v>
      </c>
      <c r="B526" s="520"/>
      <c r="C526" s="305"/>
      <c r="D526" s="305"/>
      <c r="E526" s="292"/>
      <c r="F526" s="292"/>
      <c r="G526" s="561"/>
      <c r="H526" s="561"/>
      <c r="I526" s="602"/>
    </row>
    <row r="527" spans="1:9" s="147" customFormat="1" ht="15" x14ac:dyDescent="0.2">
      <c r="A527" s="472">
        <v>508</v>
      </c>
      <c r="B527" s="520"/>
      <c r="C527" s="305"/>
      <c r="D527" s="305"/>
      <c r="E527" s="292"/>
      <c r="F527" s="292"/>
      <c r="G527" s="561"/>
      <c r="H527" s="561"/>
      <c r="I527" s="602"/>
    </row>
    <row r="528" spans="1:9" s="147" customFormat="1" ht="15" x14ac:dyDescent="0.2">
      <c r="A528" s="471">
        <v>509</v>
      </c>
      <c r="B528" s="520"/>
      <c r="C528" s="305"/>
      <c r="D528" s="305"/>
      <c r="E528" s="292"/>
      <c r="F528" s="292"/>
      <c r="G528" s="561"/>
      <c r="H528" s="561"/>
      <c r="I528" s="602"/>
    </row>
    <row r="529" spans="1:9" s="147" customFormat="1" ht="15" x14ac:dyDescent="0.2">
      <c r="A529" s="472">
        <v>510</v>
      </c>
      <c r="B529" s="520"/>
      <c r="C529" s="305"/>
      <c r="D529" s="305"/>
      <c r="E529" s="292"/>
      <c r="F529" s="292"/>
      <c r="G529" s="561"/>
      <c r="H529" s="561"/>
      <c r="I529" s="602"/>
    </row>
    <row r="530" spans="1:9" s="147" customFormat="1" ht="15" x14ac:dyDescent="0.2">
      <c r="A530" s="471">
        <v>511</v>
      </c>
      <c r="B530" s="520"/>
      <c r="C530" s="305"/>
      <c r="D530" s="305"/>
      <c r="E530" s="292"/>
      <c r="F530" s="292"/>
      <c r="G530" s="561"/>
      <c r="H530" s="561"/>
      <c r="I530" s="602"/>
    </row>
    <row r="531" spans="1:9" s="147" customFormat="1" ht="15" x14ac:dyDescent="0.2">
      <c r="A531" s="472">
        <v>512</v>
      </c>
      <c r="B531" s="520"/>
      <c r="C531" s="305"/>
      <c r="D531" s="305"/>
      <c r="E531" s="292"/>
      <c r="F531" s="292"/>
      <c r="G531" s="561"/>
      <c r="H531" s="561"/>
      <c r="I531" s="602"/>
    </row>
    <row r="532" spans="1:9" s="147" customFormat="1" ht="15" x14ac:dyDescent="0.2">
      <c r="A532" s="471">
        <v>513</v>
      </c>
      <c r="B532" s="520"/>
      <c r="C532" s="305"/>
      <c r="D532" s="305"/>
      <c r="E532" s="292"/>
      <c r="F532" s="292"/>
      <c r="G532" s="561"/>
      <c r="H532" s="561"/>
      <c r="I532" s="602"/>
    </row>
    <row r="533" spans="1:9" s="147" customFormat="1" ht="15" x14ac:dyDescent="0.2">
      <c r="A533" s="472">
        <v>514</v>
      </c>
      <c r="B533" s="520"/>
      <c r="C533" s="305"/>
      <c r="D533" s="305"/>
      <c r="E533" s="292"/>
      <c r="F533" s="292"/>
      <c r="G533" s="561"/>
      <c r="H533" s="561"/>
      <c r="I533" s="602"/>
    </row>
    <row r="534" spans="1:9" s="147" customFormat="1" ht="15" x14ac:dyDescent="0.2">
      <c r="A534" s="471">
        <v>515</v>
      </c>
      <c r="B534" s="520"/>
      <c r="C534" s="305"/>
      <c r="D534" s="305"/>
      <c r="E534" s="292"/>
      <c r="F534" s="292"/>
      <c r="G534" s="561"/>
      <c r="H534" s="561"/>
      <c r="I534" s="602"/>
    </row>
    <row r="535" spans="1:9" s="147" customFormat="1" ht="15" x14ac:dyDescent="0.2">
      <c r="A535" s="472">
        <v>516</v>
      </c>
      <c r="B535" s="520"/>
      <c r="C535" s="305"/>
      <c r="D535" s="305"/>
      <c r="E535" s="292"/>
      <c r="F535" s="292"/>
      <c r="G535" s="561"/>
      <c r="H535" s="561"/>
      <c r="I535" s="602"/>
    </row>
    <row r="536" spans="1:9" s="147" customFormat="1" ht="15" x14ac:dyDescent="0.2">
      <c r="A536" s="471">
        <v>517</v>
      </c>
      <c r="B536" s="520"/>
      <c r="C536" s="305"/>
      <c r="D536" s="305"/>
      <c r="E536" s="292"/>
      <c r="F536" s="292"/>
      <c r="G536" s="561"/>
      <c r="H536" s="561"/>
      <c r="I536" s="602"/>
    </row>
    <row r="537" spans="1:9" s="147" customFormat="1" ht="15" x14ac:dyDescent="0.2">
      <c r="A537" s="472">
        <v>518</v>
      </c>
      <c r="B537" s="520"/>
      <c r="C537" s="305"/>
      <c r="D537" s="305"/>
      <c r="E537" s="292"/>
      <c r="F537" s="292"/>
      <c r="G537" s="561"/>
      <c r="H537" s="561"/>
      <c r="I537" s="602"/>
    </row>
    <row r="538" spans="1:9" s="147" customFormat="1" ht="15" x14ac:dyDescent="0.2">
      <c r="A538" s="471">
        <v>519</v>
      </c>
      <c r="B538" s="520"/>
      <c r="C538" s="305"/>
      <c r="D538" s="305"/>
      <c r="E538" s="292"/>
      <c r="F538" s="292"/>
      <c r="G538" s="561"/>
      <c r="H538" s="561"/>
      <c r="I538" s="602"/>
    </row>
    <row r="539" spans="1:9" s="147" customFormat="1" ht="15" x14ac:dyDescent="0.2">
      <c r="A539" s="472">
        <v>520</v>
      </c>
      <c r="B539" s="520"/>
      <c r="C539" s="305"/>
      <c r="D539" s="305"/>
      <c r="E539" s="292"/>
      <c r="F539" s="292"/>
      <c r="G539" s="561"/>
      <c r="H539" s="561"/>
      <c r="I539" s="602"/>
    </row>
    <row r="540" spans="1:9" s="147" customFormat="1" ht="15" x14ac:dyDescent="0.2">
      <c r="A540" s="471">
        <v>521</v>
      </c>
      <c r="B540" s="520"/>
      <c r="C540" s="305"/>
      <c r="D540" s="305"/>
      <c r="E540" s="292"/>
      <c r="F540" s="292"/>
      <c r="G540" s="561"/>
      <c r="H540" s="561"/>
      <c r="I540" s="602"/>
    </row>
    <row r="541" spans="1:9" s="147" customFormat="1" ht="15" x14ac:dyDescent="0.2">
      <c r="A541" s="472">
        <v>522</v>
      </c>
      <c r="B541" s="520"/>
      <c r="C541" s="305"/>
      <c r="D541" s="305"/>
      <c r="E541" s="292"/>
      <c r="F541" s="292"/>
      <c r="G541" s="561"/>
      <c r="H541" s="561"/>
      <c r="I541" s="602"/>
    </row>
    <row r="542" spans="1:9" s="147" customFormat="1" ht="15" x14ac:dyDescent="0.2">
      <c r="A542" s="471">
        <v>523</v>
      </c>
      <c r="B542" s="520"/>
      <c r="C542" s="305"/>
      <c r="D542" s="305"/>
      <c r="E542" s="292"/>
      <c r="F542" s="292"/>
      <c r="G542" s="561"/>
      <c r="H542" s="561"/>
      <c r="I542" s="602"/>
    </row>
    <row r="543" spans="1:9" s="147" customFormat="1" ht="15" x14ac:dyDescent="0.2">
      <c r="A543" s="472">
        <v>524</v>
      </c>
      <c r="B543" s="520"/>
      <c r="C543" s="305"/>
      <c r="D543" s="305"/>
      <c r="E543" s="292"/>
      <c r="F543" s="292"/>
      <c r="G543" s="561"/>
      <c r="H543" s="561"/>
      <c r="I543" s="602"/>
    </row>
    <row r="544" spans="1:9" s="147" customFormat="1" ht="15" x14ac:dyDescent="0.2">
      <c r="A544" s="471">
        <v>525</v>
      </c>
      <c r="B544" s="520"/>
      <c r="C544" s="305"/>
      <c r="D544" s="305"/>
      <c r="E544" s="292"/>
      <c r="F544" s="292"/>
      <c r="G544" s="561"/>
      <c r="H544" s="561"/>
      <c r="I544" s="602"/>
    </row>
    <row r="545" spans="1:9" s="147" customFormat="1" ht="15" x14ac:dyDescent="0.2">
      <c r="A545" s="472">
        <v>526</v>
      </c>
      <c r="B545" s="520"/>
      <c r="C545" s="305"/>
      <c r="D545" s="305"/>
      <c r="E545" s="292"/>
      <c r="F545" s="292"/>
      <c r="G545" s="561"/>
      <c r="H545" s="561"/>
      <c r="I545" s="602"/>
    </row>
    <row r="546" spans="1:9" s="147" customFormat="1" ht="15" x14ac:dyDescent="0.2">
      <c r="A546" s="471">
        <v>527</v>
      </c>
      <c r="B546" s="520"/>
      <c r="C546" s="305"/>
      <c r="D546" s="305"/>
      <c r="E546" s="292"/>
      <c r="F546" s="292"/>
      <c r="G546" s="561"/>
      <c r="H546" s="561"/>
      <c r="I546" s="602"/>
    </row>
    <row r="547" spans="1:9" s="147" customFormat="1" ht="15" x14ac:dyDescent="0.2">
      <c r="A547" s="472">
        <v>528</v>
      </c>
      <c r="B547" s="520"/>
      <c r="C547" s="305"/>
      <c r="D547" s="305"/>
      <c r="E547" s="292"/>
      <c r="F547" s="292"/>
      <c r="G547" s="561"/>
      <c r="H547" s="561"/>
      <c r="I547" s="602"/>
    </row>
    <row r="548" spans="1:9" s="147" customFormat="1" ht="15" x14ac:dyDescent="0.2">
      <c r="A548" s="471">
        <v>529</v>
      </c>
      <c r="B548" s="520"/>
      <c r="C548" s="305"/>
      <c r="D548" s="305"/>
      <c r="E548" s="292"/>
      <c r="F548" s="292"/>
      <c r="G548" s="561"/>
      <c r="H548" s="561"/>
      <c r="I548" s="602"/>
    </row>
    <row r="549" spans="1:9" s="147" customFormat="1" ht="15" x14ac:dyDescent="0.2">
      <c r="A549" s="472">
        <v>530</v>
      </c>
      <c r="B549" s="520"/>
      <c r="C549" s="305"/>
      <c r="D549" s="305"/>
      <c r="E549" s="292"/>
      <c r="F549" s="292"/>
      <c r="G549" s="561"/>
      <c r="H549" s="561"/>
      <c r="I549" s="602"/>
    </row>
    <row r="550" spans="1:9" s="147" customFormat="1" ht="15" x14ac:dyDescent="0.2">
      <c r="A550" s="471">
        <v>531</v>
      </c>
      <c r="B550" s="520"/>
      <c r="C550" s="305"/>
      <c r="D550" s="305"/>
      <c r="E550" s="292"/>
      <c r="F550" s="292"/>
      <c r="G550" s="561"/>
      <c r="H550" s="561"/>
      <c r="I550" s="602"/>
    </row>
    <row r="551" spans="1:9" s="147" customFormat="1" ht="15" x14ac:dyDescent="0.2">
      <c r="A551" s="472">
        <v>532</v>
      </c>
      <c r="B551" s="520"/>
      <c r="C551" s="305"/>
      <c r="D551" s="305"/>
      <c r="E551" s="292"/>
      <c r="F551" s="292"/>
      <c r="G551" s="561"/>
      <c r="H551" s="561"/>
      <c r="I551" s="602"/>
    </row>
    <row r="552" spans="1:9" s="147" customFormat="1" ht="15" x14ac:dyDescent="0.2">
      <c r="A552" s="471">
        <v>533</v>
      </c>
      <c r="B552" s="520"/>
      <c r="C552" s="305"/>
      <c r="D552" s="305"/>
      <c r="E552" s="292"/>
      <c r="F552" s="292"/>
      <c r="G552" s="561"/>
      <c r="H552" s="561"/>
      <c r="I552" s="602"/>
    </row>
    <row r="553" spans="1:9" s="147" customFormat="1" ht="15" x14ac:dyDescent="0.2">
      <c r="A553" s="472">
        <v>534</v>
      </c>
      <c r="B553" s="520"/>
      <c r="C553" s="305"/>
      <c r="D553" s="305"/>
      <c r="E553" s="292"/>
      <c r="F553" s="292"/>
      <c r="G553" s="561"/>
      <c r="H553" s="561"/>
      <c r="I553" s="602"/>
    </row>
    <row r="554" spans="1:9" s="147" customFormat="1" ht="15" x14ac:dyDescent="0.2">
      <c r="A554" s="471">
        <v>535</v>
      </c>
      <c r="B554" s="520"/>
      <c r="C554" s="305"/>
      <c r="D554" s="305"/>
      <c r="E554" s="292"/>
      <c r="F554" s="292"/>
      <c r="G554" s="561"/>
      <c r="H554" s="561"/>
      <c r="I554" s="602"/>
    </row>
    <row r="555" spans="1:9" s="147" customFormat="1" ht="15" x14ac:dyDescent="0.2">
      <c r="A555" s="472">
        <v>536</v>
      </c>
      <c r="B555" s="520"/>
      <c r="C555" s="305"/>
      <c r="D555" s="305"/>
      <c r="E555" s="292"/>
      <c r="F555" s="292"/>
      <c r="G555" s="561"/>
      <c r="H555" s="561"/>
      <c r="I555" s="602"/>
    </row>
    <row r="556" spans="1:9" s="147" customFormat="1" ht="15" x14ac:dyDescent="0.2">
      <c r="A556" s="471">
        <v>537</v>
      </c>
      <c r="B556" s="520"/>
      <c r="C556" s="305"/>
      <c r="D556" s="305"/>
      <c r="E556" s="292"/>
      <c r="F556" s="292"/>
      <c r="G556" s="561"/>
      <c r="H556" s="561"/>
      <c r="I556" s="602"/>
    </row>
    <row r="557" spans="1:9" s="147" customFormat="1" ht="15" x14ac:dyDescent="0.2">
      <c r="A557" s="472">
        <v>538</v>
      </c>
      <c r="B557" s="520"/>
      <c r="C557" s="305"/>
      <c r="D557" s="305"/>
      <c r="E557" s="292"/>
      <c r="F557" s="292"/>
      <c r="G557" s="561"/>
      <c r="H557" s="561"/>
      <c r="I557" s="602"/>
    </row>
    <row r="558" spans="1:9" s="147" customFormat="1" ht="15" x14ac:dyDescent="0.2">
      <c r="A558" s="471">
        <v>539</v>
      </c>
      <c r="B558" s="520"/>
      <c r="C558" s="305"/>
      <c r="D558" s="305"/>
      <c r="E558" s="292"/>
      <c r="F558" s="292"/>
      <c r="G558" s="561"/>
      <c r="H558" s="561"/>
      <c r="I558" s="602"/>
    </row>
    <row r="559" spans="1:9" s="147" customFormat="1" ht="15" x14ac:dyDescent="0.2">
      <c r="A559" s="472">
        <v>540</v>
      </c>
      <c r="B559" s="520"/>
      <c r="C559" s="305"/>
      <c r="D559" s="305"/>
      <c r="E559" s="292"/>
      <c r="F559" s="292"/>
      <c r="G559" s="561"/>
      <c r="H559" s="561"/>
      <c r="I559" s="602"/>
    </row>
    <row r="560" spans="1:9" s="147" customFormat="1" ht="15" x14ac:dyDescent="0.2">
      <c r="A560" s="471">
        <v>541</v>
      </c>
      <c r="B560" s="520"/>
      <c r="C560" s="305"/>
      <c r="D560" s="305"/>
      <c r="E560" s="292"/>
      <c r="F560" s="292"/>
      <c r="G560" s="561"/>
      <c r="H560" s="561"/>
      <c r="I560" s="602"/>
    </row>
    <row r="561" spans="1:9" s="147" customFormat="1" ht="15" x14ac:dyDescent="0.2">
      <c r="A561" s="472">
        <v>542</v>
      </c>
      <c r="B561" s="520"/>
      <c r="C561" s="305"/>
      <c r="D561" s="305"/>
      <c r="E561" s="292"/>
      <c r="F561" s="292"/>
      <c r="G561" s="561"/>
      <c r="H561" s="561"/>
      <c r="I561" s="602"/>
    </row>
    <row r="562" spans="1:9" s="147" customFormat="1" ht="15" x14ac:dyDescent="0.2">
      <c r="A562" s="471">
        <v>543</v>
      </c>
      <c r="B562" s="520"/>
      <c r="C562" s="305"/>
      <c r="D562" s="305"/>
      <c r="E562" s="292"/>
      <c r="F562" s="292"/>
      <c r="G562" s="561"/>
      <c r="H562" s="561"/>
      <c r="I562" s="602"/>
    </row>
    <row r="563" spans="1:9" s="147" customFormat="1" ht="15" x14ac:dyDescent="0.2">
      <c r="A563" s="472">
        <v>544</v>
      </c>
      <c r="B563" s="520"/>
      <c r="C563" s="305"/>
      <c r="D563" s="305"/>
      <c r="E563" s="292"/>
      <c r="F563" s="292"/>
      <c r="G563" s="561"/>
      <c r="H563" s="561"/>
      <c r="I563" s="602"/>
    </row>
    <row r="564" spans="1:9" s="147" customFormat="1" ht="15" x14ac:dyDescent="0.2">
      <c r="A564" s="471">
        <v>545</v>
      </c>
      <c r="B564" s="520"/>
      <c r="C564" s="305"/>
      <c r="D564" s="305"/>
      <c r="E564" s="292"/>
      <c r="F564" s="292"/>
      <c r="G564" s="561"/>
      <c r="H564" s="561"/>
      <c r="I564" s="602"/>
    </row>
    <row r="565" spans="1:9" s="147" customFormat="1" ht="15" x14ac:dyDescent="0.2">
      <c r="A565" s="472">
        <v>546</v>
      </c>
      <c r="B565" s="520"/>
      <c r="C565" s="305"/>
      <c r="D565" s="305"/>
      <c r="E565" s="292"/>
      <c r="F565" s="292"/>
      <c r="G565" s="561"/>
      <c r="H565" s="561"/>
      <c r="I565" s="602"/>
    </row>
    <row r="566" spans="1:9" s="147" customFormat="1" ht="15" x14ac:dyDescent="0.2">
      <c r="A566" s="471">
        <v>547</v>
      </c>
      <c r="B566" s="520"/>
      <c r="C566" s="305"/>
      <c r="D566" s="305"/>
      <c r="E566" s="292"/>
      <c r="F566" s="292"/>
      <c r="G566" s="561"/>
      <c r="H566" s="561"/>
      <c r="I566" s="602"/>
    </row>
    <row r="567" spans="1:9" s="147" customFormat="1" ht="15" x14ac:dyDescent="0.2">
      <c r="A567" s="472">
        <v>548</v>
      </c>
      <c r="B567" s="520"/>
      <c r="C567" s="305"/>
      <c r="D567" s="305"/>
      <c r="E567" s="292"/>
      <c r="F567" s="292"/>
      <c r="G567" s="561"/>
      <c r="H567" s="561"/>
      <c r="I567" s="602"/>
    </row>
    <row r="568" spans="1:9" s="147" customFormat="1" ht="15" x14ac:dyDescent="0.2">
      <c r="A568" s="471">
        <v>549</v>
      </c>
      <c r="B568" s="520"/>
      <c r="C568" s="305"/>
      <c r="D568" s="305"/>
      <c r="E568" s="292"/>
      <c r="F568" s="292"/>
      <c r="G568" s="561"/>
      <c r="H568" s="561"/>
      <c r="I568" s="602"/>
    </row>
    <row r="569" spans="1:9" s="147" customFormat="1" ht="15" x14ac:dyDescent="0.2">
      <c r="A569" s="472">
        <v>550</v>
      </c>
      <c r="B569" s="520"/>
      <c r="C569" s="305"/>
      <c r="D569" s="305"/>
      <c r="E569" s="292"/>
      <c r="F569" s="292"/>
      <c r="G569" s="561"/>
      <c r="H569" s="561"/>
      <c r="I569" s="602"/>
    </row>
    <row r="570" spans="1:9" s="147" customFormat="1" ht="15" x14ac:dyDescent="0.2">
      <c r="A570" s="471">
        <v>551</v>
      </c>
      <c r="B570" s="520"/>
      <c r="C570" s="305"/>
      <c r="D570" s="305"/>
      <c r="E570" s="292"/>
      <c r="F570" s="292"/>
      <c r="G570" s="561"/>
      <c r="H570" s="561"/>
      <c r="I570" s="602"/>
    </row>
    <row r="571" spans="1:9" s="147" customFormat="1" ht="15" x14ac:dyDescent="0.2">
      <c r="A571" s="472">
        <v>552</v>
      </c>
      <c r="B571" s="520"/>
      <c r="C571" s="305"/>
      <c r="D571" s="305"/>
      <c r="E571" s="292"/>
      <c r="F571" s="292"/>
      <c r="G571" s="561"/>
      <c r="H571" s="561"/>
      <c r="I571" s="602"/>
    </row>
    <row r="572" spans="1:9" s="147" customFormat="1" ht="15" x14ac:dyDescent="0.2">
      <c r="A572" s="471">
        <v>553</v>
      </c>
      <c r="B572" s="520"/>
      <c r="C572" s="305"/>
      <c r="D572" s="305"/>
      <c r="E572" s="292"/>
      <c r="F572" s="292"/>
      <c r="G572" s="561"/>
      <c r="H572" s="561"/>
      <c r="I572" s="602"/>
    </row>
    <row r="573" spans="1:9" s="147" customFormat="1" ht="15" x14ac:dyDescent="0.2">
      <c r="A573" s="472">
        <v>554</v>
      </c>
      <c r="B573" s="520"/>
      <c r="C573" s="305"/>
      <c r="D573" s="305"/>
      <c r="E573" s="292"/>
      <c r="F573" s="292"/>
      <c r="G573" s="561"/>
      <c r="H573" s="561"/>
      <c r="I573" s="602"/>
    </row>
    <row r="574" spans="1:9" s="147" customFormat="1" ht="15" x14ac:dyDescent="0.2">
      <c r="A574" s="471">
        <v>555</v>
      </c>
      <c r="B574" s="520"/>
      <c r="C574" s="305"/>
      <c r="D574" s="305"/>
      <c r="E574" s="292"/>
      <c r="F574" s="292"/>
      <c r="G574" s="561"/>
      <c r="H574" s="561"/>
      <c r="I574" s="602"/>
    </row>
    <row r="575" spans="1:9" s="147" customFormat="1" ht="15" x14ac:dyDescent="0.2">
      <c r="A575" s="472">
        <v>556</v>
      </c>
      <c r="B575" s="520"/>
      <c r="C575" s="305"/>
      <c r="D575" s="305"/>
      <c r="E575" s="292"/>
      <c r="F575" s="292"/>
      <c r="G575" s="561"/>
      <c r="H575" s="561"/>
      <c r="I575" s="602"/>
    </row>
    <row r="576" spans="1:9" s="147" customFormat="1" ht="15" x14ac:dyDescent="0.2">
      <c r="A576" s="471">
        <v>557</v>
      </c>
      <c r="B576" s="520"/>
      <c r="C576" s="305"/>
      <c r="D576" s="305"/>
      <c r="E576" s="292"/>
      <c r="F576" s="292"/>
      <c r="G576" s="561"/>
      <c r="H576" s="561"/>
      <c r="I576" s="602"/>
    </row>
    <row r="577" spans="1:9" s="147" customFormat="1" ht="15" x14ac:dyDescent="0.2">
      <c r="A577" s="472">
        <v>558</v>
      </c>
      <c r="B577" s="520"/>
      <c r="C577" s="305"/>
      <c r="D577" s="305"/>
      <c r="E577" s="292"/>
      <c r="F577" s="292"/>
      <c r="G577" s="561"/>
      <c r="H577" s="561"/>
      <c r="I577" s="602"/>
    </row>
    <row r="578" spans="1:9" s="147" customFormat="1" ht="15" x14ac:dyDescent="0.2">
      <c r="A578" s="471">
        <v>559</v>
      </c>
      <c r="B578" s="520"/>
      <c r="C578" s="305"/>
      <c r="D578" s="305"/>
      <c r="E578" s="292"/>
      <c r="F578" s="292"/>
      <c r="G578" s="561"/>
      <c r="H578" s="561"/>
      <c r="I578" s="602"/>
    </row>
    <row r="579" spans="1:9" s="147" customFormat="1" ht="15" x14ac:dyDescent="0.2">
      <c r="A579" s="472">
        <v>560</v>
      </c>
      <c r="B579" s="520"/>
      <c r="C579" s="305"/>
      <c r="D579" s="305"/>
      <c r="E579" s="292"/>
      <c r="F579" s="292"/>
      <c r="G579" s="561"/>
      <c r="H579" s="561"/>
      <c r="I579" s="602"/>
    </row>
    <row r="580" spans="1:9" s="147" customFormat="1" ht="15" x14ac:dyDescent="0.2">
      <c r="A580" s="471">
        <v>561</v>
      </c>
      <c r="B580" s="520"/>
      <c r="C580" s="305"/>
      <c r="D580" s="305"/>
      <c r="E580" s="292"/>
      <c r="F580" s="292"/>
      <c r="G580" s="561"/>
      <c r="H580" s="561"/>
      <c r="I580" s="602"/>
    </row>
    <row r="581" spans="1:9" s="147" customFormat="1" ht="15" x14ac:dyDescent="0.2">
      <c r="A581" s="472">
        <v>562</v>
      </c>
      <c r="B581" s="520"/>
      <c r="C581" s="305"/>
      <c r="D581" s="305"/>
      <c r="E581" s="292"/>
      <c r="F581" s="292"/>
      <c r="G581" s="561"/>
      <c r="H581" s="561"/>
      <c r="I581" s="602"/>
    </row>
    <row r="582" spans="1:9" s="147" customFormat="1" ht="15" x14ac:dyDescent="0.2">
      <c r="A582" s="471">
        <v>563</v>
      </c>
      <c r="B582" s="520"/>
      <c r="C582" s="305"/>
      <c r="D582" s="305"/>
      <c r="E582" s="292"/>
      <c r="F582" s="292"/>
      <c r="G582" s="561"/>
      <c r="H582" s="561"/>
      <c r="I582" s="602"/>
    </row>
    <row r="583" spans="1:9" s="147" customFormat="1" ht="15" x14ac:dyDescent="0.2">
      <c r="A583" s="472">
        <v>564</v>
      </c>
      <c r="B583" s="520"/>
      <c r="C583" s="305"/>
      <c r="D583" s="305"/>
      <c r="E583" s="292"/>
      <c r="F583" s="292"/>
      <c r="G583" s="561"/>
      <c r="H583" s="561"/>
      <c r="I583" s="602"/>
    </row>
    <row r="584" spans="1:9" s="147" customFormat="1" ht="15" x14ac:dyDescent="0.2">
      <c r="A584" s="471">
        <v>565</v>
      </c>
      <c r="B584" s="520"/>
      <c r="C584" s="305"/>
      <c r="D584" s="305"/>
      <c r="E584" s="292"/>
      <c r="F584" s="292"/>
      <c r="G584" s="561"/>
      <c r="H584" s="561"/>
      <c r="I584" s="602"/>
    </row>
    <row r="585" spans="1:9" s="147" customFormat="1" ht="15" x14ac:dyDescent="0.2">
      <c r="A585" s="472">
        <v>566</v>
      </c>
      <c r="B585" s="520"/>
      <c r="C585" s="305"/>
      <c r="D585" s="305"/>
      <c r="E585" s="292"/>
      <c r="F585" s="292"/>
      <c r="G585" s="561"/>
      <c r="H585" s="561"/>
      <c r="I585" s="602"/>
    </row>
    <row r="586" spans="1:9" s="147" customFormat="1" ht="15" x14ac:dyDescent="0.2">
      <c r="A586" s="471">
        <v>567</v>
      </c>
      <c r="B586" s="520"/>
      <c r="C586" s="305"/>
      <c r="D586" s="305"/>
      <c r="E586" s="292"/>
      <c r="F586" s="292"/>
      <c r="G586" s="561"/>
      <c r="H586" s="561"/>
      <c r="I586" s="602"/>
    </row>
    <row r="587" spans="1:9" s="147" customFormat="1" ht="15" x14ac:dyDescent="0.2">
      <c r="A587" s="472">
        <v>568</v>
      </c>
      <c r="B587" s="520"/>
      <c r="C587" s="305"/>
      <c r="D587" s="305"/>
      <c r="E587" s="292"/>
      <c r="F587" s="292"/>
      <c r="G587" s="561"/>
      <c r="H587" s="561"/>
      <c r="I587" s="602"/>
    </row>
    <row r="588" spans="1:9" s="147" customFormat="1" ht="15" x14ac:dyDescent="0.2">
      <c r="A588" s="471">
        <v>569</v>
      </c>
      <c r="B588" s="520"/>
      <c r="C588" s="305"/>
      <c r="D588" s="305"/>
      <c r="E588" s="292"/>
      <c r="F588" s="292"/>
      <c r="G588" s="561"/>
      <c r="H588" s="561"/>
      <c r="I588" s="602"/>
    </row>
    <row r="589" spans="1:9" s="147" customFormat="1" ht="15" x14ac:dyDescent="0.2">
      <c r="A589" s="472">
        <v>570</v>
      </c>
      <c r="B589" s="520"/>
      <c r="C589" s="305"/>
      <c r="D589" s="305"/>
      <c r="E589" s="292"/>
      <c r="F589" s="292"/>
      <c r="G589" s="561"/>
      <c r="H589" s="561"/>
      <c r="I589" s="602"/>
    </row>
    <row r="590" spans="1:9" s="147" customFormat="1" ht="15" x14ac:dyDescent="0.2">
      <c r="A590" s="471">
        <v>571</v>
      </c>
      <c r="B590" s="520"/>
      <c r="C590" s="305"/>
      <c r="D590" s="305"/>
      <c r="E590" s="292"/>
      <c r="F590" s="292"/>
      <c r="G590" s="561"/>
      <c r="H590" s="561"/>
      <c r="I590" s="602"/>
    </row>
    <row r="591" spans="1:9" s="147" customFormat="1" ht="15" x14ac:dyDescent="0.2">
      <c r="A591" s="472">
        <v>572</v>
      </c>
      <c r="B591" s="520"/>
      <c r="C591" s="305"/>
      <c r="D591" s="305"/>
      <c r="E591" s="292"/>
      <c r="F591" s="292"/>
      <c r="G591" s="561"/>
      <c r="H591" s="561"/>
      <c r="I591" s="602"/>
    </row>
    <row r="592" spans="1:9" s="147" customFormat="1" ht="15" x14ac:dyDescent="0.2">
      <c r="A592" s="471">
        <v>573</v>
      </c>
      <c r="B592" s="520"/>
      <c r="C592" s="305"/>
      <c r="D592" s="305"/>
      <c r="E592" s="292"/>
      <c r="F592" s="292"/>
      <c r="G592" s="561"/>
      <c r="H592" s="561"/>
      <c r="I592" s="602"/>
    </row>
    <row r="593" spans="1:9" s="147" customFormat="1" ht="15" x14ac:dyDescent="0.2">
      <c r="A593" s="472">
        <v>574</v>
      </c>
      <c r="B593" s="520"/>
      <c r="C593" s="305"/>
      <c r="D593" s="305"/>
      <c r="E593" s="292"/>
      <c r="F593" s="292"/>
      <c r="G593" s="561"/>
      <c r="H593" s="561"/>
      <c r="I593" s="602"/>
    </row>
    <row r="594" spans="1:9" s="147" customFormat="1" ht="15" x14ac:dyDescent="0.2">
      <c r="A594" s="471">
        <v>575</v>
      </c>
      <c r="B594" s="520"/>
      <c r="C594" s="305"/>
      <c r="D594" s="305"/>
      <c r="E594" s="292"/>
      <c r="F594" s="292"/>
      <c r="G594" s="561"/>
      <c r="H594" s="561"/>
      <c r="I594" s="602"/>
    </row>
    <row r="595" spans="1:9" s="147" customFormat="1" ht="15" x14ac:dyDescent="0.2">
      <c r="A595" s="472">
        <v>576</v>
      </c>
      <c r="B595" s="520"/>
      <c r="C595" s="305"/>
      <c r="D595" s="305"/>
      <c r="E595" s="292"/>
      <c r="F595" s="292"/>
      <c r="G595" s="561"/>
      <c r="H595" s="561"/>
      <c r="I595" s="602"/>
    </row>
    <row r="596" spans="1:9" s="147" customFormat="1" ht="15" x14ac:dyDescent="0.2">
      <c r="A596" s="471">
        <v>577</v>
      </c>
      <c r="B596" s="520"/>
      <c r="C596" s="305"/>
      <c r="D596" s="305"/>
      <c r="E596" s="292"/>
      <c r="F596" s="292"/>
      <c r="G596" s="561"/>
      <c r="H596" s="561"/>
      <c r="I596" s="602"/>
    </row>
    <row r="597" spans="1:9" s="147" customFormat="1" ht="15" x14ac:dyDescent="0.2">
      <c r="A597" s="472">
        <v>578</v>
      </c>
      <c r="B597" s="520"/>
      <c r="C597" s="305"/>
      <c r="D597" s="305"/>
      <c r="E597" s="292"/>
      <c r="F597" s="292"/>
      <c r="G597" s="561"/>
      <c r="H597" s="561"/>
      <c r="I597" s="602"/>
    </row>
    <row r="598" spans="1:9" s="147" customFormat="1" ht="15" x14ac:dyDescent="0.2">
      <c r="A598" s="471">
        <v>579</v>
      </c>
      <c r="B598" s="520"/>
      <c r="C598" s="305"/>
      <c r="D598" s="305"/>
      <c r="E598" s="292"/>
      <c r="F598" s="292"/>
      <c r="G598" s="561"/>
      <c r="H598" s="561"/>
      <c r="I598" s="602"/>
    </row>
    <row r="599" spans="1:9" s="147" customFormat="1" ht="15" x14ac:dyDescent="0.2">
      <c r="A599" s="472">
        <v>580</v>
      </c>
      <c r="B599" s="520"/>
      <c r="C599" s="305"/>
      <c r="D599" s="305"/>
      <c r="E599" s="292"/>
      <c r="F599" s="292"/>
      <c r="G599" s="561"/>
      <c r="H599" s="561"/>
      <c r="I599" s="602"/>
    </row>
    <row r="600" spans="1:9" s="147" customFormat="1" ht="15" x14ac:dyDescent="0.2">
      <c r="A600" s="471">
        <v>581</v>
      </c>
      <c r="B600" s="520"/>
      <c r="C600" s="305"/>
      <c r="D600" s="305"/>
      <c r="E600" s="292"/>
      <c r="F600" s="292"/>
      <c r="G600" s="561"/>
      <c r="H600" s="561"/>
      <c r="I600" s="602"/>
    </row>
    <row r="601" spans="1:9" s="147" customFormat="1" ht="15" x14ac:dyDescent="0.2">
      <c r="A601" s="472">
        <v>582</v>
      </c>
      <c r="B601" s="520"/>
      <c r="C601" s="305"/>
      <c r="D601" s="305"/>
      <c r="E601" s="292"/>
      <c r="F601" s="292"/>
      <c r="G601" s="561"/>
      <c r="H601" s="561"/>
      <c r="I601" s="602"/>
    </row>
    <row r="602" spans="1:9" s="147" customFormat="1" ht="15" x14ac:dyDescent="0.2">
      <c r="A602" s="471">
        <v>583</v>
      </c>
      <c r="B602" s="520"/>
      <c r="C602" s="305"/>
      <c r="D602" s="305"/>
      <c r="E602" s="292"/>
      <c r="F602" s="292"/>
      <c r="G602" s="561"/>
      <c r="H602" s="561"/>
      <c r="I602" s="602"/>
    </row>
    <row r="603" spans="1:9" s="147" customFormat="1" ht="15" x14ac:dyDescent="0.2">
      <c r="A603" s="472">
        <v>584</v>
      </c>
      <c r="B603" s="520"/>
      <c r="C603" s="305"/>
      <c r="D603" s="305"/>
      <c r="E603" s="292"/>
      <c r="F603" s="292"/>
      <c r="G603" s="561"/>
      <c r="H603" s="561"/>
      <c r="I603" s="602"/>
    </row>
    <row r="604" spans="1:9" s="147" customFormat="1" ht="15" x14ac:dyDescent="0.2">
      <c r="A604" s="471">
        <v>585</v>
      </c>
      <c r="B604" s="520"/>
      <c r="C604" s="305"/>
      <c r="D604" s="305"/>
      <c r="E604" s="292"/>
      <c r="F604" s="292"/>
      <c r="G604" s="561"/>
      <c r="H604" s="561"/>
      <c r="I604" s="602"/>
    </row>
    <row r="605" spans="1:9" s="147" customFormat="1" ht="15" x14ac:dyDescent="0.2">
      <c r="A605" s="472">
        <v>586</v>
      </c>
      <c r="B605" s="520"/>
      <c r="C605" s="305"/>
      <c r="D605" s="305"/>
      <c r="E605" s="292"/>
      <c r="F605" s="292"/>
      <c r="G605" s="561"/>
      <c r="H605" s="561"/>
      <c r="I605" s="602"/>
    </row>
    <row r="606" spans="1:9" s="147" customFormat="1" ht="15" x14ac:dyDescent="0.2">
      <c r="A606" s="471">
        <v>587</v>
      </c>
      <c r="B606" s="520"/>
      <c r="C606" s="305"/>
      <c r="D606" s="305"/>
      <c r="E606" s="292"/>
      <c r="F606" s="292"/>
      <c r="G606" s="561"/>
      <c r="H606" s="561"/>
      <c r="I606" s="602"/>
    </row>
    <row r="607" spans="1:9" s="147" customFormat="1" ht="15" x14ac:dyDescent="0.2">
      <c r="A607" s="472">
        <v>588</v>
      </c>
      <c r="B607" s="520"/>
      <c r="C607" s="305"/>
      <c r="D607" s="305"/>
      <c r="E607" s="292"/>
      <c r="F607" s="292"/>
      <c r="G607" s="561"/>
      <c r="H607" s="561"/>
      <c r="I607" s="602"/>
    </row>
    <row r="608" spans="1:9" s="147" customFormat="1" ht="15" x14ac:dyDescent="0.2">
      <c r="A608" s="471">
        <v>589</v>
      </c>
      <c r="B608" s="520"/>
      <c r="C608" s="305"/>
      <c r="D608" s="305"/>
      <c r="E608" s="292"/>
      <c r="F608" s="292"/>
      <c r="G608" s="561"/>
      <c r="H608" s="561"/>
      <c r="I608" s="602"/>
    </row>
    <row r="609" spans="1:9" s="147" customFormat="1" ht="15" x14ac:dyDescent="0.2">
      <c r="A609" s="472">
        <v>590</v>
      </c>
      <c r="B609" s="520"/>
      <c r="C609" s="305"/>
      <c r="D609" s="305"/>
      <c r="E609" s="292"/>
      <c r="F609" s="292"/>
      <c r="G609" s="561"/>
      <c r="H609" s="561"/>
      <c r="I609" s="602"/>
    </row>
    <row r="610" spans="1:9" s="147" customFormat="1" ht="15" x14ac:dyDescent="0.2">
      <c r="A610" s="471">
        <v>591</v>
      </c>
      <c r="B610" s="520"/>
      <c r="C610" s="305"/>
      <c r="D610" s="305"/>
      <c r="E610" s="292"/>
      <c r="F610" s="292"/>
      <c r="G610" s="561"/>
      <c r="H610" s="561"/>
      <c r="I610" s="602"/>
    </row>
    <row r="611" spans="1:9" s="147" customFormat="1" ht="15" x14ac:dyDescent="0.2">
      <c r="A611" s="472">
        <v>592</v>
      </c>
      <c r="B611" s="520"/>
      <c r="C611" s="305"/>
      <c r="D611" s="305"/>
      <c r="E611" s="292"/>
      <c r="F611" s="292"/>
      <c r="G611" s="561"/>
      <c r="H611" s="561"/>
      <c r="I611" s="602"/>
    </row>
    <row r="612" spans="1:9" s="147" customFormat="1" ht="15" x14ac:dyDescent="0.2">
      <c r="A612" s="471">
        <v>593</v>
      </c>
      <c r="B612" s="520"/>
      <c r="C612" s="305"/>
      <c r="D612" s="305"/>
      <c r="E612" s="292"/>
      <c r="F612" s="292"/>
      <c r="G612" s="561"/>
      <c r="H612" s="561"/>
      <c r="I612" s="602"/>
    </row>
    <row r="613" spans="1:9" s="147" customFormat="1" ht="15" x14ac:dyDescent="0.2">
      <c r="A613" s="472">
        <v>594</v>
      </c>
      <c r="B613" s="520"/>
      <c r="C613" s="305"/>
      <c r="D613" s="305"/>
      <c r="E613" s="292"/>
      <c r="F613" s="292"/>
      <c r="G613" s="561"/>
      <c r="H613" s="561"/>
      <c r="I613" s="602"/>
    </row>
    <row r="614" spans="1:9" s="147" customFormat="1" ht="15" x14ac:dyDescent="0.2">
      <c r="A614" s="471">
        <v>595</v>
      </c>
      <c r="B614" s="520"/>
      <c r="C614" s="305"/>
      <c r="D614" s="305"/>
      <c r="E614" s="292"/>
      <c r="F614" s="292"/>
      <c r="G614" s="561"/>
      <c r="H614" s="561"/>
      <c r="I614" s="602"/>
    </row>
    <row r="615" spans="1:9" s="147" customFormat="1" ht="15" x14ac:dyDescent="0.2">
      <c r="A615" s="472">
        <v>596</v>
      </c>
      <c r="B615" s="520"/>
      <c r="C615" s="305"/>
      <c r="D615" s="305"/>
      <c r="E615" s="292"/>
      <c r="F615" s="292"/>
      <c r="G615" s="561"/>
      <c r="H615" s="561"/>
      <c r="I615" s="602"/>
    </row>
    <row r="616" spans="1:9" s="147" customFormat="1" ht="15" x14ac:dyDescent="0.2">
      <c r="A616" s="471">
        <v>597</v>
      </c>
      <c r="B616" s="520"/>
      <c r="C616" s="305"/>
      <c r="D616" s="305"/>
      <c r="E616" s="292"/>
      <c r="F616" s="292"/>
      <c r="G616" s="561"/>
      <c r="H616" s="561"/>
      <c r="I616" s="602"/>
    </row>
    <row r="617" spans="1:9" s="147" customFormat="1" ht="15" x14ac:dyDescent="0.2">
      <c r="A617" s="472">
        <v>598</v>
      </c>
      <c r="B617" s="520"/>
      <c r="C617" s="305"/>
      <c r="D617" s="305"/>
      <c r="E617" s="292"/>
      <c r="F617" s="292"/>
      <c r="G617" s="561"/>
      <c r="H617" s="561"/>
      <c r="I617" s="602"/>
    </row>
    <row r="618" spans="1:9" s="147" customFormat="1" ht="15" x14ac:dyDescent="0.2">
      <c r="A618" s="471">
        <v>599</v>
      </c>
      <c r="B618" s="520"/>
      <c r="C618" s="305"/>
      <c r="D618" s="305"/>
      <c r="E618" s="292"/>
      <c r="F618" s="292"/>
      <c r="G618" s="561"/>
      <c r="H618" s="561"/>
      <c r="I618" s="602"/>
    </row>
    <row r="619" spans="1:9" s="147" customFormat="1" ht="15" x14ac:dyDescent="0.2">
      <c r="A619" s="472">
        <v>600</v>
      </c>
      <c r="B619" s="520"/>
      <c r="C619" s="305"/>
      <c r="D619" s="305"/>
      <c r="E619" s="292"/>
      <c r="F619" s="292"/>
      <c r="G619" s="561"/>
      <c r="H619" s="561"/>
      <c r="I619" s="602"/>
    </row>
    <row r="620" spans="1:9" s="147" customFormat="1" ht="15" x14ac:dyDescent="0.2">
      <c r="A620" s="471">
        <v>601</v>
      </c>
      <c r="B620" s="520"/>
      <c r="C620" s="305"/>
      <c r="D620" s="305"/>
      <c r="E620" s="292"/>
      <c r="F620" s="292"/>
      <c r="G620" s="561"/>
      <c r="H620" s="561"/>
      <c r="I620" s="602"/>
    </row>
    <row r="621" spans="1:9" s="147" customFormat="1" ht="15" x14ac:dyDescent="0.2">
      <c r="A621" s="472">
        <v>602</v>
      </c>
      <c r="B621" s="520"/>
      <c r="C621" s="305"/>
      <c r="D621" s="305"/>
      <c r="E621" s="292"/>
      <c r="F621" s="292"/>
      <c r="G621" s="561"/>
      <c r="H621" s="561"/>
      <c r="I621" s="602"/>
    </row>
    <row r="622" spans="1:9" s="147" customFormat="1" ht="15" x14ac:dyDescent="0.2">
      <c r="A622" s="471">
        <v>603</v>
      </c>
      <c r="B622" s="520"/>
      <c r="C622" s="305"/>
      <c r="D622" s="305"/>
      <c r="E622" s="292"/>
      <c r="F622" s="292"/>
      <c r="G622" s="561"/>
      <c r="H622" s="561"/>
      <c r="I622" s="602"/>
    </row>
    <row r="623" spans="1:9" s="147" customFormat="1" ht="15" x14ac:dyDescent="0.2">
      <c r="A623" s="472">
        <v>604</v>
      </c>
      <c r="B623" s="520"/>
      <c r="C623" s="305"/>
      <c r="D623" s="305"/>
      <c r="E623" s="292"/>
      <c r="F623" s="292"/>
      <c r="G623" s="561"/>
      <c r="H623" s="561"/>
      <c r="I623" s="602"/>
    </row>
    <row r="624" spans="1:9" s="147" customFormat="1" ht="15" x14ac:dyDescent="0.2">
      <c r="A624" s="471">
        <v>605</v>
      </c>
      <c r="B624" s="520"/>
      <c r="C624" s="305"/>
      <c r="D624" s="305"/>
      <c r="E624" s="292"/>
      <c r="F624" s="292"/>
      <c r="G624" s="561"/>
      <c r="H624" s="561"/>
      <c r="I624" s="602"/>
    </row>
    <row r="625" spans="1:9" s="147" customFormat="1" ht="15" x14ac:dyDescent="0.2">
      <c r="A625" s="472">
        <v>606</v>
      </c>
      <c r="B625" s="520"/>
      <c r="C625" s="305"/>
      <c r="D625" s="305"/>
      <c r="E625" s="292"/>
      <c r="F625" s="292"/>
      <c r="G625" s="561"/>
      <c r="H625" s="561"/>
      <c r="I625" s="602"/>
    </row>
    <row r="626" spans="1:9" s="147" customFormat="1" ht="15" x14ac:dyDescent="0.2">
      <c r="A626" s="471">
        <v>607</v>
      </c>
      <c r="B626" s="520"/>
      <c r="C626" s="305"/>
      <c r="D626" s="305"/>
      <c r="E626" s="292"/>
      <c r="F626" s="292"/>
      <c r="G626" s="561"/>
      <c r="H626" s="561"/>
      <c r="I626" s="602"/>
    </row>
    <row r="627" spans="1:9" s="147" customFormat="1" ht="15" x14ac:dyDescent="0.2">
      <c r="A627" s="472">
        <v>608</v>
      </c>
      <c r="B627" s="520"/>
      <c r="C627" s="305"/>
      <c r="D627" s="305"/>
      <c r="E627" s="292"/>
      <c r="F627" s="292"/>
      <c r="G627" s="561"/>
      <c r="H627" s="561"/>
      <c r="I627" s="602"/>
    </row>
    <row r="628" spans="1:9" s="147" customFormat="1" ht="15" x14ac:dyDescent="0.2">
      <c r="A628" s="471">
        <v>609</v>
      </c>
      <c r="B628" s="520"/>
      <c r="C628" s="305"/>
      <c r="D628" s="305"/>
      <c r="E628" s="292"/>
      <c r="F628" s="292"/>
      <c r="G628" s="561"/>
      <c r="H628" s="561"/>
      <c r="I628" s="602"/>
    </row>
    <row r="629" spans="1:9" s="147" customFormat="1" ht="15" x14ac:dyDescent="0.2">
      <c r="A629" s="472">
        <v>610</v>
      </c>
      <c r="B629" s="520"/>
      <c r="C629" s="305"/>
      <c r="D629" s="305"/>
      <c r="E629" s="292"/>
      <c r="F629" s="292"/>
      <c r="G629" s="561"/>
      <c r="H629" s="561"/>
      <c r="I629" s="602"/>
    </row>
    <row r="630" spans="1:9" s="147" customFormat="1" ht="15" x14ac:dyDescent="0.2">
      <c r="A630" s="471">
        <v>611</v>
      </c>
      <c r="B630" s="520"/>
      <c r="C630" s="305"/>
      <c r="D630" s="305"/>
      <c r="E630" s="292"/>
      <c r="F630" s="292"/>
      <c r="G630" s="561"/>
      <c r="H630" s="561"/>
      <c r="I630" s="602"/>
    </row>
    <row r="631" spans="1:9" s="147" customFormat="1" ht="15" x14ac:dyDescent="0.2">
      <c r="A631" s="472">
        <v>612</v>
      </c>
      <c r="B631" s="520"/>
      <c r="C631" s="305"/>
      <c r="D631" s="305"/>
      <c r="E631" s="292"/>
      <c r="F631" s="292"/>
      <c r="G631" s="561"/>
      <c r="H631" s="561"/>
      <c r="I631" s="602"/>
    </row>
    <row r="632" spans="1:9" s="147" customFormat="1" ht="15" x14ac:dyDescent="0.2">
      <c r="A632" s="471">
        <v>613</v>
      </c>
      <c r="B632" s="520"/>
      <c r="C632" s="305"/>
      <c r="D632" s="305"/>
      <c r="E632" s="292"/>
      <c r="F632" s="292"/>
      <c r="G632" s="561"/>
      <c r="H632" s="561"/>
      <c r="I632" s="602"/>
    </row>
    <row r="633" spans="1:9" s="147" customFormat="1" ht="15" x14ac:dyDescent="0.2">
      <c r="A633" s="472">
        <v>614</v>
      </c>
      <c r="B633" s="520"/>
      <c r="C633" s="305"/>
      <c r="D633" s="305"/>
      <c r="E633" s="292"/>
      <c r="F633" s="292"/>
      <c r="G633" s="561"/>
      <c r="H633" s="561"/>
      <c r="I633" s="602"/>
    </row>
    <row r="634" spans="1:9" s="147" customFormat="1" ht="15" x14ac:dyDescent="0.2">
      <c r="A634" s="471">
        <v>615</v>
      </c>
      <c r="B634" s="520"/>
      <c r="C634" s="305"/>
      <c r="D634" s="305"/>
      <c r="E634" s="292"/>
      <c r="F634" s="292"/>
      <c r="G634" s="561"/>
      <c r="H634" s="561"/>
      <c r="I634" s="602"/>
    </row>
    <row r="635" spans="1:9" s="147" customFormat="1" ht="15" x14ac:dyDescent="0.2">
      <c r="A635" s="472">
        <v>616</v>
      </c>
      <c r="B635" s="520"/>
      <c r="C635" s="305"/>
      <c r="D635" s="305"/>
      <c r="E635" s="292"/>
      <c r="F635" s="292"/>
      <c r="G635" s="561"/>
      <c r="H635" s="561"/>
      <c r="I635" s="602"/>
    </row>
    <row r="636" spans="1:9" s="147" customFormat="1" ht="15" x14ac:dyDescent="0.2">
      <c r="A636" s="471">
        <v>617</v>
      </c>
      <c r="B636" s="520"/>
      <c r="C636" s="305"/>
      <c r="D636" s="305"/>
      <c r="E636" s="292"/>
      <c r="F636" s="292"/>
      <c r="G636" s="561"/>
      <c r="H636" s="561"/>
      <c r="I636" s="602"/>
    </row>
    <row r="637" spans="1:9" s="147" customFormat="1" ht="15" x14ac:dyDescent="0.2">
      <c r="A637" s="472">
        <v>618</v>
      </c>
      <c r="B637" s="520"/>
      <c r="C637" s="305"/>
      <c r="D637" s="305"/>
      <c r="E637" s="292"/>
      <c r="F637" s="292"/>
      <c r="G637" s="561"/>
      <c r="H637" s="561"/>
      <c r="I637" s="602"/>
    </row>
    <row r="638" spans="1:9" s="147" customFormat="1" ht="15" x14ac:dyDescent="0.2">
      <c r="A638" s="471">
        <v>619</v>
      </c>
      <c r="B638" s="520"/>
      <c r="C638" s="305"/>
      <c r="D638" s="305"/>
      <c r="E638" s="292"/>
      <c r="F638" s="292"/>
      <c r="G638" s="561"/>
      <c r="H638" s="561"/>
      <c r="I638" s="602"/>
    </row>
    <row r="639" spans="1:9" s="147" customFormat="1" ht="15" x14ac:dyDescent="0.2">
      <c r="A639" s="472">
        <v>620</v>
      </c>
      <c r="B639" s="520"/>
      <c r="C639" s="305"/>
      <c r="D639" s="305"/>
      <c r="E639" s="292"/>
      <c r="F639" s="292"/>
      <c r="G639" s="561"/>
      <c r="H639" s="561"/>
      <c r="I639" s="602"/>
    </row>
    <row r="640" spans="1:9" s="147" customFormat="1" ht="15" x14ac:dyDescent="0.2">
      <c r="A640" s="471">
        <v>621</v>
      </c>
      <c r="B640" s="520"/>
      <c r="C640" s="305"/>
      <c r="D640" s="305"/>
      <c r="E640" s="292"/>
      <c r="F640" s="292"/>
      <c r="G640" s="561"/>
      <c r="H640" s="561"/>
      <c r="I640" s="602"/>
    </row>
    <row r="641" spans="1:9" s="147" customFormat="1" ht="15" x14ac:dyDescent="0.2">
      <c r="A641" s="472">
        <v>622</v>
      </c>
      <c r="B641" s="520"/>
      <c r="C641" s="305"/>
      <c r="D641" s="305"/>
      <c r="E641" s="292"/>
      <c r="F641" s="292"/>
      <c r="G641" s="561"/>
      <c r="H641" s="561"/>
      <c r="I641" s="602"/>
    </row>
    <row r="642" spans="1:9" s="147" customFormat="1" ht="15" x14ac:dyDescent="0.2">
      <c r="A642" s="471">
        <v>623</v>
      </c>
      <c r="B642" s="520"/>
      <c r="C642" s="305"/>
      <c r="D642" s="305"/>
      <c r="E642" s="292"/>
      <c r="F642" s="292"/>
      <c r="G642" s="561"/>
      <c r="H642" s="561"/>
      <c r="I642" s="602"/>
    </row>
    <row r="643" spans="1:9" s="147" customFormat="1" ht="15" x14ac:dyDescent="0.2">
      <c r="A643" s="472">
        <v>624</v>
      </c>
      <c r="B643" s="520"/>
      <c r="C643" s="305"/>
      <c r="D643" s="305"/>
      <c r="E643" s="292"/>
      <c r="F643" s="292"/>
      <c r="G643" s="561"/>
      <c r="H643" s="561"/>
      <c r="I643" s="602"/>
    </row>
    <row r="644" spans="1:9" s="147" customFormat="1" ht="15" x14ac:dyDescent="0.2">
      <c r="A644" s="471">
        <v>625</v>
      </c>
      <c r="B644" s="520"/>
      <c r="C644" s="305"/>
      <c r="D644" s="305"/>
      <c r="E644" s="292"/>
      <c r="F644" s="292"/>
      <c r="G644" s="561"/>
      <c r="H644" s="561"/>
      <c r="I644" s="602"/>
    </row>
    <row r="645" spans="1:9" s="147" customFormat="1" ht="15" x14ac:dyDescent="0.2">
      <c r="A645" s="472">
        <v>626</v>
      </c>
      <c r="B645" s="520"/>
      <c r="C645" s="305"/>
      <c r="D645" s="305"/>
      <c r="E645" s="292"/>
      <c r="F645" s="292"/>
      <c r="G645" s="561"/>
      <c r="H645" s="561"/>
      <c r="I645" s="602"/>
    </row>
    <row r="646" spans="1:9" s="147" customFormat="1" ht="15" x14ac:dyDescent="0.2">
      <c r="A646" s="471">
        <v>627</v>
      </c>
      <c r="B646" s="520"/>
      <c r="C646" s="305"/>
      <c r="D646" s="305"/>
      <c r="E646" s="292"/>
      <c r="F646" s="292"/>
      <c r="G646" s="561"/>
      <c r="H646" s="561"/>
      <c r="I646" s="602"/>
    </row>
    <row r="647" spans="1:9" s="147" customFormat="1" ht="15" x14ac:dyDescent="0.2">
      <c r="A647" s="472">
        <v>628</v>
      </c>
      <c r="B647" s="520"/>
      <c r="C647" s="305"/>
      <c r="D647" s="305"/>
      <c r="E647" s="292"/>
      <c r="F647" s="292"/>
      <c r="G647" s="561"/>
      <c r="H647" s="561"/>
      <c r="I647" s="602"/>
    </row>
    <row r="648" spans="1:9" s="147" customFormat="1" ht="15" x14ac:dyDescent="0.2">
      <c r="A648" s="471">
        <v>629</v>
      </c>
      <c r="B648" s="520"/>
      <c r="C648" s="305"/>
      <c r="D648" s="305"/>
      <c r="E648" s="292"/>
      <c r="F648" s="292"/>
      <c r="G648" s="561"/>
      <c r="H648" s="561"/>
      <c r="I648" s="602"/>
    </row>
    <row r="649" spans="1:9" s="147" customFormat="1" ht="15" x14ac:dyDescent="0.2">
      <c r="A649" s="472">
        <v>630</v>
      </c>
      <c r="B649" s="520"/>
      <c r="C649" s="305"/>
      <c r="D649" s="305"/>
      <c r="E649" s="292"/>
      <c r="F649" s="292"/>
      <c r="G649" s="561"/>
      <c r="H649" s="561"/>
      <c r="I649" s="602"/>
    </row>
    <row r="650" spans="1:9" s="147" customFormat="1" ht="15" x14ac:dyDescent="0.2">
      <c r="A650" s="471">
        <v>631</v>
      </c>
      <c r="B650" s="520"/>
      <c r="C650" s="305"/>
      <c r="D650" s="305"/>
      <c r="E650" s="292"/>
      <c r="F650" s="292"/>
      <c r="G650" s="561"/>
      <c r="H650" s="561"/>
      <c r="I650" s="602"/>
    </row>
    <row r="651" spans="1:9" s="147" customFormat="1" ht="15" x14ac:dyDescent="0.2">
      <c r="A651" s="472">
        <v>632</v>
      </c>
      <c r="B651" s="520"/>
      <c r="C651" s="305"/>
      <c r="D651" s="305"/>
      <c r="E651" s="292"/>
      <c r="F651" s="292"/>
      <c r="G651" s="561"/>
      <c r="H651" s="561"/>
      <c r="I651" s="602"/>
    </row>
    <row r="652" spans="1:9" s="147" customFormat="1" ht="15" x14ac:dyDescent="0.2">
      <c r="A652" s="471">
        <v>633</v>
      </c>
      <c r="B652" s="520"/>
      <c r="C652" s="305"/>
      <c r="D652" s="305"/>
      <c r="E652" s="292"/>
      <c r="F652" s="292"/>
      <c r="G652" s="561"/>
      <c r="H652" s="561"/>
      <c r="I652" s="602"/>
    </row>
    <row r="653" spans="1:9" s="147" customFormat="1" ht="15" x14ac:dyDescent="0.2">
      <c r="A653" s="472">
        <v>634</v>
      </c>
      <c r="B653" s="520"/>
      <c r="C653" s="305"/>
      <c r="D653" s="305"/>
      <c r="E653" s="292"/>
      <c r="F653" s="292"/>
      <c r="G653" s="561"/>
      <c r="H653" s="561"/>
      <c r="I653" s="602"/>
    </row>
    <row r="654" spans="1:9" s="147" customFormat="1" ht="15" x14ac:dyDescent="0.2">
      <c r="A654" s="471">
        <v>635</v>
      </c>
      <c r="B654" s="520"/>
      <c r="C654" s="305"/>
      <c r="D654" s="305"/>
      <c r="E654" s="292"/>
      <c r="F654" s="292"/>
      <c r="G654" s="561"/>
      <c r="H654" s="561"/>
      <c r="I654" s="602"/>
    </row>
    <row r="655" spans="1:9" s="147" customFormat="1" ht="15" x14ac:dyDescent="0.2">
      <c r="A655" s="472">
        <v>636</v>
      </c>
      <c r="B655" s="520"/>
      <c r="C655" s="305"/>
      <c r="D655" s="305"/>
      <c r="E655" s="292"/>
      <c r="F655" s="292"/>
      <c r="G655" s="561"/>
      <c r="H655" s="561"/>
      <c r="I655" s="602"/>
    </row>
    <row r="656" spans="1:9" s="147" customFormat="1" ht="15" x14ac:dyDescent="0.2">
      <c r="A656" s="471">
        <v>637</v>
      </c>
      <c r="B656" s="520"/>
      <c r="C656" s="305"/>
      <c r="D656" s="305"/>
      <c r="E656" s="292"/>
      <c r="F656" s="292"/>
      <c r="G656" s="561"/>
      <c r="H656" s="561"/>
      <c r="I656" s="602"/>
    </row>
    <row r="657" spans="1:9" s="147" customFormat="1" ht="15" x14ac:dyDescent="0.2">
      <c r="A657" s="472">
        <v>638</v>
      </c>
      <c r="B657" s="520"/>
      <c r="C657" s="305"/>
      <c r="D657" s="305"/>
      <c r="E657" s="292"/>
      <c r="F657" s="292"/>
      <c r="G657" s="561"/>
      <c r="H657" s="561"/>
      <c r="I657" s="602"/>
    </row>
    <row r="658" spans="1:9" s="147" customFormat="1" ht="15" x14ac:dyDescent="0.2">
      <c r="A658" s="471">
        <v>639</v>
      </c>
      <c r="B658" s="520"/>
      <c r="C658" s="305"/>
      <c r="D658" s="305"/>
      <c r="E658" s="292"/>
      <c r="F658" s="292"/>
      <c r="G658" s="561"/>
      <c r="H658" s="561"/>
      <c r="I658" s="602"/>
    </row>
    <row r="659" spans="1:9" s="147" customFormat="1" ht="15" x14ac:dyDescent="0.2">
      <c r="A659" s="472">
        <v>640</v>
      </c>
      <c r="B659" s="520"/>
      <c r="C659" s="305"/>
      <c r="D659" s="305"/>
      <c r="E659" s="292"/>
      <c r="F659" s="292"/>
      <c r="G659" s="561"/>
      <c r="H659" s="561"/>
      <c r="I659" s="602"/>
    </row>
    <row r="660" spans="1:9" s="147" customFormat="1" ht="15" x14ac:dyDescent="0.2">
      <c r="A660" s="471">
        <v>641</v>
      </c>
      <c r="B660" s="520"/>
      <c r="C660" s="305"/>
      <c r="D660" s="305"/>
      <c r="E660" s="292"/>
      <c r="F660" s="292"/>
      <c r="G660" s="561"/>
      <c r="H660" s="561"/>
      <c r="I660" s="602"/>
    </row>
    <row r="661" spans="1:9" s="147" customFormat="1" ht="15" x14ac:dyDescent="0.2">
      <c r="A661" s="472">
        <v>642</v>
      </c>
      <c r="B661" s="520"/>
      <c r="C661" s="305"/>
      <c r="D661" s="305"/>
      <c r="E661" s="292"/>
      <c r="F661" s="292"/>
      <c r="G661" s="561"/>
      <c r="H661" s="561"/>
      <c r="I661" s="602"/>
    </row>
    <row r="662" spans="1:9" s="147" customFormat="1" ht="15" x14ac:dyDescent="0.2">
      <c r="A662" s="471">
        <v>643</v>
      </c>
      <c r="B662" s="520"/>
      <c r="C662" s="305"/>
      <c r="D662" s="305"/>
      <c r="E662" s="292"/>
      <c r="F662" s="292"/>
      <c r="G662" s="561"/>
      <c r="H662" s="561"/>
      <c r="I662" s="602"/>
    </row>
    <row r="663" spans="1:9" s="147" customFormat="1" ht="15" x14ac:dyDescent="0.2">
      <c r="A663" s="472">
        <v>644</v>
      </c>
      <c r="B663" s="520"/>
      <c r="C663" s="305"/>
      <c r="D663" s="305"/>
      <c r="E663" s="292"/>
      <c r="F663" s="292"/>
      <c r="G663" s="561"/>
      <c r="H663" s="561"/>
      <c r="I663" s="602"/>
    </row>
    <row r="664" spans="1:9" s="147" customFormat="1" ht="15" x14ac:dyDescent="0.2">
      <c r="A664" s="471">
        <v>645</v>
      </c>
      <c r="B664" s="520"/>
      <c r="C664" s="305"/>
      <c r="D664" s="305"/>
      <c r="E664" s="292"/>
      <c r="F664" s="292"/>
      <c r="G664" s="561"/>
      <c r="H664" s="561"/>
      <c r="I664" s="602"/>
    </row>
    <row r="665" spans="1:9" s="147" customFormat="1" ht="15" x14ac:dyDescent="0.2">
      <c r="A665" s="472">
        <v>646</v>
      </c>
      <c r="B665" s="520"/>
      <c r="C665" s="305"/>
      <c r="D665" s="305"/>
      <c r="E665" s="292"/>
      <c r="F665" s="292"/>
      <c r="G665" s="561"/>
      <c r="H665" s="561"/>
      <c r="I665" s="602"/>
    </row>
    <row r="666" spans="1:9" s="147" customFormat="1" ht="15" x14ac:dyDescent="0.2">
      <c r="A666" s="471">
        <v>647</v>
      </c>
      <c r="B666" s="520"/>
      <c r="C666" s="305"/>
      <c r="D666" s="305"/>
      <c r="E666" s="292"/>
      <c r="F666" s="292"/>
      <c r="G666" s="561"/>
      <c r="H666" s="561"/>
      <c r="I666" s="602"/>
    </row>
    <row r="667" spans="1:9" s="147" customFormat="1" ht="15" x14ac:dyDescent="0.2">
      <c r="A667" s="472">
        <v>648</v>
      </c>
      <c r="B667" s="520"/>
      <c r="C667" s="305"/>
      <c r="D667" s="305"/>
      <c r="E667" s="292"/>
      <c r="F667" s="292"/>
      <c r="G667" s="561"/>
      <c r="H667" s="561"/>
      <c r="I667" s="602"/>
    </row>
    <row r="668" spans="1:9" s="147" customFormat="1" ht="15" x14ac:dyDescent="0.2">
      <c r="A668" s="471">
        <v>649</v>
      </c>
      <c r="B668" s="520"/>
      <c r="C668" s="305"/>
      <c r="D668" s="305"/>
      <c r="E668" s="292"/>
      <c r="F668" s="292"/>
      <c r="G668" s="561"/>
      <c r="H668" s="561"/>
      <c r="I668" s="602"/>
    </row>
    <row r="669" spans="1:9" s="147" customFormat="1" ht="15" x14ac:dyDescent="0.2">
      <c r="A669" s="472">
        <v>650</v>
      </c>
      <c r="B669" s="520"/>
      <c r="C669" s="305"/>
      <c r="D669" s="305"/>
      <c r="E669" s="292"/>
      <c r="F669" s="292"/>
      <c r="G669" s="561"/>
      <c r="H669" s="561"/>
      <c r="I669" s="602"/>
    </row>
    <row r="670" spans="1:9" s="147" customFormat="1" ht="15" x14ac:dyDescent="0.2">
      <c r="A670" s="471">
        <v>651</v>
      </c>
      <c r="B670" s="520"/>
      <c r="C670" s="305"/>
      <c r="D670" s="305"/>
      <c r="E670" s="292"/>
      <c r="F670" s="292"/>
      <c r="G670" s="561"/>
      <c r="H670" s="561"/>
      <c r="I670" s="602"/>
    </row>
    <row r="671" spans="1:9" s="147" customFormat="1" ht="15" x14ac:dyDescent="0.2">
      <c r="A671" s="472">
        <v>652</v>
      </c>
      <c r="B671" s="520"/>
      <c r="C671" s="305"/>
      <c r="D671" s="305"/>
      <c r="E671" s="292"/>
      <c r="F671" s="292"/>
      <c r="G671" s="561"/>
      <c r="H671" s="561"/>
      <c r="I671" s="602"/>
    </row>
    <row r="672" spans="1:9" s="147" customFormat="1" ht="15" x14ac:dyDescent="0.2">
      <c r="A672" s="471">
        <v>653</v>
      </c>
      <c r="B672" s="520"/>
      <c r="C672" s="305"/>
      <c r="D672" s="305"/>
      <c r="E672" s="292"/>
      <c r="F672" s="292"/>
      <c r="G672" s="561"/>
      <c r="H672" s="561"/>
      <c r="I672" s="602"/>
    </row>
    <row r="673" spans="1:9" s="147" customFormat="1" ht="15" x14ac:dyDescent="0.2">
      <c r="A673" s="472">
        <v>654</v>
      </c>
      <c r="B673" s="520"/>
      <c r="C673" s="305"/>
      <c r="D673" s="305"/>
      <c r="E673" s="292"/>
      <c r="F673" s="292"/>
      <c r="G673" s="561"/>
      <c r="H673" s="561"/>
      <c r="I673" s="602"/>
    </row>
    <row r="674" spans="1:9" s="147" customFormat="1" ht="15" x14ac:dyDescent="0.2">
      <c r="A674" s="471">
        <v>655</v>
      </c>
      <c r="B674" s="520"/>
      <c r="C674" s="305"/>
      <c r="D674" s="305"/>
      <c r="E674" s="292"/>
      <c r="F674" s="292"/>
      <c r="G674" s="561"/>
      <c r="H674" s="561"/>
      <c r="I674" s="602"/>
    </row>
    <row r="675" spans="1:9" s="147" customFormat="1" ht="15" x14ac:dyDescent="0.2">
      <c r="A675" s="472">
        <v>656</v>
      </c>
      <c r="B675" s="520"/>
      <c r="C675" s="305"/>
      <c r="D675" s="305"/>
      <c r="E675" s="292"/>
      <c r="F675" s="292"/>
      <c r="G675" s="561"/>
      <c r="H675" s="561"/>
      <c r="I675" s="602"/>
    </row>
    <row r="676" spans="1:9" s="147" customFormat="1" ht="15" x14ac:dyDescent="0.2">
      <c r="A676" s="471">
        <v>657</v>
      </c>
      <c r="B676" s="520"/>
      <c r="C676" s="305"/>
      <c r="D676" s="305"/>
      <c r="E676" s="292"/>
      <c r="F676" s="292"/>
      <c r="G676" s="561"/>
      <c r="H676" s="561"/>
      <c r="I676" s="602"/>
    </row>
    <row r="677" spans="1:9" s="147" customFormat="1" ht="15" x14ac:dyDescent="0.2">
      <c r="A677" s="472">
        <v>658</v>
      </c>
      <c r="B677" s="520"/>
      <c r="C677" s="305"/>
      <c r="D677" s="305"/>
      <c r="E677" s="292"/>
      <c r="F677" s="292"/>
      <c r="G677" s="561"/>
      <c r="H677" s="561"/>
      <c r="I677" s="602"/>
    </row>
    <row r="678" spans="1:9" s="147" customFormat="1" ht="15" x14ac:dyDescent="0.2">
      <c r="A678" s="471">
        <v>659</v>
      </c>
      <c r="B678" s="520"/>
      <c r="C678" s="305"/>
      <c r="D678" s="305"/>
      <c r="E678" s="292"/>
      <c r="F678" s="292"/>
      <c r="G678" s="561"/>
      <c r="H678" s="561"/>
      <c r="I678" s="602"/>
    </row>
    <row r="679" spans="1:9" s="147" customFormat="1" ht="15" x14ac:dyDescent="0.2">
      <c r="A679" s="472">
        <v>660</v>
      </c>
      <c r="B679" s="520"/>
      <c r="C679" s="305"/>
      <c r="D679" s="305"/>
      <c r="E679" s="292"/>
      <c r="F679" s="292"/>
      <c r="G679" s="561"/>
      <c r="H679" s="561"/>
      <c r="I679" s="602"/>
    </row>
    <row r="680" spans="1:9" s="147" customFormat="1" ht="15" x14ac:dyDescent="0.2">
      <c r="A680" s="471">
        <v>661</v>
      </c>
      <c r="B680" s="520"/>
      <c r="C680" s="305"/>
      <c r="D680" s="305"/>
      <c r="E680" s="292"/>
      <c r="F680" s="292"/>
      <c r="G680" s="561"/>
      <c r="H680" s="561"/>
      <c r="I680" s="602"/>
    </row>
    <row r="681" spans="1:9" s="147" customFormat="1" ht="15" x14ac:dyDescent="0.2">
      <c r="A681" s="472">
        <v>662</v>
      </c>
      <c r="B681" s="520"/>
      <c r="C681" s="305"/>
      <c r="D681" s="305"/>
      <c r="E681" s="292"/>
      <c r="F681" s="292"/>
      <c r="G681" s="561"/>
      <c r="H681" s="561"/>
      <c r="I681" s="602"/>
    </row>
    <row r="682" spans="1:9" s="147" customFormat="1" ht="15" x14ac:dyDescent="0.2">
      <c r="A682" s="471">
        <v>663</v>
      </c>
      <c r="B682" s="520"/>
      <c r="C682" s="305"/>
      <c r="D682" s="305"/>
      <c r="E682" s="292"/>
      <c r="F682" s="292"/>
      <c r="G682" s="561"/>
      <c r="H682" s="561"/>
      <c r="I682" s="602"/>
    </row>
    <row r="683" spans="1:9" s="147" customFormat="1" ht="15" x14ac:dyDescent="0.2">
      <c r="A683" s="472">
        <v>664</v>
      </c>
      <c r="B683" s="520"/>
      <c r="C683" s="305"/>
      <c r="D683" s="305"/>
      <c r="E683" s="292"/>
      <c r="F683" s="292"/>
      <c r="G683" s="561"/>
      <c r="H683" s="561"/>
      <c r="I683" s="602"/>
    </row>
    <row r="684" spans="1:9" s="147" customFormat="1" ht="15" x14ac:dyDescent="0.2">
      <c r="A684" s="471">
        <v>665</v>
      </c>
      <c r="B684" s="520"/>
      <c r="C684" s="305"/>
      <c r="D684" s="305"/>
      <c r="E684" s="292"/>
      <c r="F684" s="292"/>
      <c r="G684" s="561"/>
      <c r="H684" s="561"/>
      <c r="I684" s="602"/>
    </row>
    <row r="685" spans="1:9" s="147" customFormat="1" ht="15" x14ac:dyDescent="0.2">
      <c r="A685" s="472">
        <v>666</v>
      </c>
      <c r="B685" s="520"/>
      <c r="C685" s="305"/>
      <c r="D685" s="305"/>
      <c r="E685" s="292"/>
      <c r="F685" s="292"/>
      <c r="G685" s="561"/>
      <c r="H685" s="561"/>
      <c r="I685" s="602"/>
    </row>
    <row r="686" spans="1:9" s="147" customFormat="1" ht="15" x14ac:dyDescent="0.2">
      <c r="A686" s="471">
        <v>667</v>
      </c>
      <c r="B686" s="520"/>
      <c r="C686" s="305"/>
      <c r="D686" s="305"/>
      <c r="E686" s="292"/>
      <c r="F686" s="292"/>
      <c r="G686" s="561"/>
      <c r="H686" s="561"/>
      <c r="I686" s="602"/>
    </row>
    <row r="687" spans="1:9" s="147" customFormat="1" ht="15" x14ac:dyDescent="0.2">
      <c r="A687" s="472">
        <v>668</v>
      </c>
      <c r="B687" s="520"/>
      <c r="C687" s="305"/>
      <c r="D687" s="305"/>
      <c r="E687" s="292"/>
      <c r="F687" s="292"/>
      <c r="G687" s="561"/>
      <c r="H687" s="561"/>
      <c r="I687" s="602"/>
    </row>
    <row r="688" spans="1:9" s="147" customFormat="1" ht="15" x14ac:dyDescent="0.2">
      <c r="A688" s="471">
        <v>669</v>
      </c>
      <c r="B688" s="520"/>
      <c r="C688" s="305"/>
      <c r="D688" s="305"/>
      <c r="E688" s="292"/>
      <c r="F688" s="292"/>
      <c r="G688" s="561"/>
      <c r="H688" s="561"/>
      <c r="I688" s="602"/>
    </row>
    <row r="689" spans="1:9" s="147" customFormat="1" ht="15" x14ac:dyDescent="0.2">
      <c r="A689" s="472">
        <v>670</v>
      </c>
      <c r="B689" s="520"/>
      <c r="C689" s="305"/>
      <c r="D689" s="305"/>
      <c r="E689" s="292"/>
      <c r="F689" s="292"/>
      <c r="G689" s="561"/>
      <c r="H689" s="561"/>
      <c r="I689" s="602"/>
    </row>
    <row r="690" spans="1:9" s="147" customFormat="1" ht="15" x14ac:dyDescent="0.2">
      <c r="A690" s="471">
        <v>671</v>
      </c>
      <c r="B690" s="520"/>
      <c r="C690" s="305"/>
      <c r="D690" s="305"/>
      <c r="E690" s="292"/>
      <c r="F690" s="292"/>
      <c r="G690" s="561"/>
      <c r="H690" s="561"/>
      <c r="I690" s="602"/>
    </row>
    <row r="691" spans="1:9" s="147" customFormat="1" ht="15" x14ac:dyDescent="0.2">
      <c r="A691" s="472">
        <v>672</v>
      </c>
      <c r="B691" s="520"/>
      <c r="C691" s="305"/>
      <c r="D691" s="305"/>
      <c r="E691" s="292"/>
      <c r="F691" s="292"/>
      <c r="G691" s="561"/>
      <c r="H691" s="561"/>
      <c r="I691" s="602"/>
    </row>
    <row r="692" spans="1:9" s="147" customFormat="1" ht="15" x14ac:dyDescent="0.2">
      <c r="A692" s="471">
        <v>673</v>
      </c>
      <c r="B692" s="520"/>
      <c r="C692" s="305"/>
      <c r="D692" s="305"/>
      <c r="E692" s="292"/>
      <c r="F692" s="292"/>
      <c r="G692" s="561"/>
      <c r="H692" s="561"/>
      <c r="I692" s="602"/>
    </row>
    <row r="693" spans="1:9" s="147" customFormat="1" ht="15" x14ac:dyDescent="0.2">
      <c r="A693" s="472">
        <v>674</v>
      </c>
      <c r="B693" s="520"/>
      <c r="C693" s="305"/>
      <c r="D693" s="305"/>
      <c r="E693" s="292"/>
      <c r="F693" s="292"/>
      <c r="G693" s="561"/>
      <c r="H693" s="561"/>
      <c r="I693" s="602"/>
    </row>
    <row r="694" spans="1:9" s="147" customFormat="1" ht="15" x14ac:dyDescent="0.2">
      <c r="A694" s="471">
        <v>675</v>
      </c>
      <c r="B694" s="520"/>
      <c r="C694" s="305"/>
      <c r="D694" s="305"/>
      <c r="E694" s="292"/>
      <c r="F694" s="292"/>
      <c r="G694" s="561"/>
      <c r="H694" s="561"/>
      <c r="I694" s="602"/>
    </row>
    <row r="695" spans="1:9" s="147" customFormat="1" ht="15" x14ac:dyDescent="0.2">
      <c r="A695" s="472">
        <v>676</v>
      </c>
      <c r="B695" s="520"/>
      <c r="C695" s="305"/>
      <c r="D695" s="305"/>
      <c r="E695" s="292"/>
      <c r="F695" s="292"/>
      <c r="G695" s="561"/>
      <c r="H695" s="561"/>
      <c r="I695" s="602"/>
    </row>
    <row r="696" spans="1:9" s="147" customFormat="1" ht="15" x14ac:dyDescent="0.2">
      <c r="A696" s="471">
        <v>677</v>
      </c>
      <c r="B696" s="520"/>
      <c r="C696" s="305"/>
      <c r="D696" s="305"/>
      <c r="E696" s="292"/>
      <c r="F696" s="292"/>
      <c r="G696" s="561"/>
      <c r="H696" s="561"/>
      <c r="I696" s="602"/>
    </row>
    <row r="697" spans="1:9" s="147" customFormat="1" ht="15" x14ac:dyDescent="0.2">
      <c r="A697" s="472">
        <v>678</v>
      </c>
      <c r="B697" s="520"/>
      <c r="C697" s="305"/>
      <c r="D697" s="305"/>
      <c r="E697" s="292"/>
      <c r="F697" s="292"/>
      <c r="G697" s="561"/>
      <c r="H697" s="561"/>
      <c r="I697" s="602"/>
    </row>
    <row r="698" spans="1:9" s="147" customFormat="1" ht="15" x14ac:dyDescent="0.2">
      <c r="A698" s="471">
        <v>679</v>
      </c>
      <c r="B698" s="520"/>
      <c r="C698" s="305"/>
      <c r="D698" s="305"/>
      <c r="E698" s="292"/>
      <c r="F698" s="292"/>
      <c r="G698" s="561"/>
      <c r="H698" s="561"/>
      <c r="I698" s="602"/>
    </row>
    <row r="699" spans="1:9" s="147" customFormat="1" ht="15" x14ac:dyDescent="0.2">
      <c r="A699" s="472">
        <v>680</v>
      </c>
      <c r="B699" s="520"/>
      <c r="C699" s="305"/>
      <c r="D699" s="305"/>
      <c r="E699" s="292"/>
      <c r="F699" s="292"/>
      <c r="G699" s="561"/>
      <c r="H699" s="561"/>
      <c r="I699" s="602"/>
    </row>
    <row r="700" spans="1:9" s="147" customFormat="1" ht="15" x14ac:dyDescent="0.2">
      <c r="A700" s="471">
        <v>681</v>
      </c>
      <c r="B700" s="520"/>
      <c r="C700" s="305"/>
      <c r="D700" s="305"/>
      <c r="E700" s="292"/>
      <c r="F700" s="292"/>
      <c r="G700" s="561"/>
      <c r="H700" s="561"/>
      <c r="I700" s="602"/>
    </row>
    <row r="701" spans="1:9" s="147" customFormat="1" ht="15" x14ac:dyDescent="0.2">
      <c r="A701" s="472">
        <v>682</v>
      </c>
      <c r="B701" s="520"/>
      <c r="C701" s="305"/>
      <c r="D701" s="305"/>
      <c r="E701" s="292"/>
      <c r="F701" s="292"/>
      <c r="G701" s="561"/>
      <c r="H701" s="561"/>
      <c r="I701" s="602"/>
    </row>
    <row r="702" spans="1:9" s="147" customFormat="1" ht="15" x14ac:dyDescent="0.2">
      <c r="A702" s="471">
        <v>683</v>
      </c>
      <c r="B702" s="520"/>
      <c r="C702" s="305"/>
      <c r="D702" s="305"/>
      <c r="E702" s="292"/>
      <c r="F702" s="292"/>
      <c r="G702" s="561"/>
      <c r="H702" s="561"/>
      <c r="I702" s="602"/>
    </row>
    <row r="703" spans="1:9" s="147" customFormat="1" ht="15" x14ac:dyDescent="0.2">
      <c r="A703" s="472">
        <v>684</v>
      </c>
      <c r="B703" s="520"/>
      <c r="C703" s="305"/>
      <c r="D703" s="305"/>
      <c r="E703" s="292"/>
      <c r="F703" s="292"/>
      <c r="G703" s="561"/>
      <c r="H703" s="561"/>
      <c r="I703" s="602"/>
    </row>
    <row r="704" spans="1:9" s="147" customFormat="1" ht="15" x14ac:dyDescent="0.2">
      <c r="A704" s="471">
        <v>685</v>
      </c>
      <c r="B704" s="520"/>
      <c r="C704" s="305"/>
      <c r="D704" s="305"/>
      <c r="E704" s="292"/>
      <c r="F704" s="292"/>
      <c r="G704" s="561"/>
      <c r="H704" s="561"/>
      <c r="I704" s="602"/>
    </row>
    <row r="705" spans="1:9" s="147" customFormat="1" ht="15" x14ac:dyDescent="0.2">
      <c r="A705" s="472">
        <v>686</v>
      </c>
      <c r="B705" s="520"/>
      <c r="C705" s="305"/>
      <c r="D705" s="305"/>
      <c r="E705" s="292"/>
      <c r="F705" s="292"/>
      <c r="G705" s="561"/>
      <c r="H705" s="561"/>
      <c r="I705" s="602"/>
    </row>
    <row r="706" spans="1:9" s="147" customFormat="1" ht="15" x14ac:dyDescent="0.2">
      <c r="A706" s="471">
        <v>687</v>
      </c>
      <c r="B706" s="520"/>
      <c r="C706" s="305"/>
      <c r="D706" s="305"/>
      <c r="E706" s="292"/>
      <c r="F706" s="292"/>
      <c r="G706" s="561"/>
      <c r="H706" s="561"/>
      <c r="I706" s="602"/>
    </row>
    <row r="707" spans="1:9" s="147" customFormat="1" ht="15" x14ac:dyDescent="0.2">
      <c r="A707" s="472">
        <v>688</v>
      </c>
      <c r="B707" s="520"/>
      <c r="C707" s="305"/>
      <c r="D707" s="305"/>
      <c r="E707" s="292"/>
      <c r="F707" s="292"/>
      <c r="G707" s="561"/>
      <c r="H707" s="561"/>
      <c r="I707" s="602"/>
    </row>
    <row r="708" spans="1:9" s="147" customFormat="1" ht="15" x14ac:dyDescent="0.2">
      <c r="A708" s="471">
        <v>689</v>
      </c>
      <c r="B708" s="520"/>
      <c r="C708" s="305"/>
      <c r="D708" s="305"/>
      <c r="E708" s="292"/>
      <c r="F708" s="292"/>
      <c r="G708" s="561"/>
      <c r="H708" s="561"/>
      <c r="I708" s="602"/>
    </row>
    <row r="709" spans="1:9" s="147" customFormat="1" ht="15" x14ac:dyDescent="0.2">
      <c r="A709" s="472">
        <v>690</v>
      </c>
      <c r="B709" s="520"/>
      <c r="C709" s="305"/>
      <c r="D709" s="305"/>
      <c r="E709" s="292"/>
      <c r="F709" s="292"/>
      <c r="G709" s="561"/>
      <c r="H709" s="561"/>
      <c r="I709" s="602"/>
    </row>
    <row r="710" spans="1:9" s="147" customFormat="1" ht="15" x14ac:dyDescent="0.2">
      <c r="A710" s="471">
        <v>691</v>
      </c>
      <c r="B710" s="520"/>
      <c r="C710" s="305"/>
      <c r="D710" s="305"/>
      <c r="E710" s="292"/>
      <c r="F710" s="292"/>
      <c r="G710" s="561"/>
      <c r="H710" s="561"/>
      <c r="I710" s="602"/>
    </row>
    <row r="711" spans="1:9" s="147" customFormat="1" ht="15" x14ac:dyDescent="0.2">
      <c r="A711" s="472">
        <v>692</v>
      </c>
      <c r="B711" s="520"/>
      <c r="C711" s="305"/>
      <c r="D711" s="305"/>
      <c r="E711" s="292"/>
      <c r="F711" s="292"/>
      <c r="G711" s="561"/>
      <c r="H711" s="561"/>
      <c r="I711" s="602"/>
    </row>
    <row r="712" spans="1:9" s="147" customFormat="1" ht="15" x14ac:dyDescent="0.2">
      <c r="A712" s="471">
        <v>693</v>
      </c>
      <c r="B712" s="520"/>
      <c r="C712" s="305"/>
      <c r="D712" s="305"/>
      <c r="E712" s="292"/>
      <c r="F712" s="292"/>
      <c r="G712" s="561"/>
      <c r="H712" s="561"/>
      <c r="I712" s="602"/>
    </row>
    <row r="713" spans="1:9" s="147" customFormat="1" ht="15" x14ac:dyDescent="0.2">
      <c r="A713" s="472">
        <v>694</v>
      </c>
      <c r="B713" s="520"/>
      <c r="C713" s="305"/>
      <c r="D713" s="305"/>
      <c r="E713" s="292"/>
      <c r="F713" s="292"/>
      <c r="G713" s="561"/>
      <c r="H713" s="561"/>
      <c r="I713" s="602"/>
    </row>
    <row r="714" spans="1:9" s="147" customFormat="1" ht="15" x14ac:dyDescent="0.2">
      <c r="A714" s="471">
        <v>695</v>
      </c>
      <c r="B714" s="520"/>
      <c r="C714" s="305"/>
      <c r="D714" s="305"/>
      <c r="E714" s="292"/>
      <c r="F714" s="292"/>
      <c r="G714" s="561"/>
      <c r="H714" s="561"/>
      <c r="I714" s="602"/>
    </row>
    <row r="715" spans="1:9" s="147" customFormat="1" ht="15" x14ac:dyDescent="0.2">
      <c r="A715" s="472">
        <v>696</v>
      </c>
      <c r="B715" s="520"/>
      <c r="C715" s="305"/>
      <c r="D715" s="305"/>
      <c r="E715" s="292"/>
      <c r="F715" s="292"/>
      <c r="G715" s="561"/>
      <c r="H715" s="561"/>
      <c r="I715" s="602"/>
    </row>
    <row r="716" spans="1:9" s="147" customFormat="1" ht="15" x14ac:dyDescent="0.2">
      <c r="A716" s="471">
        <v>697</v>
      </c>
      <c r="B716" s="520"/>
      <c r="C716" s="305"/>
      <c r="D716" s="305"/>
      <c r="E716" s="292"/>
      <c r="F716" s="292"/>
      <c r="G716" s="561"/>
      <c r="H716" s="561"/>
      <c r="I716" s="602"/>
    </row>
    <row r="717" spans="1:9" s="147" customFormat="1" ht="15" x14ac:dyDescent="0.2">
      <c r="A717" s="472">
        <v>698</v>
      </c>
      <c r="B717" s="520"/>
      <c r="C717" s="305"/>
      <c r="D717" s="305"/>
      <c r="E717" s="292"/>
      <c r="F717" s="292"/>
      <c r="G717" s="561"/>
      <c r="H717" s="561"/>
      <c r="I717" s="602"/>
    </row>
    <row r="718" spans="1:9" s="147" customFormat="1" ht="15" x14ac:dyDescent="0.2">
      <c r="A718" s="471">
        <v>699</v>
      </c>
      <c r="B718" s="520"/>
      <c r="C718" s="305"/>
      <c r="D718" s="305"/>
      <c r="E718" s="292"/>
      <c r="F718" s="292"/>
      <c r="G718" s="561"/>
      <c r="H718" s="561"/>
      <c r="I718" s="602"/>
    </row>
    <row r="719" spans="1:9" s="147" customFormat="1" ht="15" x14ac:dyDescent="0.2">
      <c r="A719" s="472">
        <v>700</v>
      </c>
      <c r="B719" s="520"/>
      <c r="C719" s="305"/>
      <c r="D719" s="305"/>
      <c r="E719" s="292"/>
      <c r="F719" s="292"/>
      <c r="G719" s="561"/>
      <c r="H719" s="561"/>
      <c r="I719" s="602"/>
    </row>
    <row r="720" spans="1:9" s="147" customFormat="1" ht="15" x14ac:dyDescent="0.2">
      <c r="A720" s="471">
        <v>701</v>
      </c>
      <c r="B720" s="520"/>
      <c r="C720" s="305"/>
      <c r="D720" s="305"/>
      <c r="E720" s="292"/>
      <c r="F720" s="292"/>
      <c r="G720" s="561"/>
      <c r="H720" s="561"/>
      <c r="I720" s="602"/>
    </row>
    <row r="721" spans="1:9" s="147" customFormat="1" ht="15" x14ac:dyDescent="0.2">
      <c r="A721" s="472">
        <v>702</v>
      </c>
      <c r="B721" s="520"/>
      <c r="C721" s="305"/>
      <c r="D721" s="305"/>
      <c r="E721" s="292"/>
      <c r="F721" s="292"/>
      <c r="G721" s="561"/>
      <c r="H721" s="561"/>
      <c r="I721" s="602"/>
    </row>
    <row r="722" spans="1:9" s="147" customFormat="1" ht="15" x14ac:dyDescent="0.2">
      <c r="A722" s="471">
        <v>703</v>
      </c>
      <c r="B722" s="520"/>
      <c r="C722" s="305"/>
      <c r="D722" s="305"/>
      <c r="E722" s="292"/>
      <c r="F722" s="292"/>
      <c r="G722" s="561"/>
      <c r="H722" s="561"/>
      <c r="I722" s="602"/>
    </row>
    <row r="723" spans="1:9" s="147" customFormat="1" ht="15" x14ac:dyDescent="0.2">
      <c r="A723" s="472">
        <v>704</v>
      </c>
      <c r="B723" s="520"/>
      <c r="C723" s="305"/>
      <c r="D723" s="305"/>
      <c r="E723" s="292"/>
      <c r="F723" s="292"/>
      <c r="G723" s="561"/>
      <c r="H723" s="561"/>
      <c r="I723" s="602"/>
    </row>
    <row r="724" spans="1:9" s="147" customFormat="1" ht="15" x14ac:dyDescent="0.2">
      <c r="A724" s="471">
        <v>705</v>
      </c>
      <c r="B724" s="520"/>
      <c r="C724" s="305"/>
      <c r="D724" s="305"/>
      <c r="E724" s="292"/>
      <c r="F724" s="292"/>
      <c r="G724" s="561"/>
      <c r="H724" s="561"/>
      <c r="I724" s="602"/>
    </row>
    <row r="725" spans="1:9" s="147" customFormat="1" ht="15" x14ac:dyDescent="0.2">
      <c r="A725" s="472">
        <v>706</v>
      </c>
      <c r="B725" s="520"/>
      <c r="C725" s="305"/>
      <c r="D725" s="305"/>
      <c r="E725" s="292"/>
      <c r="F725" s="292"/>
      <c r="G725" s="561"/>
      <c r="H725" s="561"/>
      <c r="I725" s="602"/>
    </row>
    <row r="726" spans="1:9" s="147" customFormat="1" ht="15" x14ac:dyDescent="0.2">
      <c r="A726" s="471">
        <v>707</v>
      </c>
      <c r="B726" s="520"/>
      <c r="C726" s="305"/>
      <c r="D726" s="305"/>
      <c r="E726" s="292"/>
      <c r="F726" s="292"/>
      <c r="G726" s="561"/>
      <c r="H726" s="561"/>
      <c r="I726" s="602"/>
    </row>
    <row r="727" spans="1:9" s="147" customFormat="1" ht="15" x14ac:dyDescent="0.2">
      <c r="A727" s="472">
        <v>708</v>
      </c>
      <c r="B727" s="520"/>
      <c r="C727" s="305"/>
      <c r="D727" s="305"/>
      <c r="E727" s="292"/>
      <c r="F727" s="292"/>
      <c r="G727" s="561"/>
      <c r="H727" s="561"/>
      <c r="I727" s="602"/>
    </row>
    <row r="728" spans="1:9" s="147" customFormat="1" ht="15" x14ac:dyDescent="0.2">
      <c r="A728" s="471">
        <v>709</v>
      </c>
      <c r="B728" s="520"/>
      <c r="C728" s="305"/>
      <c r="D728" s="305"/>
      <c r="E728" s="292"/>
      <c r="F728" s="292"/>
      <c r="G728" s="561"/>
      <c r="H728" s="561"/>
      <c r="I728" s="602"/>
    </row>
    <row r="729" spans="1:9" s="147" customFormat="1" ht="15" x14ac:dyDescent="0.2">
      <c r="A729" s="472">
        <v>710</v>
      </c>
      <c r="B729" s="520"/>
      <c r="C729" s="305"/>
      <c r="D729" s="305"/>
      <c r="E729" s="292"/>
      <c r="F729" s="292"/>
      <c r="G729" s="561"/>
      <c r="H729" s="561"/>
      <c r="I729" s="602"/>
    </row>
    <row r="730" spans="1:9" s="147" customFormat="1" ht="15" x14ac:dyDescent="0.2">
      <c r="A730" s="471">
        <v>711</v>
      </c>
      <c r="B730" s="520"/>
      <c r="C730" s="305"/>
      <c r="D730" s="305"/>
      <c r="E730" s="292"/>
      <c r="F730" s="292"/>
      <c r="G730" s="561"/>
      <c r="H730" s="561"/>
      <c r="I730" s="602"/>
    </row>
    <row r="731" spans="1:9" s="147" customFormat="1" ht="15" x14ac:dyDescent="0.2">
      <c r="A731" s="472">
        <v>712</v>
      </c>
      <c r="B731" s="520"/>
      <c r="C731" s="305"/>
      <c r="D731" s="305"/>
      <c r="E731" s="292"/>
      <c r="F731" s="292"/>
      <c r="G731" s="561"/>
      <c r="H731" s="561"/>
      <c r="I731" s="602"/>
    </row>
    <row r="732" spans="1:9" s="147" customFormat="1" ht="15" x14ac:dyDescent="0.2">
      <c r="A732" s="471">
        <v>713</v>
      </c>
      <c r="B732" s="520"/>
      <c r="C732" s="305"/>
      <c r="D732" s="305"/>
      <c r="E732" s="292"/>
      <c r="F732" s="292"/>
      <c r="G732" s="561"/>
      <c r="H732" s="561"/>
      <c r="I732" s="602"/>
    </row>
    <row r="733" spans="1:9" s="147" customFormat="1" ht="15" x14ac:dyDescent="0.2">
      <c r="A733" s="472">
        <v>714</v>
      </c>
      <c r="B733" s="520"/>
      <c r="C733" s="305"/>
      <c r="D733" s="305"/>
      <c r="E733" s="292"/>
      <c r="F733" s="292"/>
      <c r="G733" s="561"/>
      <c r="H733" s="561"/>
      <c r="I733" s="602"/>
    </row>
    <row r="734" spans="1:9" s="147" customFormat="1" ht="15" x14ac:dyDescent="0.2">
      <c r="A734" s="471">
        <v>715</v>
      </c>
      <c r="B734" s="520"/>
      <c r="C734" s="305"/>
      <c r="D734" s="305"/>
      <c r="E734" s="292"/>
      <c r="F734" s="292"/>
      <c r="G734" s="561"/>
      <c r="H734" s="561"/>
      <c r="I734" s="602"/>
    </row>
    <row r="735" spans="1:9" s="147" customFormat="1" ht="15" x14ac:dyDescent="0.2">
      <c r="A735" s="472">
        <v>716</v>
      </c>
      <c r="B735" s="520"/>
      <c r="C735" s="305"/>
      <c r="D735" s="305"/>
      <c r="E735" s="292"/>
      <c r="F735" s="292"/>
      <c r="G735" s="561"/>
      <c r="H735" s="561"/>
      <c r="I735" s="602"/>
    </row>
    <row r="736" spans="1:9" s="147" customFormat="1" ht="15" x14ac:dyDescent="0.2">
      <c r="A736" s="471">
        <v>717</v>
      </c>
      <c r="B736" s="520"/>
      <c r="C736" s="305"/>
      <c r="D736" s="305"/>
      <c r="E736" s="292"/>
      <c r="F736" s="292"/>
      <c r="G736" s="561"/>
      <c r="H736" s="561"/>
      <c r="I736" s="602"/>
    </row>
    <row r="737" spans="1:9" s="147" customFormat="1" ht="15" x14ac:dyDescent="0.2">
      <c r="A737" s="472">
        <v>718</v>
      </c>
      <c r="B737" s="520"/>
      <c r="C737" s="305"/>
      <c r="D737" s="305"/>
      <c r="E737" s="292"/>
      <c r="F737" s="292"/>
      <c r="G737" s="561"/>
      <c r="H737" s="561"/>
      <c r="I737" s="602"/>
    </row>
    <row r="738" spans="1:9" s="147" customFormat="1" ht="15" x14ac:dyDescent="0.2">
      <c r="A738" s="471">
        <v>719</v>
      </c>
      <c r="B738" s="520"/>
      <c r="C738" s="305"/>
      <c r="D738" s="305"/>
      <c r="E738" s="292"/>
      <c r="F738" s="292"/>
      <c r="G738" s="561"/>
      <c r="H738" s="561"/>
      <c r="I738" s="602"/>
    </row>
    <row r="739" spans="1:9" s="147" customFormat="1" ht="15" x14ac:dyDescent="0.2">
      <c r="A739" s="472">
        <v>720</v>
      </c>
      <c r="B739" s="520"/>
      <c r="C739" s="305"/>
      <c r="D739" s="305"/>
      <c r="E739" s="292"/>
      <c r="F739" s="292"/>
      <c r="G739" s="561"/>
      <c r="H739" s="561"/>
      <c r="I739" s="602"/>
    </row>
    <row r="740" spans="1:9" s="147" customFormat="1" ht="15" x14ac:dyDescent="0.2">
      <c r="A740" s="471">
        <v>721</v>
      </c>
      <c r="B740" s="520"/>
      <c r="C740" s="305"/>
      <c r="D740" s="305"/>
      <c r="E740" s="292"/>
      <c r="F740" s="292"/>
      <c r="G740" s="561"/>
      <c r="H740" s="561"/>
      <c r="I740" s="602"/>
    </row>
    <row r="741" spans="1:9" s="147" customFormat="1" ht="15" x14ac:dyDescent="0.2">
      <c r="A741" s="472">
        <v>722</v>
      </c>
      <c r="B741" s="520"/>
      <c r="C741" s="305"/>
      <c r="D741" s="305"/>
      <c r="E741" s="292"/>
      <c r="F741" s="292"/>
      <c r="G741" s="561"/>
      <c r="H741" s="561"/>
      <c r="I741" s="602"/>
    </row>
    <row r="742" spans="1:9" s="147" customFormat="1" ht="15" x14ac:dyDescent="0.2">
      <c r="A742" s="471">
        <v>723</v>
      </c>
      <c r="B742" s="520"/>
      <c r="C742" s="305"/>
      <c r="D742" s="305"/>
      <c r="E742" s="292"/>
      <c r="F742" s="292"/>
      <c r="G742" s="561"/>
      <c r="H742" s="561"/>
      <c r="I742" s="602"/>
    </row>
    <row r="743" spans="1:9" s="147" customFormat="1" ht="15" x14ac:dyDescent="0.2">
      <c r="A743" s="472">
        <v>724</v>
      </c>
      <c r="B743" s="520"/>
      <c r="C743" s="305"/>
      <c r="D743" s="305"/>
      <c r="E743" s="292"/>
      <c r="F743" s="292"/>
      <c r="G743" s="561"/>
      <c r="H743" s="561"/>
      <c r="I743" s="602"/>
    </row>
    <row r="744" spans="1:9" s="147" customFormat="1" ht="15" x14ac:dyDescent="0.2">
      <c r="A744" s="471">
        <v>725</v>
      </c>
      <c r="B744" s="520"/>
      <c r="C744" s="305"/>
      <c r="D744" s="305"/>
      <c r="E744" s="292"/>
      <c r="F744" s="292"/>
      <c r="G744" s="561"/>
      <c r="H744" s="561"/>
      <c r="I744" s="602"/>
    </row>
    <row r="745" spans="1:9" s="147" customFormat="1" ht="15" x14ac:dyDescent="0.2">
      <c r="A745" s="472">
        <v>726</v>
      </c>
      <c r="B745" s="520"/>
      <c r="C745" s="305"/>
      <c r="D745" s="305"/>
      <c r="E745" s="292"/>
      <c r="F745" s="292"/>
      <c r="G745" s="561"/>
      <c r="H745" s="561"/>
      <c r="I745" s="602"/>
    </row>
    <row r="746" spans="1:9" s="147" customFormat="1" ht="15" x14ac:dyDescent="0.2">
      <c r="A746" s="471">
        <v>727</v>
      </c>
      <c r="B746" s="520"/>
      <c r="C746" s="305"/>
      <c r="D746" s="305"/>
      <c r="E746" s="292"/>
      <c r="F746" s="292"/>
      <c r="G746" s="561"/>
      <c r="H746" s="561"/>
      <c r="I746" s="602"/>
    </row>
    <row r="747" spans="1:9" s="147" customFormat="1" ht="15" x14ac:dyDescent="0.2">
      <c r="A747" s="472">
        <v>728</v>
      </c>
      <c r="B747" s="520"/>
      <c r="C747" s="305"/>
      <c r="D747" s="305"/>
      <c r="E747" s="292"/>
      <c r="F747" s="292"/>
      <c r="G747" s="561"/>
      <c r="H747" s="561"/>
      <c r="I747" s="602"/>
    </row>
    <row r="748" spans="1:9" s="147" customFormat="1" ht="15" x14ac:dyDescent="0.2">
      <c r="A748" s="471">
        <v>729</v>
      </c>
      <c r="B748" s="520"/>
      <c r="C748" s="305"/>
      <c r="D748" s="305"/>
      <c r="E748" s="292"/>
      <c r="F748" s="292"/>
      <c r="G748" s="561"/>
      <c r="H748" s="561"/>
      <c r="I748" s="602"/>
    </row>
    <row r="749" spans="1:9" s="147" customFormat="1" ht="15" x14ac:dyDescent="0.2">
      <c r="A749" s="472">
        <v>730</v>
      </c>
      <c r="B749" s="520"/>
      <c r="C749" s="305"/>
      <c r="D749" s="305"/>
      <c r="E749" s="292"/>
      <c r="F749" s="292"/>
      <c r="G749" s="561"/>
      <c r="H749" s="561"/>
      <c r="I749" s="602"/>
    </row>
    <row r="750" spans="1:9" s="147" customFormat="1" ht="15" x14ac:dyDescent="0.2">
      <c r="A750" s="471">
        <v>731</v>
      </c>
      <c r="B750" s="520"/>
      <c r="C750" s="305"/>
      <c r="D750" s="305"/>
      <c r="E750" s="292"/>
      <c r="F750" s="292"/>
      <c r="G750" s="561"/>
      <c r="H750" s="561"/>
      <c r="I750" s="602"/>
    </row>
    <row r="751" spans="1:9" s="147" customFormat="1" ht="15" x14ac:dyDescent="0.2">
      <c r="A751" s="472">
        <v>732</v>
      </c>
      <c r="B751" s="520"/>
      <c r="C751" s="305"/>
      <c r="D751" s="305"/>
      <c r="E751" s="292"/>
      <c r="F751" s="292"/>
      <c r="G751" s="561"/>
      <c r="H751" s="561"/>
      <c r="I751" s="602"/>
    </row>
    <row r="752" spans="1:9" s="147" customFormat="1" ht="15" x14ac:dyDescent="0.2">
      <c r="A752" s="471">
        <v>733</v>
      </c>
      <c r="B752" s="520"/>
      <c r="C752" s="305"/>
      <c r="D752" s="305"/>
      <c r="E752" s="292"/>
      <c r="F752" s="292"/>
      <c r="G752" s="561"/>
      <c r="H752" s="561"/>
      <c r="I752" s="602"/>
    </row>
    <row r="753" spans="1:9" s="147" customFormat="1" ht="15" x14ac:dyDescent="0.2">
      <c r="A753" s="472">
        <v>734</v>
      </c>
      <c r="B753" s="520"/>
      <c r="C753" s="305"/>
      <c r="D753" s="305"/>
      <c r="E753" s="292"/>
      <c r="F753" s="292"/>
      <c r="G753" s="561"/>
      <c r="H753" s="561"/>
      <c r="I753" s="602"/>
    </row>
    <row r="754" spans="1:9" s="147" customFormat="1" ht="15" x14ac:dyDescent="0.2">
      <c r="A754" s="471">
        <v>735</v>
      </c>
      <c r="B754" s="520"/>
      <c r="C754" s="305"/>
      <c r="D754" s="305"/>
      <c r="E754" s="292"/>
      <c r="F754" s="292"/>
      <c r="G754" s="561"/>
      <c r="H754" s="561"/>
      <c r="I754" s="602"/>
    </row>
    <row r="755" spans="1:9" s="147" customFormat="1" ht="15" x14ac:dyDescent="0.2">
      <c r="A755" s="472">
        <v>736</v>
      </c>
      <c r="B755" s="520"/>
      <c r="C755" s="305"/>
      <c r="D755" s="305"/>
      <c r="E755" s="292"/>
      <c r="F755" s="292"/>
      <c r="G755" s="561"/>
      <c r="H755" s="561"/>
      <c r="I755" s="602"/>
    </row>
    <row r="756" spans="1:9" s="147" customFormat="1" ht="15" x14ac:dyDescent="0.2">
      <c r="A756" s="471">
        <v>737</v>
      </c>
      <c r="B756" s="520"/>
      <c r="C756" s="305"/>
      <c r="D756" s="305"/>
      <c r="E756" s="292"/>
      <c r="F756" s="292"/>
      <c r="G756" s="561"/>
      <c r="H756" s="561"/>
      <c r="I756" s="602"/>
    </row>
    <row r="757" spans="1:9" s="147" customFormat="1" ht="15" x14ac:dyDescent="0.2">
      <c r="A757" s="472">
        <v>738</v>
      </c>
      <c r="B757" s="520"/>
      <c r="C757" s="305"/>
      <c r="D757" s="305"/>
      <c r="E757" s="292"/>
      <c r="F757" s="292"/>
      <c r="G757" s="561"/>
      <c r="H757" s="561"/>
      <c r="I757" s="602"/>
    </row>
    <row r="758" spans="1:9" s="147" customFormat="1" ht="15" x14ac:dyDescent="0.2">
      <c r="A758" s="471">
        <v>739</v>
      </c>
      <c r="B758" s="520"/>
      <c r="C758" s="305"/>
      <c r="D758" s="305"/>
      <c r="E758" s="292"/>
      <c r="F758" s="292"/>
      <c r="G758" s="561"/>
      <c r="H758" s="561"/>
      <c r="I758" s="602"/>
    </row>
    <row r="759" spans="1:9" s="147" customFormat="1" ht="15" x14ac:dyDescent="0.2">
      <c r="A759" s="472">
        <v>740</v>
      </c>
      <c r="B759" s="520"/>
      <c r="C759" s="305"/>
      <c r="D759" s="305"/>
      <c r="E759" s="292"/>
      <c r="F759" s="292"/>
      <c r="G759" s="561"/>
      <c r="H759" s="561"/>
      <c r="I759" s="602"/>
    </row>
    <row r="760" spans="1:9" s="147" customFormat="1" ht="15" x14ac:dyDescent="0.2">
      <c r="A760" s="471">
        <v>741</v>
      </c>
      <c r="B760" s="520"/>
      <c r="C760" s="305"/>
      <c r="D760" s="305"/>
      <c r="E760" s="292"/>
      <c r="F760" s="292"/>
      <c r="G760" s="561"/>
      <c r="H760" s="561"/>
      <c r="I760" s="602"/>
    </row>
    <row r="761" spans="1:9" s="147" customFormat="1" ht="15" x14ac:dyDescent="0.2">
      <c r="A761" s="472">
        <v>742</v>
      </c>
      <c r="B761" s="520"/>
      <c r="C761" s="305"/>
      <c r="D761" s="305"/>
      <c r="E761" s="292"/>
      <c r="F761" s="292"/>
      <c r="G761" s="561"/>
      <c r="H761" s="561"/>
      <c r="I761" s="602"/>
    </row>
    <row r="762" spans="1:9" s="147" customFormat="1" ht="15" x14ac:dyDescent="0.2">
      <c r="A762" s="471">
        <v>743</v>
      </c>
      <c r="B762" s="520"/>
      <c r="C762" s="305"/>
      <c r="D762" s="305"/>
      <c r="E762" s="292"/>
      <c r="F762" s="292"/>
      <c r="G762" s="561"/>
      <c r="H762" s="561"/>
      <c r="I762" s="602"/>
    </row>
    <row r="763" spans="1:9" s="147" customFormat="1" ht="15" x14ac:dyDescent="0.2">
      <c r="A763" s="472">
        <v>744</v>
      </c>
      <c r="B763" s="520"/>
      <c r="C763" s="305"/>
      <c r="D763" s="305"/>
      <c r="E763" s="292"/>
      <c r="F763" s="292"/>
      <c r="G763" s="561"/>
      <c r="H763" s="561"/>
      <c r="I763" s="602"/>
    </row>
    <row r="764" spans="1:9" s="147" customFormat="1" ht="15" x14ac:dyDescent="0.2">
      <c r="A764" s="471">
        <v>745</v>
      </c>
      <c r="B764" s="520"/>
      <c r="C764" s="305"/>
      <c r="D764" s="305"/>
      <c r="E764" s="292"/>
      <c r="F764" s="292"/>
      <c r="G764" s="561"/>
      <c r="H764" s="561"/>
      <c r="I764" s="602"/>
    </row>
    <row r="765" spans="1:9" s="147" customFormat="1" ht="15" x14ac:dyDescent="0.2">
      <c r="A765" s="472">
        <v>746</v>
      </c>
      <c r="B765" s="520"/>
      <c r="C765" s="305"/>
      <c r="D765" s="305"/>
      <c r="E765" s="292"/>
      <c r="F765" s="292"/>
      <c r="G765" s="561"/>
      <c r="H765" s="561"/>
      <c r="I765" s="602"/>
    </row>
    <row r="766" spans="1:9" s="147" customFormat="1" ht="15" x14ac:dyDescent="0.2">
      <c r="A766" s="471">
        <v>747</v>
      </c>
      <c r="B766" s="520"/>
      <c r="C766" s="305"/>
      <c r="D766" s="305"/>
      <c r="E766" s="292"/>
      <c r="F766" s="292"/>
      <c r="G766" s="561"/>
      <c r="H766" s="561"/>
      <c r="I766" s="602"/>
    </row>
    <row r="767" spans="1:9" s="147" customFormat="1" ht="15" x14ac:dyDescent="0.2">
      <c r="A767" s="472">
        <v>748</v>
      </c>
      <c r="B767" s="520"/>
      <c r="C767" s="305"/>
      <c r="D767" s="305"/>
      <c r="E767" s="292"/>
      <c r="F767" s="292"/>
      <c r="G767" s="561"/>
      <c r="H767" s="561"/>
      <c r="I767" s="602"/>
    </row>
    <row r="768" spans="1:9" s="147" customFormat="1" ht="15" x14ac:dyDescent="0.2">
      <c r="A768" s="471">
        <v>749</v>
      </c>
      <c r="B768" s="520"/>
      <c r="C768" s="305"/>
      <c r="D768" s="305"/>
      <c r="E768" s="292"/>
      <c r="F768" s="292"/>
      <c r="G768" s="561"/>
      <c r="H768" s="561"/>
      <c r="I768" s="602"/>
    </row>
    <row r="769" spans="1:9" s="147" customFormat="1" ht="15" x14ac:dyDescent="0.2">
      <c r="A769" s="472">
        <v>750</v>
      </c>
      <c r="B769" s="520"/>
      <c r="C769" s="305"/>
      <c r="D769" s="305"/>
      <c r="E769" s="292"/>
      <c r="F769" s="292"/>
      <c r="G769" s="561"/>
      <c r="H769" s="561"/>
      <c r="I769" s="602"/>
    </row>
    <row r="770" spans="1:9" s="147" customFormat="1" ht="15" x14ac:dyDescent="0.2">
      <c r="A770" s="471">
        <v>751</v>
      </c>
      <c r="B770" s="520"/>
      <c r="C770" s="305"/>
      <c r="D770" s="305"/>
      <c r="E770" s="292"/>
      <c r="F770" s="292"/>
      <c r="G770" s="561"/>
      <c r="H770" s="561"/>
      <c r="I770" s="602"/>
    </row>
    <row r="771" spans="1:9" s="147" customFormat="1" ht="15" x14ac:dyDescent="0.2">
      <c r="A771" s="472">
        <v>752</v>
      </c>
      <c r="B771" s="520"/>
      <c r="C771" s="305"/>
      <c r="D771" s="305"/>
      <c r="E771" s="292"/>
      <c r="F771" s="292"/>
      <c r="G771" s="561"/>
      <c r="H771" s="561"/>
      <c r="I771" s="602"/>
    </row>
    <row r="772" spans="1:9" s="147" customFormat="1" ht="15" x14ac:dyDescent="0.2">
      <c r="A772" s="471">
        <v>753</v>
      </c>
      <c r="B772" s="520"/>
      <c r="C772" s="305"/>
      <c r="D772" s="305"/>
      <c r="E772" s="292"/>
      <c r="F772" s="292"/>
      <c r="G772" s="561"/>
      <c r="H772" s="561"/>
      <c r="I772" s="602"/>
    </row>
    <row r="773" spans="1:9" s="147" customFormat="1" ht="15" x14ac:dyDescent="0.2">
      <c r="A773" s="472">
        <v>754</v>
      </c>
      <c r="B773" s="520"/>
      <c r="C773" s="305"/>
      <c r="D773" s="305"/>
      <c r="E773" s="292"/>
      <c r="F773" s="292"/>
      <c r="G773" s="561"/>
      <c r="H773" s="561"/>
      <c r="I773" s="602"/>
    </row>
    <row r="774" spans="1:9" s="147" customFormat="1" ht="15" x14ac:dyDescent="0.2">
      <c r="A774" s="471">
        <v>755</v>
      </c>
      <c r="B774" s="520"/>
      <c r="C774" s="305"/>
      <c r="D774" s="305"/>
      <c r="E774" s="292"/>
      <c r="F774" s="292"/>
      <c r="G774" s="561"/>
      <c r="H774" s="561"/>
      <c r="I774" s="602"/>
    </row>
    <row r="775" spans="1:9" s="147" customFormat="1" ht="15" x14ac:dyDescent="0.2">
      <c r="A775" s="472">
        <v>756</v>
      </c>
      <c r="B775" s="520"/>
      <c r="C775" s="305"/>
      <c r="D775" s="305"/>
      <c r="E775" s="292"/>
      <c r="F775" s="292"/>
      <c r="G775" s="561"/>
      <c r="H775" s="561"/>
      <c r="I775" s="602"/>
    </row>
    <row r="776" spans="1:9" s="147" customFormat="1" ht="15" x14ac:dyDescent="0.2">
      <c r="A776" s="471">
        <v>757</v>
      </c>
      <c r="B776" s="520"/>
      <c r="C776" s="305"/>
      <c r="D776" s="305"/>
      <c r="E776" s="292"/>
      <c r="F776" s="292"/>
      <c r="G776" s="561"/>
      <c r="H776" s="561"/>
      <c r="I776" s="602"/>
    </row>
    <row r="777" spans="1:9" s="147" customFormat="1" ht="15" x14ac:dyDescent="0.2">
      <c r="A777" s="472">
        <v>758</v>
      </c>
      <c r="B777" s="520"/>
      <c r="C777" s="305"/>
      <c r="D777" s="305"/>
      <c r="E777" s="292"/>
      <c r="F777" s="292"/>
      <c r="G777" s="561"/>
      <c r="H777" s="561"/>
      <c r="I777" s="602"/>
    </row>
    <row r="778" spans="1:9" s="147" customFormat="1" ht="15" x14ac:dyDescent="0.2">
      <c r="A778" s="471">
        <v>759</v>
      </c>
      <c r="B778" s="520"/>
      <c r="C778" s="305"/>
      <c r="D778" s="305"/>
      <c r="E778" s="292"/>
      <c r="F778" s="292"/>
      <c r="G778" s="561"/>
      <c r="H778" s="561"/>
      <c r="I778" s="602"/>
    </row>
    <row r="779" spans="1:9" s="147" customFormat="1" ht="15" x14ac:dyDescent="0.2">
      <c r="A779" s="472">
        <v>760</v>
      </c>
      <c r="B779" s="520"/>
      <c r="C779" s="305"/>
      <c r="D779" s="305"/>
      <c r="E779" s="292"/>
      <c r="F779" s="292"/>
      <c r="G779" s="561"/>
      <c r="H779" s="561"/>
      <c r="I779" s="602"/>
    </row>
    <row r="780" spans="1:9" s="147" customFormat="1" ht="15" x14ac:dyDescent="0.2">
      <c r="A780" s="471">
        <v>761</v>
      </c>
      <c r="B780" s="520"/>
      <c r="C780" s="305"/>
      <c r="D780" s="305"/>
      <c r="E780" s="292"/>
      <c r="F780" s="292"/>
      <c r="G780" s="561"/>
      <c r="H780" s="561"/>
      <c r="I780" s="602"/>
    </row>
    <row r="781" spans="1:9" s="147" customFormat="1" ht="15" x14ac:dyDescent="0.2">
      <c r="A781" s="472">
        <v>762</v>
      </c>
      <c r="B781" s="520"/>
      <c r="C781" s="305"/>
      <c r="D781" s="305"/>
      <c r="E781" s="292"/>
      <c r="F781" s="292"/>
      <c r="G781" s="561"/>
      <c r="H781" s="561"/>
      <c r="I781" s="602"/>
    </row>
    <row r="782" spans="1:9" s="147" customFormat="1" ht="15" x14ac:dyDescent="0.2">
      <c r="A782" s="471">
        <v>763</v>
      </c>
      <c r="B782" s="520"/>
      <c r="C782" s="305"/>
      <c r="D782" s="305"/>
      <c r="E782" s="292"/>
      <c r="F782" s="292"/>
      <c r="G782" s="561"/>
      <c r="H782" s="561"/>
      <c r="I782" s="602"/>
    </row>
    <row r="783" spans="1:9" s="147" customFormat="1" ht="15" x14ac:dyDescent="0.2">
      <c r="A783" s="472">
        <v>764</v>
      </c>
      <c r="B783" s="520"/>
      <c r="C783" s="305"/>
      <c r="D783" s="305"/>
      <c r="E783" s="292"/>
      <c r="F783" s="292"/>
      <c r="G783" s="561"/>
      <c r="H783" s="561"/>
      <c r="I783" s="602"/>
    </row>
    <row r="784" spans="1:9" s="147" customFormat="1" ht="15" x14ac:dyDescent="0.2">
      <c r="A784" s="471">
        <v>765</v>
      </c>
      <c r="B784" s="520"/>
      <c r="C784" s="305"/>
      <c r="D784" s="305"/>
      <c r="E784" s="292"/>
      <c r="F784" s="292"/>
      <c r="G784" s="561"/>
      <c r="H784" s="561"/>
      <c r="I784" s="602"/>
    </row>
    <row r="785" spans="1:9" s="147" customFormat="1" ht="15" x14ac:dyDescent="0.2">
      <c r="A785" s="472">
        <v>766</v>
      </c>
      <c r="B785" s="520"/>
      <c r="C785" s="305"/>
      <c r="D785" s="305"/>
      <c r="E785" s="292"/>
      <c r="F785" s="292"/>
      <c r="G785" s="561"/>
      <c r="H785" s="561"/>
      <c r="I785" s="602"/>
    </row>
    <row r="786" spans="1:9" s="147" customFormat="1" ht="15" x14ac:dyDescent="0.2">
      <c r="A786" s="471">
        <v>767</v>
      </c>
      <c r="B786" s="520"/>
      <c r="C786" s="305"/>
      <c r="D786" s="305"/>
      <c r="E786" s="292"/>
      <c r="F786" s="292"/>
      <c r="G786" s="561"/>
      <c r="H786" s="561"/>
      <c r="I786" s="602"/>
    </row>
    <row r="787" spans="1:9" s="147" customFormat="1" ht="15" x14ac:dyDescent="0.2">
      <c r="A787" s="472">
        <v>768</v>
      </c>
      <c r="B787" s="520"/>
      <c r="C787" s="305"/>
      <c r="D787" s="305"/>
      <c r="E787" s="292"/>
      <c r="F787" s="292"/>
      <c r="G787" s="561"/>
      <c r="H787" s="561"/>
      <c r="I787" s="602"/>
    </row>
    <row r="788" spans="1:9" s="147" customFormat="1" ht="15" x14ac:dyDescent="0.2">
      <c r="A788" s="471">
        <v>769</v>
      </c>
      <c r="B788" s="520"/>
      <c r="C788" s="305"/>
      <c r="D788" s="305"/>
      <c r="E788" s="292"/>
      <c r="F788" s="292"/>
      <c r="G788" s="561"/>
      <c r="H788" s="561"/>
      <c r="I788" s="602"/>
    </row>
    <row r="789" spans="1:9" s="147" customFormat="1" ht="15" x14ac:dyDescent="0.2">
      <c r="A789" s="472">
        <v>770</v>
      </c>
      <c r="B789" s="520"/>
      <c r="C789" s="305"/>
      <c r="D789" s="305"/>
      <c r="E789" s="292"/>
      <c r="F789" s="292"/>
      <c r="G789" s="561"/>
      <c r="H789" s="561"/>
      <c r="I789" s="602"/>
    </row>
    <row r="790" spans="1:9" s="147" customFormat="1" ht="15" x14ac:dyDescent="0.2">
      <c r="A790" s="471">
        <v>771</v>
      </c>
      <c r="B790" s="520"/>
      <c r="C790" s="305"/>
      <c r="D790" s="305"/>
      <c r="E790" s="292"/>
      <c r="F790" s="292"/>
      <c r="G790" s="561"/>
      <c r="H790" s="561"/>
      <c r="I790" s="602"/>
    </row>
    <row r="791" spans="1:9" s="147" customFormat="1" ht="15" x14ac:dyDescent="0.2">
      <c r="A791" s="472">
        <v>772</v>
      </c>
      <c r="B791" s="520"/>
      <c r="C791" s="305"/>
      <c r="D791" s="305"/>
      <c r="E791" s="292"/>
      <c r="F791" s="292"/>
      <c r="G791" s="561"/>
      <c r="H791" s="561"/>
      <c r="I791" s="602"/>
    </row>
    <row r="792" spans="1:9" s="147" customFormat="1" ht="15" x14ac:dyDescent="0.2">
      <c r="A792" s="471">
        <v>773</v>
      </c>
      <c r="B792" s="520"/>
      <c r="C792" s="305"/>
      <c r="D792" s="305"/>
      <c r="E792" s="292"/>
      <c r="F792" s="292"/>
      <c r="G792" s="561"/>
      <c r="H792" s="561"/>
      <c r="I792" s="602"/>
    </row>
    <row r="793" spans="1:9" s="147" customFormat="1" ht="15" x14ac:dyDescent="0.2">
      <c r="A793" s="472">
        <v>774</v>
      </c>
      <c r="B793" s="520"/>
      <c r="C793" s="305"/>
      <c r="D793" s="305"/>
      <c r="E793" s="292"/>
      <c r="F793" s="292"/>
      <c r="G793" s="561"/>
      <c r="H793" s="561"/>
      <c r="I793" s="602"/>
    </row>
    <row r="794" spans="1:9" s="147" customFormat="1" ht="15" x14ac:dyDescent="0.2">
      <c r="A794" s="471">
        <v>775</v>
      </c>
      <c r="B794" s="520"/>
      <c r="C794" s="305"/>
      <c r="D794" s="305"/>
      <c r="E794" s="292"/>
      <c r="F794" s="292"/>
      <c r="G794" s="561"/>
      <c r="H794" s="561"/>
      <c r="I794" s="602"/>
    </row>
    <row r="795" spans="1:9" s="147" customFormat="1" ht="15" x14ac:dyDescent="0.2">
      <c r="A795" s="472">
        <v>776</v>
      </c>
      <c r="B795" s="520"/>
      <c r="C795" s="305"/>
      <c r="D795" s="305"/>
      <c r="E795" s="292"/>
      <c r="F795" s="292"/>
      <c r="G795" s="561"/>
      <c r="H795" s="561"/>
      <c r="I795" s="602"/>
    </row>
    <row r="796" spans="1:9" s="147" customFormat="1" ht="15" x14ac:dyDescent="0.2">
      <c r="A796" s="471">
        <v>777</v>
      </c>
      <c r="B796" s="520"/>
      <c r="C796" s="305"/>
      <c r="D796" s="305"/>
      <c r="E796" s="292"/>
      <c r="F796" s="292"/>
      <c r="G796" s="561"/>
      <c r="H796" s="561"/>
      <c r="I796" s="602"/>
    </row>
    <row r="797" spans="1:9" s="147" customFormat="1" ht="15" x14ac:dyDescent="0.2">
      <c r="A797" s="472">
        <v>778</v>
      </c>
      <c r="B797" s="520"/>
      <c r="C797" s="305"/>
      <c r="D797" s="305"/>
      <c r="E797" s="292"/>
      <c r="F797" s="292"/>
      <c r="G797" s="561"/>
      <c r="H797" s="561"/>
      <c r="I797" s="602"/>
    </row>
    <row r="798" spans="1:9" s="147" customFormat="1" ht="15" x14ac:dyDescent="0.2">
      <c r="A798" s="471">
        <v>779</v>
      </c>
      <c r="B798" s="520"/>
      <c r="C798" s="305"/>
      <c r="D798" s="305"/>
      <c r="E798" s="292"/>
      <c r="F798" s="292"/>
      <c r="G798" s="561"/>
      <c r="H798" s="561"/>
      <c r="I798" s="602"/>
    </row>
    <row r="799" spans="1:9" s="147" customFormat="1" ht="15" x14ac:dyDescent="0.2">
      <c r="A799" s="472">
        <v>780</v>
      </c>
      <c r="B799" s="520"/>
      <c r="C799" s="305"/>
      <c r="D799" s="305"/>
      <c r="E799" s="292"/>
      <c r="F799" s="292"/>
      <c r="G799" s="561"/>
      <c r="H799" s="561"/>
      <c r="I799" s="602"/>
    </row>
    <row r="800" spans="1:9" s="147" customFormat="1" ht="15" x14ac:dyDescent="0.2">
      <c r="A800" s="471">
        <v>781</v>
      </c>
      <c r="B800" s="520"/>
      <c r="C800" s="305"/>
      <c r="D800" s="305"/>
      <c r="E800" s="292"/>
      <c r="F800" s="292"/>
      <c r="G800" s="561"/>
      <c r="H800" s="561"/>
      <c r="I800" s="602"/>
    </row>
    <row r="801" spans="1:9" s="147" customFormat="1" ht="15" x14ac:dyDescent="0.2">
      <c r="A801" s="472">
        <v>782</v>
      </c>
      <c r="B801" s="520"/>
      <c r="C801" s="305"/>
      <c r="D801" s="305"/>
      <c r="E801" s="292"/>
      <c r="F801" s="292"/>
      <c r="G801" s="561"/>
      <c r="H801" s="561"/>
      <c r="I801" s="602"/>
    </row>
    <row r="802" spans="1:9" s="147" customFormat="1" ht="15" x14ac:dyDescent="0.2">
      <c r="A802" s="471">
        <v>783</v>
      </c>
      <c r="B802" s="520"/>
      <c r="C802" s="305"/>
      <c r="D802" s="305"/>
      <c r="E802" s="292"/>
      <c r="F802" s="292"/>
      <c r="G802" s="561"/>
      <c r="H802" s="561"/>
      <c r="I802" s="602"/>
    </row>
    <row r="803" spans="1:9" s="147" customFormat="1" ht="15" x14ac:dyDescent="0.2">
      <c r="A803" s="472">
        <v>784</v>
      </c>
      <c r="B803" s="520"/>
      <c r="C803" s="305"/>
      <c r="D803" s="305"/>
      <c r="E803" s="292"/>
      <c r="F803" s="292"/>
      <c r="G803" s="561"/>
      <c r="H803" s="561"/>
      <c r="I803" s="602"/>
    </row>
    <row r="804" spans="1:9" s="147" customFormat="1" ht="15" x14ac:dyDescent="0.2">
      <c r="A804" s="471">
        <v>785</v>
      </c>
      <c r="B804" s="520"/>
      <c r="C804" s="305"/>
      <c r="D804" s="305"/>
      <c r="E804" s="292"/>
      <c r="F804" s="292"/>
      <c r="G804" s="561"/>
      <c r="H804" s="561"/>
      <c r="I804" s="602"/>
    </row>
    <row r="805" spans="1:9" s="147" customFormat="1" ht="15" x14ac:dyDescent="0.2">
      <c r="A805" s="472">
        <v>786</v>
      </c>
      <c r="B805" s="520"/>
      <c r="C805" s="305"/>
      <c r="D805" s="305"/>
      <c r="E805" s="292"/>
      <c r="F805" s="292"/>
      <c r="G805" s="561"/>
      <c r="H805" s="561"/>
      <c r="I805" s="602"/>
    </row>
    <row r="806" spans="1:9" s="147" customFormat="1" ht="15" x14ac:dyDescent="0.2">
      <c r="A806" s="471">
        <v>787</v>
      </c>
      <c r="B806" s="520"/>
      <c r="C806" s="305"/>
      <c r="D806" s="305"/>
      <c r="E806" s="292"/>
      <c r="F806" s="292"/>
      <c r="G806" s="561"/>
      <c r="H806" s="561"/>
      <c r="I806" s="602"/>
    </row>
    <row r="807" spans="1:9" s="147" customFormat="1" ht="15" x14ac:dyDescent="0.2">
      <c r="A807" s="472">
        <v>788</v>
      </c>
      <c r="B807" s="520"/>
      <c r="C807" s="305"/>
      <c r="D807" s="305"/>
      <c r="E807" s="292"/>
      <c r="F807" s="292"/>
      <c r="G807" s="561"/>
      <c r="H807" s="561"/>
      <c r="I807" s="602"/>
    </row>
    <row r="808" spans="1:9" s="147" customFormat="1" ht="15" x14ac:dyDescent="0.2">
      <c r="A808" s="471">
        <v>789</v>
      </c>
      <c r="B808" s="520"/>
      <c r="C808" s="305"/>
      <c r="D808" s="305"/>
      <c r="E808" s="292"/>
      <c r="F808" s="292"/>
      <c r="G808" s="561"/>
      <c r="H808" s="561"/>
      <c r="I808" s="602"/>
    </row>
    <row r="809" spans="1:9" s="147" customFormat="1" ht="15" x14ac:dyDescent="0.2">
      <c r="A809" s="472">
        <v>790</v>
      </c>
      <c r="B809" s="520"/>
      <c r="C809" s="305"/>
      <c r="D809" s="305"/>
      <c r="E809" s="292"/>
      <c r="F809" s="292"/>
      <c r="G809" s="561"/>
      <c r="H809" s="561"/>
      <c r="I809" s="602"/>
    </row>
    <row r="810" spans="1:9" s="147" customFormat="1" ht="15" x14ac:dyDescent="0.2">
      <c r="A810" s="471">
        <v>791</v>
      </c>
      <c r="B810" s="520"/>
      <c r="C810" s="305"/>
      <c r="D810" s="305"/>
      <c r="E810" s="292"/>
      <c r="F810" s="292"/>
      <c r="G810" s="561"/>
      <c r="H810" s="561"/>
      <c r="I810" s="602"/>
    </row>
    <row r="811" spans="1:9" s="147" customFormat="1" ht="15" x14ac:dyDescent="0.2">
      <c r="A811" s="472">
        <v>792</v>
      </c>
      <c r="B811" s="520"/>
      <c r="C811" s="305"/>
      <c r="D811" s="305"/>
      <c r="E811" s="292"/>
      <c r="F811" s="292"/>
      <c r="G811" s="561"/>
      <c r="H811" s="561"/>
      <c r="I811" s="602"/>
    </row>
    <row r="812" spans="1:9" s="147" customFormat="1" ht="15" x14ac:dyDescent="0.2">
      <c r="A812" s="471">
        <v>793</v>
      </c>
      <c r="B812" s="520"/>
      <c r="C812" s="305"/>
      <c r="D812" s="305"/>
      <c r="E812" s="292"/>
      <c r="F812" s="292"/>
      <c r="G812" s="561"/>
      <c r="H812" s="561"/>
      <c r="I812" s="602"/>
    </row>
    <row r="813" spans="1:9" s="147" customFormat="1" ht="15" x14ac:dyDescent="0.2">
      <c r="A813" s="472">
        <v>794</v>
      </c>
      <c r="B813" s="520"/>
      <c r="C813" s="305"/>
      <c r="D813" s="305"/>
      <c r="E813" s="292"/>
      <c r="F813" s="292"/>
      <c r="G813" s="561"/>
      <c r="H813" s="561"/>
      <c r="I813" s="602"/>
    </row>
    <row r="814" spans="1:9" s="147" customFormat="1" ht="15" x14ac:dyDescent="0.2">
      <c r="A814" s="471">
        <v>795</v>
      </c>
      <c r="B814" s="520"/>
      <c r="C814" s="305"/>
      <c r="D814" s="305"/>
      <c r="E814" s="292"/>
      <c r="F814" s="292"/>
      <c r="G814" s="561"/>
      <c r="H814" s="561"/>
      <c r="I814" s="602"/>
    </row>
    <row r="815" spans="1:9" s="147" customFormat="1" ht="15" x14ac:dyDescent="0.2">
      <c r="A815" s="472">
        <v>796</v>
      </c>
      <c r="B815" s="520"/>
      <c r="C815" s="305"/>
      <c r="D815" s="305"/>
      <c r="E815" s="292"/>
      <c r="F815" s="292"/>
      <c r="G815" s="561"/>
      <c r="H815" s="561"/>
      <c r="I815" s="602"/>
    </row>
    <row r="816" spans="1:9" s="147" customFormat="1" ht="15" x14ac:dyDescent="0.2">
      <c r="A816" s="471">
        <v>797</v>
      </c>
      <c r="B816" s="520"/>
      <c r="C816" s="305"/>
      <c r="D816" s="305"/>
      <c r="E816" s="292"/>
      <c r="F816" s="292"/>
      <c r="G816" s="561"/>
      <c r="H816" s="561"/>
      <c r="I816" s="602"/>
    </row>
    <row r="817" spans="1:9" s="147" customFormat="1" ht="15" x14ac:dyDescent="0.2">
      <c r="A817" s="472">
        <v>798</v>
      </c>
      <c r="B817" s="520"/>
      <c r="C817" s="305"/>
      <c r="D817" s="305"/>
      <c r="E817" s="292"/>
      <c r="F817" s="292"/>
      <c r="G817" s="561"/>
      <c r="H817" s="561"/>
      <c r="I817" s="602"/>
    </row>
    <row r="818" spans="1:9" s="147" customFormat="1" ht="15" x14ac:dyDescent="0.2">
      <c r="A818" s="471">
        <v>799</v>
      </c>
      <c r="B818" s="520"/>
      <c r="C818" s="305"/>
      <c r="D818" s="305"/>
      <c r="E818" s="292"/>
      <c r="F818" s="292"/>
      <c r="G818" s="561"/>
      <c r="H818" s="561"/>
      <c r="I818" s="602"/>
    </row>
    <row r="819" spans="1:9" s="147" customFormat="1" ht="15" x14ac:dyDescent="0.2">
      <c r="A819" s="472">
        <v>800</v>
      </c>
      <c r="B819" s="520"/>
      <c r="C819" s="305"/>
      <c r="D819" s="305"/>
      <c r="E819" s="292"/>
      <c r="F819" s="292"/>
      <c r="G819" s="561"/>
      <c r="H819" s="561"/>
      <c r="I819" s="602"/>
    </row>
    <row r="820" spans="1:9" s="147" customFormat="1" ht="15" x14ac:dyDescent="0.2">
      <c r="A820" s="471">
        <v>801</v>
      </c>
      <c r="B820" s="520"/>
      <c r="C820" s="305"/>
      <c r="D820" s="305"/>
      <c r="E820" s="292"/>
      <c r="F820" s="292"/>
      <c r="G820" s="561"/>
      <c r="H820" s="561"/>
      <c r="I820" s="602"/>
    </row>
    <row r="821" spans="1:9" s="147" customFormat="1" ht="15" x14ac:dyDescent="0.2">
      <c r="A821" s="472">
        <v>802</v>
      </c>
      <c r="B821" s="520"/>
      <c r="C821" s="305"/>
      <c r="D821" s="305"/>
      <c r="E821" s="292"/>
      <c r="F821" s="292"/>
      <c r="G821" s="561"/>
      <c r="H821" s="561"/>
      <c r="I821" s="602"/>
    </row>
    <row r="822" spans="1:9" s="147" customFormat="1" ht="15" x14ac:dyDescent="0.2">
      <c r="A822" s="471">
        <v>803</v>
      </c>
      <c r="B822" s="520"/>
      <c r="C822" s="305"/>
      <c r="D822" s="305"/>
      <c r="E822" s="292"/>
      <c r="F822" s="292"/>
      <c r="G822" s="561"/>
      <c r="H822" s="561"/>
      <c r="I822" s="602"/>
    </row>
    <row r="823" spans="1:9" s="147" customFormat="1" ht="15" x14ac:dyDescent="0.2">
      <c r="A823" s="472">
        <v>804</v>
      </c>
      <c r="B823" s="520"/>
      <c r="C823" s="305"/>
      <c r="D823" s="305"/>
      <c r="E823" s="292"/>
      <c r="F823" s="292"/>
      <c r="G823" s="561"/>
      <c r="H823" s="561"/>
      <c r="I823" s="602"/>
    </row>
    <row r="824" spans="1:9" s="147" customFormat="1" ht="15" x14ac:dyDescent="0.2">
      <c r="A824" s="471">
        <v>805</v>
      </c>
      <c r="B824" s="520"/>
      <c r="C824" s="305"/>
      <c r="D824" s="305"/>
      <c r="E824" s="292"/>
      <c r="F824" s="292"/>
      <c r="G824" s="561"/>
      <c r="H824" s="561"/>
      <c r="I824" s="602"/>
    </row>
    <row r="825" spans="1:9" s="147" customFormat="1" ht="15" x14ac:dyDescent="0.2">
      <c r="A825" s="472">
        <v>806</v>
      </c>
      <c r="B825" s="520"/>
      <c r="C825" s="305"/>
      <c r="D825" s="305"/>
      <c r="E825" s="292"/>
      <c r="F825" s="292"/>
      <c r="G825" s="561"/>
      <c r="H825" s="561"/>
      <c r="I825" s="602"/>
    </row>
    <row r="826" spans="1:9" s="147" customFormat="1" ht="15" x14ac:dyDescent="0.2">
      <c r="A826" s="471">
        <v>807</v>
      </c>
      <c r="B826" s="520"/>
      <c r="C826" s="305"/>
      <c r="D826" s="305"/>
      <c r="E826" s="292"/>
      <c r="F826" s="292"/>
      <c r="G826" s="561"/>
      <c r="H826" s="561"/>
      <c r="I826" s="602"/>
    </row>
    <row r="827" spans="1:9" s="147" customFormat="1" ht="15" x14ac:dyDescent="0.2">
      <c r="A827" s="472">
        <v>808</v>
      </c>
      <c r="B827" s="520"/>
      <c r="C827" s="305"/>
      <c r="D827" s="305"/>
      <c r="E827" s="292"/>
      <c r="F827" s="292"/>
      <c r="G827" s="561"/>
      <c r="H827" s="561"/>
      <c r="I827" s="602"/>
    </row>
    <row r="828" spans="1:9" s="147" customFormat="1" ht="15" x14ac:dyDescent="0.2">
      <c r="A828" s="471">
        <v>809</v>
      </c>
      <c r="B828" s="520"/>
      <c r="C828" s="305"/>
      <c r="D828" s="305"/>
      <c r="E828" s="292"/>
      <c r="F828" s="292"/>
      <c r="G828" s="561"/>
      <c r="H828" s="561"/>
      <c r="I828" s="602"/>
    </row>
    <row r="829" spans="1:9" s="147" customFormat="1" ht="15" x14ac:dyDescent="0.2">
      <c r="A829" s="472">
        <v>810</v>
      </c>
      <c r="B829" s="520"/>
      <c r="C829" s="305"/>
      <c r="D829" s="305"/>
      <c r="E829" s="292"/>
      <c r="F829" s="292"/>
      <c r="G829" s="561"/>
      <c r="H829" s="561"/>
      <c r="I829" s="602"/>
    </row>
    <row r="830" spans="1:9" s="147" customFormat="1" ht="15" x14ac:dyDescent="0.2">
      <c r="A830" s="471">
        <v>811</v>
      </c>
      <c r="B830" s="520"/>
      <c r="C830" s="305"/>
      <c r="D830" s="305"/>
      <c r="E830" s="292"/>
      <c r="F830" s="292"/>
      <c r="G830" s="561"/>
      <c r="H830" s="561"/>
      <c r="I830" s="602"/>
    </row>
    <row r="831" spans="1:9" s="147" customFormat="1" ht="15" x14ac:dyDescent="0.2">
      <c r="A831" s="472">
        <v>812</v>
      </c>
      <c r="B831" s="520"/>
      <c r="C831" s="305"/>
      <c r="D831" s="305"/>
      <c r="E831" s="292"/>
      <c r="F831" s="292"/>
      <c r="G831" s="561"/>
      <c r="H831" s="561"/>
      <c r="I831" s="602"/>
    </row>
    <row r="832" spans="1:9" s="147" customFormat="1" ht="15" x14ac:dyDescent="0.2">
      <c r="A832" s="471">
        <v>813</v>
      </c>
      <c r="B832" s="520"/>
      <c r="C832" s="305"/>
      <c r="D832" s="305"/>
      <c r="E832" s="292"/>
      <c r="F832" s="292"/>
      <c r="G832" s="561"/>
      <c r="H832" s="561"/>
      <c r="I832" s="602"/>
    </row>
    <row r="833" spans="1:9" s="147" customFormat="1" ht="15" x14ac:dyDescent="0.2">
      <c r="A833" s="472">
        <v>814</v>
      </c>
      <c r="B833" s="520"/>
      <c r="C833" s="305"/>
      <c r="D833" s="305"/>
      <c r="E833" s="292"/>
      <c r="F833" s="292"/>
      <c r="G833" s="561"/>
      <c r="H833" s="561"/>
      <c r="I833" s="602"/>
    </row>
    <row r="834" spans="1:9" s="147" customFormat="1" ht="15" x14ac:dyDescent="0.2">
      <c r="A834" s="471">
        <v>815</v>
      </c>
      <c r="B834" s="520"/>
      <c r="C834" s="305"/>
      <c r="D834" s="305"/>
      <c r="E834" s="292"/>
      <c r="F834" s="292"/>
      <c r="G834" s="561"/>
      <c r="H834" s="561"/>
      <c r="I834" s="602"/>
    </row>
    <row r="835" spans="1:9" s="147" customFormat="1" ht="15" x14ac:dyDescent="0.2">
      <c r="A835" s="472">
        <v>816</v>
      </c>
      <c r="B835" s="520"/>
      <c r="C835" s="305"/>
      <c r="D835" s="305"/>
      <c r="E835" s="292"/>
      <c r="F835" s="292"/>
      <c r="G835" s="561"/>
      <c r="H835" s="561"/>
      <c r="I835" s="602"/>
    </row>
    <row r="836" spans="1:9" s="147" customFormat="1" ht="15" x14ac:dyDescent="0.2">
      <c r="A836" s="471">
        <v>817</v>
      </c>
      <c r="B836" s="520"/>
      <c r="C836" s="305"/>
      <c r="D836" s="305"/>
      <c r="E836" s="292"/>
      <c r="F836" s="292"/>
      <c r="G836" s="561"/>
      <c r="H836" s="561"/>
      <c r="I836" s="602"/>
    </row>
    <row r="837" spans="1:9" s="147" customFormat="1" ht="15" x14ac:dyDescent="0.2">
      <c r="A837" s="472">
        <v>818</v>
      </c>
      <c r="B837" s="520"/>
      <c r="C837" s="305"/>
      <c r="D837" s="305"/>
      <c r="E837" s="292"/>
      <c r="F837" s="292"/>
      <c r="G837" s="561"/>
      <c r="H837" s="561"/>
      <c r="I837" s="602"/>
    </row>
    <row r="838" spans="1:9" s="147" customFormat="1" ht="15" x14ac:dyDescent="0.2">
      <c r="A838" s="471">
        <v>819</v>
      </c>
      <c r="B838" s="520"/>
      <c r="C838" s="305"/>
      <c r="D838" s="305"/>
      <c r="E838" s="292"/>
      <c r="F838" s="292"/>
      <c r="G838" s="561"/>
      <c r="H838" s="561"/>
      <c r="I838" s="602"/>
    </row>
    <row r="839" spans="1:9" s="147" customFormat="1" ht="15" x14ac:dyDescent="0.2">
      <c r="A839" s="472">
        <v>820</v>
      </c>
      <c r="B839" s="520"/>
      <c r="C839" s="305"/>
      <c r="D839" s="305"/>
      <c r="E839" s="292"/>
      <c r="F839" s="292"/>
      <c r="G839" s="561"/>
      <c r="H839" s="561"/>
      <c r="I839" s="602"/>
    </row>
    <row r="840" spans="1:9" s="147" customFormat="1" ht="15" x14ac:dyDescent="0.2">
      <c r="A840" s="471">
        <v>821</v>
      </c>
      <c r="B840" s="520"/>
      <c r="C840" s="305"/>
      <c r="D840" s="305"/>
      <c r="E840" s="292"/>
      <c r="F840" s="292"/>
      <c r="G840" s="561"/>
      <c r="H840" s="561"/>
      <c r="I840" s="602"/>
    </row>
    <row r="841" spans="1:9" s="147" customFormat="1" ht="15" x14ac:dyDescent="0.2">
      <c r="A841" s="472">
        <v>822</v>
      </c>
      <c r="B841" s="520"/>
      <c r="C841" s="305"/>
      <c r="D841" s="305"/>
      <c r="E841" s="292"/>
      <c r="F841" s="292"/>
      <c r="G841" s="561"/>
      <c r="H841" s="561"/>
      <c r="I841" s="602"/>
    </row>
    <row r="842" spans="1:9" s="147" customFormat="1" ht="15" x14ac:dyDescent="0.2">
      <c r="A842" s="471">
        <v>823</v>
      </c>
      <c r="B842" s="520"/>
      <c r="C842" s="305"/>
      <c r="D842" s="305"/>
      <c r="E842" s="292"/>
      <c r="F842" s="292"/>
      <c r="G842" s="561"/>
      <c r="H842" s="561"/>
      <c r="I842" s="602"/>
    </row>
    <row r="843" spans="1:9" s="147" customFormat="1" ht="15" x14ac:dyDescent="0.2">
      <c r="A843" s="472">
        <v>824</v>
      </c>
      <c r="B843" s="520"/>
      <c r="C843" s="305"/>
      <c r="D843" s="305"/>
      <c r="E843" s="292"/>
      <c r="F843" s="292"/>
      <c r="G843" s="561"/>
      <c r="H843" s="561"/>
      <c r="I843" s="602"/>
    </row>
    <row r="844" spans="1:9" s="147" customFormat="1" ht="15" x14ac:dyDescent="0.2">
      <c r="A844" s="471">
        <v>825</v>
      </c>
      <c r="B844" s="520"/>
      <c r="C844" s="305"/>
      <c r="D844" s="305"/>
      <c r="E844" s="292"/>
      <c r="F844" s="292"/>
      <c r="G844" s="561"/>
      <c r="H844" s="561"/>
      <c r="I844" s="602"/>
    </row>
    <row r="845" spans="1:9" s="147" customFormat="1" ht="15" x14ac:dyDescent="0.2">
      <c r="A845" s="472">
        <v>826</v>
      </c>
      <c r="B845" s="520"/>
      <c r="C845" s="305"/>
      <c r="D845" s="305"/>
      <c r="E845" s="292"/>
      <c r="F845" s="292"/>
      <c r="G845" s="561"/>
      <c r="H845" s="561"/>
      <c r="I845" s="602"/>
    </row>
    <row r="846" spans="1:9" s="147" customFormat="1" ht="15" x14ac:dyDescent="0.2">
      <c r="A846" s="471">
        <v>827</v>
      </c>
      <c r="B846" s="520"/>
      <c r="C846" s="305"/>
      <c r="D846" s="305"/>
      <c r="E846" s="292"/>
      <c r="F846" s="292"/>
      <c r="G846" s="561"/>
      <c r="H846" s="561"/>
      <c r="I846" s="602"/>
    </row>
    <row r="847" spans="1:9" s="147" customFormat="1" ht="15" x14ac:dyDescent="0.2">
      <c r="A847" s="472">
        <v>828</v>
      </c>
      <c r="B847" s="520"/>
      <c r="C847" s="305"/>
      <c r="D847" s="305"/>
      <c r="E847" s="292"/>
      <c r="F847" s="292"/>
      <c r="G847" s="561"/>
      <c r="H847" s="561"/>
      <c r="I847" s="602"/>
    </row>
    <row r="848" spans="1:9" s="147" customFormat="1" ht="15" x14ac:dyDescent="0.2">
      <c r="A848" s="471">
        <v>829</v>
      </c>
      <c r="B848" s="520"/>
      <c r="C848" s="305"/>
      <c r="D848" s="305"/>
      <c r="E848" s="292"/>
      <c r="F848" s="292"/>
      <c r="G848" s="561"/>
      <c r="H848" s="561"/>
      <c r="I848" s="602"/>
    </row>
    <row r="849" spans="1:9" s="147" customFormat="1" ht="15" x14ac:dyDescent="0.2">
      <c r="A849" s="472">
        <v>830</v>
      </c>
      <c r="B849" s="520"/>
      <c r="C849" s="305"/>
      <c r="D849" s="305"/>
      <c r="E849" s="292"/>
      <c r="F849" s="292"/>
      <c r="G849" s="561"/>
      <c r="H849" s="561"/>
      <c r="I849" s="602"/>
    </row>
    <row r="850" spans="1:9" s="147" customFormat="1" ht="15" x14ac:dyDescent="0.2">
      <c r="A850" s="471">
        <v>831</v>
      </c>
      <c r="B850" s="520"/>
      <c r="C850" s="305"/>
      <c r="D850" s="305"/>
      <c r="E850" s="292"/>
      <c r="F850" s="292"/>
      <c r="G850" s="561"/>
      <c r="H850" s="561"/>
      <c r="I850" s="602"/>
    </row>
    <row r="851" spans="1:9" s="147" customFormat="1" ht="15" x14ac:dyDescent="0.2">
      <c r="A851" s="472">
        <v>832</v>
      </c>
      <c r="B851" s="520"/>
      <c r="C851" s="305"/>
      <c r="D851" s="305"/>
      <c r="E851" s="292"/>
      <c r="F851" s="292"/>
      <c r="G851" s="561"/>
      <c r="H851" s="561"/>
      <c r="I851" s="602"/>
    </row>
    <row r="852" spans="1:9" s="147" customFormat="1" ht="15" x14ac:dyDescent="0.2">
      <c r="A852" s="471">
        <v>833</v>
      </c>
      <c r="B852" s="520"/>
      <c r="C852" s="305"/>
      <c r="D852" s="305"/>
      <c r="E852" s="292"/>
      <c r="F852" s="292"/>
      <c r="G852" s="561"/>
      <c r="H852" s="561"/>
      <c r="I852" s="602"/>
    </row>
    <row r="853" spans="1:9" s="147" customFormat="1" ht="15" x14ac:dyDescent="0.2">
      <c r="A853" s="472">
        <v>834</v>
      </c>
      <c r="B853" s="520"/>
      <c r="C853" s="305"/>
      <c r="D853" s="305"/>
      <c r="E853" s="292"/>
      <c r="F853" s="292"/>
      <c r="G853" s="561"/>
      <c r="H853" s="561"/>
      <c r="I853" s="602"/>
    </row>
    <row r="854" spans="1:9" s="147" customFormat="1" ht="15" x14ac:dyDescent="0.2">
      <c r="A854" s="471">
        <v>835</v>
      </c>
      <c r="B854" s="520"/>
      <c r="C854" s="305"/>
      <c r="D854" s="305"/>
      <c r="E854" s="292"/>
      <c r="F854" s="292"/>
      <c r="G854" s="561"/>
      <c r="H854" s="561"/>
      <c r="I854" s="602"/>
    </row>
    <row r="855" spans="1:9" s="147" customFormat="1" ht="15" x14ac:dyDescent="0.2">
      <c r="A855" s="472">
        <v>836</v>
      </c>
      <c r="B855" s="520"/>
      <c r="C855" s="305"/>
      <c r="D855" s="305"/>
      <c r="E855" s="292"/>
      <c r="F855" s="292"/>
      <c r="G855" s="561"/>
      <c r="H855" s="561"/>
      <c r="I855" s="602"/>
    </row>
    <row r="856" spans="1:9" s="147" customFormat="1" ht="15" x14ac:dyDescent="0.2">
      <c r="A856" s="471">
        <v>837</v>
      </c>
      <c r="B856" s="520"/>
      <c r="C856" s="305"/>
      <c r="D856" s="305"/>
      <c r="E856" s="292"/>
      <c r="F856" s="292"/>
      <c r="G856" s="561"/>
      <c r="H856" s="561"/>
      <c r="I856" s="602"/>
    </row>
    <row r="857" spans="1:9" s="147" customFormat="1" ht="15" x14ac:dyDescent="0.2">
      <c r="A857" s="472">
        <v>838</v>
      </c>
      <c r="B857" s="520"/>
      <c r="C857" s="305"/>
      <c r="D857" s="305"/>
      <c r="E857" s="292"/>
      <c r="F857" s="292"/>
      <c r="G857" s="561"/>
      <c r="H857" s="561"/>
      <c r="I857" s="602"/>
    </row>
    <row r="858" spans="1:9" s="147" customFormat="1" ht="15" x14ac:dyDescent="0.2">
      <c r="A858" s="471">
        <v>839</v>
      </c>
      <c r="B858" s="520"/>
      <c r="C858" s="305"/>
      <c r="D858" s="305"/>
      <c r="E858" s="292"/>
      <c r="F858" s="292"/>
      <c r="G858" s="561"/>
      <c r="H858" s="561"/>
      <c r="I858" s="602"/>
    </row>
    <row r="859" spans="1:9" s="147" customFormat="1" ht="15" x14ac:dyDescent="0.2">
      <c r="A859" s="472">
        <v>840</v>
      </c>
      <c r="B859" s="520"/>
      <c r="C859" s="305"/>
      <c r="D859" s="305"/>
      <c r="E859" s="292"/>
      <c r="F859" s="292"/>
      <c r="G859" s="561"/>
      <c r="H859" s="561"/>
      <c r="I859" s="602"/>
    </row>
    <row r="860" spans="1:9" s="147" customFormat="1" ht="15" x14ac:dyDescent="0.2">
      <c r="A860" s="471">
        <v>841</v>
      </c>
      <c r="B860" s="520"/>
      <c r="C860" s="305"/>
      <c r="D860" s="305"/>
      <c r="E860" s="292"/>
      <c r="F860" s="292"/>
      <c r="G860" s="561"/>
      <c r="H860" s="561"/>
      <c r="I860" s="602"/>
    </row>
    <row r="861" spans="1:9" s="147" customFormat="1" ht="15" x14ac:dyDescent="0.2">
      <c r="A861" s="472">
        <v>842</v>
      </c>
      <c r="B861" s="520"/>
      <c r="C861" s="305"/>
      <c r="D861" s="305"/>
      <c r="E861" s="292"/>
      <c r="F861" s="292"/>
      <c r="G861" s="561"/>
      <c r="H861" s="561"/>
      <c r="I861" s="602"/>
    </row>
    <row r="862" spans="1:9" s="147" customFormat="1" ht="15" x14ac:dyDescent="0.2">
      <c r="A862" s="471">
        <v>843</v>
      </c>
      <c r="B862" s="520"/>
      <c r="C862" s="305"/>
      <c r="D862" s="305"/>
      <c r="E862" s="292"/>
      <c r="F862" s="292"/>
      <c r="G862" s="561"/>
      <c r="H862" s="561"/>
      <c r="I862" s="602"/>
    </row>
    <row r="863" spans="1:9" s="147" customFormat="1" ht="15" x14ac:dyDescent="0.2">
      <c r="A863" s="472">
        <v>844</v>
      </c>
      <c r="B863" s="520"/>
      <c r="C863" s="305"/>
      <c r="D863" s="305"/>
      <c r="E863" s="292"/>
      <c r="F863" s="292"/>
      <c r="G863" s="561"/>
      <c r="H863" s="561"/>
      <c r="I863" s="602"/>
    </row>
    <row r="864" spans="1:9" s="147" customFormat="1" ht="15" x14ac:dyDescent="0.2">
      <c r="A864" s="471">
        <v>845</v>
      </c>
      <c r="B864" s="520"/>
      <c r="C864" s="305"/>
      <c r="D864" s="305"/>
      <c r="E864" s="292"/>
      <c r="F864" s="292"/>
      <c r="G864" s="561"/>
      <c r="H864" s="561"/>
      <c r="I864" s="602"/>
    </row>
    <row r="865" spans="1:9" s="147" customFormat="1" ht="15" x14ac:dyDescent="0.2">
      <c r="A865" s="472">
        <v>846</v>
      </c>
      <c r="B865" s="520"/>
      <c r="C865" s="305"/>
      <c r="D865" s="305"/>
      <c r="E865" s="292"/>
      <c r="F865" s="292"/>
      <c r="G865" s="561"/>
      <c r="H865" s="561"/>
      <c r="I865" s="602"/>
    </row>
    <row r="866" spans="1:9" s="147" customFormat="1" ht="15" x14ac:dyDescent="0.2">
      <c r="A866" s="471">
        <v>847</v>
      </c>
      <c r="B866" s="520"/>
      <c r="C866" s="305"/>
      <c r="D866" s="305"/>
      <c r="E866" s="292"/>
      <c r="F866" s="292"/>
      <c r="G866" s="561"/>
      <c r="H866" s="561"/>
      <c r="I866" s="602"/>
    </row>
    <row r="867" spans="1:9" s="147" customFormat="1" ht="15" x14ac:dyDescent="0.2">
      <c r="A867" s="472">
        <v>848</v>
      </c>
      <c r="B867" s="520"/>
      <c r="C867" s="305"/>
      <c r="D867" s="305"/>
      <c r="E867" s="292"/>
      <c r="F867" s="292"/>
      <c r="G867" s="561"/>
      <c r="H867" s="561"/>
      <c r="I867" s="602"/>
    </row>
    <row r="868" spans="1:9" s="147" customFormat="1" ht="15" x14ac:dyDescent="0.2">
      <c r="A868" s="471">
        <v>849</v>
      </c>
      <c r="B868" s="520"/>
      <c r="C868" s="305"/>
      <c r="D868" s="305"/>
      <c r="E868" s="292"/>
      <c r="F868" s="292"/>
      <c r="G868" s="561"/>
      <c r="H868" s="561"/>
      <c r="I868" s="602"/>
    </row>
    <row r="869" spans="1:9" s="147" customFormat="1" ht="15" x14ac:dyDescent="0.2">
      <c r="A869" s="472">
        <v>850</v>
      </c>
      <c r="B869" s="520"/>
      <c r="C869" s="305"/>
      <c r="D869" s="305"/>
      <c r="E869" s="292"/>
      <c r="F869" s="292"/>
      <c r="G869" s="561"/>
      <c r="H869" s="561"/>
      <c r="I869" s="602"/>
    </row>
    <row r="870" spans="1:9" s="147" customFormat="1" ht="15" x14ac:dyDescent="0.2">
      <c r="A870" s="471">
        <v>851</v>
      </c>
      <c r="B870" s="520"/>
      <c r="C870" s="305"/>
      <c r="D870" s="305"/>
      <c r="E870" s="292"/>
      <c r="F870" s="292"/>
      <c r="G870" s="561"/>
      <c r="H870" s="561"/>
      <c r="I870" s="602"/>
    </row>
    <row r="871" spans="1:9" s="147" customFormat="1" ht="15" x14ac:dyDescent="0.2">
      <c r="A871" s="472">
        <v>852</v>
      </c>
      <c r="B871" s="520"/>
      <c r="C871" s="305"/>
      <c r="D871" s="305"/>
      <c r="E871" s="292"/>
      <c r="F871" s="292"/>
      <c r="G871" s="561"/>
      <c r="H871" s="561"/>
      <c r="I871" s="602"/>
    </row>
    <row r="872" spans="1:9" s="147" customFormat="1" ht="15" x14ac:dyDescent="0.2">
      <c r="A872" s="471">
        <v>853</v>
      </c>
      <c r="B872" s="520"/>
      <c r="C872" s="305"/>
      <c r="D872" s="305"/>
      <c r="E872" s="292"/>
      <c r="F872" s="292"/>
      <c r="G872" s="561"/>
      <c r="H872" s="561"/>
      <c r="I872" s="602"/>
    </row>
    <row r="873" spans="1:9" s="147" customFormat="1" ht="15" x14ac:dyDescent="0.2">
      <c r="A873" s="472">
        <v>854</v>
      </c>
      <c r="B873" s="520"/>
      <c r="C873" s="305"/>
      <c r="D873" s="305"/>
      <c r="E873" s="292"/>
      <c r="F873" s="292"/>
      <c r="G873" s="561"/>
      <c r="H873" s="561"/>
      <c r="I873" s="602"/>
    </row>
    <row r="874" spans="1:9" s="147" customFormat="1" ht="15" x14ac:dyDescent="0.2">
      <c r="A874" s="471">
        <v>855</v>
      </c>
      <c r="B874" s="520"/>
      <c r="C874" s="305"/>
      <c r="D874" s="305"/>
      <c r="E874" s="292"/>
      <c r="F874" s="292"/>
      <c r="G874" s="561"/>
      <c r="H874" s="561"/>
      <c r="I874" s="602"/>
    </row>
    <row r="875" spans="1:9" s="147" customFormat="1" ht="15" x14ac:dyDescent="0.2">
      <c r="A875" s="472">
        <v>856</v>
      </c>
      <c r="B875" s="520"/>
      <c r="C875" s="305"/>
      <c r="D875" s="305"/>
      <c r="E875" s="292"/>
      <c r="F875" s="292"/>
      <c r="G875" s="561"/>
      <c r="H875" s="561"/>
      <c r="I875" s="602"/>
    </row>
    <row r="876" spans="1:9" s="147" customFormat="1" ht="15" x14ac:dyDescent="0.2">
      <c r="A876" s="471">
        <v>857</v>
      </c>
      <c r="B876" s="520"/>
      <c r="C876" s="305"/>
      <c r="D876" s="305"/>
      <c r="E876" s="292"/>
      <c r="F876" s="292"/>
      <c r="G876" s="561"/>
      <c r="H876" s="561"/>
      <c r="I876" s="602"/>
    </row>
    <row r="877" spans="1:9" s="147" customFormat="1" ht="15" x14ac:dyDescent="0.2">
      <c r="A877" s="472">
        <v>858</v>
      </c>
      <c r="B877" s="520"/>
      <c r="C877" s="305"/>
      <c r="D877" s="305"/>
      <c r="E877" s="292"/>
      <c r="F877" s="292"/>
      <c r="G877" s="561"/>
      <c r="H877" s="561"/>
      <c r="I877" s="602"/>
    </row>
    <row r="878" spans="1:9" s="147" customFormat="1" ht="15" x14ac:dyDescent="0.2">
      <c r="A878" s="471">
        <v>859</v>
      </c>
      <c r="B878" s="520"/>
      <c r="C878" s="305"/>
      <c r="D878" s="305"/>
      <c r="E878" s="292"/>
      <c r="F878" s="292"/>
      <c r="G878" s="561"/>
      <c r="H878" s="561"/>
      <c r="I878" s="602"/>
    </row>
    <row r="879" spans="1:9" s="147" customFormat="1" ht="15" x14ac:dyDescent="0.2">
      <c r="A879" s="472">
        <v>860</v>
      </c>
      <c r="B879" s="520"/>
      <c r="C879" s="305"/>
      <c r="D879" s="305"/>
      <c r="E879" s="292"/>
      <c r="F879" s="292"/>
      <c r="G879" s="561"/>
      <c r="H879" s="561"/>
      <c r="I879" s="602"/>
    </row>
    <row r="880" spans="1:9" s="147" customFormat="1" ht="15" x14ac:dyDescent="0.2">
      <c r="A880" s="471">
        <v>861</v>
      </c>
      <c r="B880" s="520"/>
      <c r="C880" s="305"/>
      <c r="D880" s="305"/>
      <c r="E880" s="292"/>
      <c r="F880" s="292"/>
      <c r="G880" s="561"/>
      <c r="H880" s="561"/>
      <c r="I880" s="602"/>
    </row>
    <row r="881" spans="1:9" s="147" customFormat="1" ht="15" x14ac:dyDescent="0.2">
      <c r="A881" s="472">
        <v>862</v>
      </c>
      <c r="B881" s="520"/>
      <c r="C881" s="305"/>
      <c r="D881" s="305"/>
      <c r="E881" s="292"/>
      <c r="F881" s="292"/>
      <c r="G881" s="561"/>
      <c r="H881" s="561"/>
      <c r="I881" s="602"/>
    </row>
    <row r="882" spans="1:9" s="147" customFormat="1" ht="15" x14ac:dyDescent="0.2">
      <c r="A882" s="471">
        <v>863</v>
      </c>
      <c r="B882" s="520"/>
      <c r="C882" s="305"/>
      <c r="D882" s="305"/>
      <c r="E882" s="292"/>
      <c r="F882" s="292"/>
      <c r="G882" s="561"/>
      <c r="H882" s="561"/>
      <c r="I882" s="602"/>
    </row>
    <row r="883" spans="1:9" s="147" customFormat="1" ht="15" x14ac:dyDescent="0.2">
      <c r="A883" s="472">
        <v>864</v>
      </c>
      <c r="B883" s="520"/>
      <c r="C883" s="305"/>
      <c r="D883" s="305"/>
      <c r="E883" s="292"/>
      <c r="F883" s="292"/>
      <c r="G883" s="561"/>
      <c r="H883" s="561"/>
      <c r="I883" s="602"/>
    </row>
    <row r="884" spans="1:9" s="147" customFormat="1" ht="15" x14ac:dyDescent="0.2">
      <c r="A884" s="471">
        <v>865</v>
      </c>
      <c r="B884" s="520"/>
      <c r="C884" s="305"/>
      <c r="D884" s="305"/>
      <c r="E884" s="292"/>
      <c r="F884" s="292"/>
      <c r="G884" s="561"/>
      <c r="H884" s="561"/>
      <c r="I884" s="602"/>
    </row>
    <row r="885" spans="1:9" s="147" customFormat="1" ht="15" x14ac:dyDescent="0.2">
      <c r="A885" s="472">
        <v>866</v>
      </c>
      <c r="B885" s="520"/>
      <c r="C885" s="305"/>
      <c r="D885" s="305"/>
      <c r="E885" s="292"/>
      <c r="F885" s="292"/>
      <c r="G885" s="561"/>
      <c r="H885" s="561"/>
      <c r="I885" s="602"/>
    </row>
    <row r="886" spans="1:9" s="147" customFormat="1" ht="15" x14ac:dyDescent="0.2">
      <c r="A886" s="471">
        <v>867</v>
      </c>
      <c r="B886" s="520"/>
      <c r="C886" s="305"/>
      <c r="D886" s="305"/>
      <c r="E886" s="292"/>
      <c r="F886" s="292"/>
      <c r="G886" s="561"/>
      <c r="H886" s="561"/>
      <c r="I886" s="602"/>
    </row>
    <row r="887" spans="1:9" s="147" customFormat="1" ht="15" x14ac:dyDescent="0.2">
      <c r="A887" s="472">
        <v>868</v>
      </c>
      <c r="B887" s="520"/>
      <c r="C887" s="305"/>
      <c r="D887" s="305"/>
      <c r="E887" s="292"/>
      <c r="F887" s="292"/>
      <c r="G887" s="561"/>
      <c r="H887" s="561"/>
      <c r="I887" s="602"/>
    </row>
    <row r="888" spans="1:9" s="147" customFormat="1" ht="15" x14ac:dyDescent="0.2">
      <c r="A888" s="471">
        <v>869</v>
      </c>
      <c r="B888" s="520"/>
      <c r="C888" s="305"/>
      <c r="D888" s="305"/>
      <c r="E888" s="292"/>
      <c r="F888" s="292"/>
      <c r="G888" s="561"/>
      <c r="H888" s="561"/>
      <c r="I888" s="602"/>
    </row>
    <row r="889" spans="1:9" s="147" customFormat="1" ht="15" x14ac:dyDescent="0.2">
      <c r="A889" s="472">
        <v>870</v>
      </c>
      <c r="B889" s="520"/>
      <c r="C889" s="305"/>
      <c r="D889" s="305"/>
      <c r="E889" s="292"/>
      <c r="F889" s="292"/>
      <c r="G889" s="561"/>
      <c r="H889" s="561"/>
      <c r="I889" s="602"/>
    </row>
    <row r="890" spans="1:9" s="147" customFormat="1" ht="15" x14ac:dyDescent="0.2">
      <c r="A890" s="471">
        <v>871</v>
      </c>
      <c r="B890" s="520"/>
      <c r="C890" s="305"/>
      <c r="D890" s="305"/>
      <c r="E890" s="292"/>
      <c r="F890" s="292"/>
      <c r="G890" s="561"/>
      <c r="H890" s="561"/>
      <c r="I890" s="602"/>
    </row>
    <row r="891" spans="1:9" s="147" customFormat="1" ht="15" x14ac:dyDescent="0.2">
      <c r="A891" s="472">
        <v>872</v>
      </c>
      <c r="B891" s="520"/>
      <c r="C891" s="305"/>
      <c r="D891" s="305"/>
      <c r="E891" s="292"/>
      <c r="F891" s="292"/>
      <c r="G891" s="561"/>
      <c r="H891" s="561"/>
      <c r="I891" s="602"/>
    </row>
    <row r="892" spans="1:9" s="147" customFormat="1" ht="15" x14ac:dyDescent="0.2">
      <c r="A892" s="471">
        <v>873</v>
      </c>
      <c r="B892" s="520"/>
      <c r="C892" s="305"/>
      <c r="D892" s="305"/>
      <c r="E892" s="292"/>
      <c r="F892" s="292"/>
      <c r="G892" s="561"/>
      <c r="H892" s="561"/>
      <c r="I892" s="602"/>
    </row>
    <row r="893" spans="1:9" s="147" customFormat="1" ht="15" x14ac:dyDescent="0.2">
      <c r="A893" s="472">
        <v>874</v>
      </c>
      <c r="B893" s="520"/>
      <c r="C893" s="305"/>
      <c r="D893" s="305"/>
      <c r="E893" s="292"/>
      <c r="F893" s="292"/>
      <c r="G893" s="561"/>
      <c r="H893" s="561"/>
      <c r="I893" s="602"/>
    </row>
    <row r="894" spans="1:9" s="147" customFormat="1" ht="15" x14ac:dyDescent="0.2">
      <c r="A894" s="471">
        <v>875</v>
      </c>
      <c r="B894" s="520"/>
      <c r="C894" s="305"/>
      <c r="D894" s="305"/>
      <c r="E894" s="292"/>
      <c r="F894" s="292"/>
      <c r="G894" s="561"/>
      <c r="H894" s="561"/>
      <c r="I894" s="602"/>
    </row>
    <row r="895" spans="1:9" s="147" customFormat="1" ht="15" x14ac:dyDescent="0.2">
      <c r="A895" s="472">
        <v>876</v>
      </c>
      <c r="B895" s="520"/>
      <c r="C895" s="305"/>
      <c r="D895" s="305"/>
      <c r="E895" s="292"/>
      <c r="F895" s="292"/>
      <c r="G895" s="561"/>
      <c r="H895" s="561"/>
      <c r="I895" s="602"/>
    </row>
    <row r="896" spans="1:9" s="147" customFormat="1" ht="15" x14ac:dyDescent="0.2">
      <c r="A896" s="471">
        <v>877</v>
      </c>
      <c r="B896" s="520"/>
      <c r="C896" s="305"/>
      <c r="D896" s="305"/>
      <c r="E896" s="292"/>
      <c r="F896" s="292"/>
      <c r="G896" s="561"/>
      <c r="H896" s="561"/>
      <c r="I896" s="602"/>
    </row>
    <row r="897" spans="1:9" s="147" customFormat="1" ht="15" x14ac:dyDescent="0.2">
      <c r="A897" s="472">
        <v>878</v>
      </c>
      <c r="B897" s="520"/>
      <c r="C897" s="305"/>
      <c r="D897" s="305"/>
      <c r="E897" s="292"/>
      <c r="F897" s="292"/>
      <c r="G897" s="561"/>
      <c r="H897" s="561"/>
      <c r="I897" s="602"/>
    </row>
    <row r="898" spans="1:9" s="147" customFormat="1" ht="15" x14ac:dyDescent="0.2">
      <c r="A898" s="471">
        <v>879</v>
      </c>
      <c r="B898" s="520"/>
      <c r="C898" s="305"/>
      <c r="D898" s="305"/>
      <c r="E898" s="292"/>
      <c r="F898" s="292"/>
      <c r="G898" s="561"/>
      <c r="H898" s="561"/>
      <c r="I898" s="602"/>
    </row>
    <row r="899" spans="1:9" s="147" customFormat="1" ht="15" x14ac:dyDescent="0.2">
      <c r="A899" s="472">
        <v>880</v>
      </c>
      <c r="B899" s="520"/>
      <c r="C899" s="305"/>
      <c r="D899" s="305"/>
      <c r="E899" s="292"/>
      <c r="F899" s="292"/>
      <c r="G899" s="561"/>
      <c r="H899" s="561"/>
      <c r="I899" s="602"/>
    </row>
    <row r="900" spans="1:9" s="147" customFormat="1" ht="15" x14ac:dyDescent="0.2">
      <c r="A900" s="471">
        <v>881</v>
      </c>
      <c r="B900" s="520"/>
      <c r="C900" s="305"/>
      <c r="D900" s="305"/>
      <c r="E900" s="292"/>
      <c r="F900" s="292"/>
      <c r="G900" s="561"/>
      <c r="H900" s="561"/>
      <c r="I900" s="602"/>
    </row>
    <row r="901" spans="1:9" s="147" customFormat="1" ht="15" x14ac:dyDescent="0.2">
      <c r="A901" s="472">
        <v>882</v>
      </c>
      <c r="B901" s="520"/>
      <c r="C901" s="305"/>
      <c r="D901" s="305"/>
      <c r="E901" s="292"/>
      <c r="F901" s="292"/>
      <c r="G901" s="561"/>
      <c r="H901" s="561"/>
      <c r="I901" s="602"/>
    </row>
    <row r="902" spans="1:9" s="147" customFormat="1" ht="15" x14ac:dyDescent="0.2">
      <c r="A902" s="471">
        <v>883</v>
      </c>
      <c r="B902" s="520"/>
      <c r="C902" s="305"/>
      <c r="D902" s="305"/>
      <c r="E902" s="292"/>
      <c r="F902" s="292"/>
      <c r="G902" s="561"/>
      <c r="H902" s="561"/>
      <c r="I902" s="602"/>
    </row>
    <row r="903" spans="1:9" s="147" customFormat="1" ht="15" x14ac:dyDescent="0.2">
      <c r="A903" s="472">
        <v>884</v>
      </c>
      <c r="B903" s="520"/>
      <c r="C903" s="305"/>
      <c r="D903" s="305"/>
      <c r="E903" s="292"/>
      <c r="F903" s="292"/>
      <c r="G903" s="561"/>
      <c r="H903" s="561"/>
      <c r="I903" s="602"/>
    </row>
    <row r="904" spans="1:9" s="147" customFormat="1" ht="15" x14ac:dyDescent="0.2">
      <c r="A904" s="471">
        <v>885</v>
      </c>
      <c r="B904" s="520"/>
      <c r="C904" s="305"/>
      <c r="D904" s="305"/>
      <c r="E904" s="292"/>
      <c r="F904" s="292"/>
      <c r="G904" s="561"/>
      <c r="H904" s="561"/>
      <c r="I904" s="602"/>
    </row>
    <row r="905" spans="1:9" s="147" customFormat="1" ht="15" x14ac:dyDescent="0.2">
      <c r="A905" s="472">
        <v>886</v>
      </c>
      <c r="B905" s="520"/>
      <c r="C905" s="305"/>
      <c r="D905" s="305"/>
      <c r="E905" s="292"/>
      <c r="F905" s="292"/>
      <c r="G905" s="561"/>
      <c r="H905" s="561"/>
      <c r="I905" s="602"/>
    </row>
    <row r="906" spans="1:9" s="147" customFormat="1" ht="15" x14ac:dyDescent="0.2">
      <c r="A906" s="471">
        <v>887</v>
      </c>
      <c r="B906" s="520"/>
      <c r="C906" s="305"/>
      <c r="D906" s="305"/>
      <c r="E906" s="292"/>
      <c r="F906" s="292"/>
      <c r="G906" s="561"/>
      <c r="H906" s="561"/>
      <c r="I906" s="602"/>
    </row>
    <row r="907" spans="1:9" s="147" customFormat="1" ht="15" x14ac:dyDescent="0.2">
      <c r="A907" s="472">
        <v>888</v>
      </c>
      <c r="B907" s="520"/>
      <c r="C907" s="305"/>
      <c r="D907" s="305"/>
      <c r="E907" s="292"/>
      <c r="F907" s="292"/>
      <c r="G907" s="561"/>
      <c r="H907" s="561"/>
      <c r="I907" s="602"/>
    </row>
    <row r="908" spans="1:9" s="147" customFormat="1" ht="15" x14ac:dyDescent="0.2">
      <c r="A908" s="471">
        <v>889</v>
      </c>
      <c r="B908" s="520"/>
      <c r="C908" s="305"/>
      <c r="D908" s="305"/>
      <c r="E908" s="292"/>
      <c r="F908" s="292"/>
      <c r="G908" s="561"/>
      <c r="H908" s="561"/>
      <c r="I908" s="602"/>
    </row>
    <row r="909" spans="1:9" s="147" customFormat="1" ht="15" x14ac:dyDescent="0.2">
      <c r="A909" s="472">
        <v>890</v>
      </c>
      <c r="B909" s="520"/>
      <c r="C909" s="305"/>
      <c r="D909" s="305"/>
      <c r="E909" s="292"/>
      <c r="F909" s="292"/>
      <c r="G909" s="561"/>
      <c r="H909" s="561"/>
      <c r="I909" s="602"/>
    </row>
    <row r="910" spans="1:9" s="147" customFormat="1" ht="15" x14ac:dyDescent="0.2">
      <c r="A910" s="471">
        <v>891</v>
      </c>
      <c r="B910" s="520"/>
      <c r="C910" s="305"/>
      <c r="D910" s="305"/>
      <c r="E910" s="292"/>
      <c r="F910" s="292"/>
      <c r="G910" s="561"/>
      <c r="H910" s="561"/>
      <c r="I910" s="602"/>
    </row>
    <row r="911" spans="1:9" s="147" customFormat="1" ht="15" x14ac:dyDescent="0.2">
      <c r="A911" s="472">
        <v>892</v>
      </c>
      <c r="B911" s="520"/>
      <c r="C911" s="305"/>
      <c r="D911" s="305"/>
      <c r="E911" s="292"/>
      <c r="F911" s="292"/>
      <c r="G911" s="561"/>
      <c r="H911" s="561"/>
      <c r="I911" s="602"/>
    </row>
    <row r="912" spans="1:9" s="147" customFormat="1" ht="15" x14ac:dyDescent="0.2">
      <c r="A912" s="471">
        <v>893</v>
      </c>
      <c r="B912" s="520"/>
      <c r="C912" s="305"/>
      <c r="D912" s="305"/>
      <c r="E912" s="292"/>
      <c r="F912" s="292"/>
      <c r="G912" s="561"/>
      <c r="H912" s="561"/>
      <c r="I912" s="602"/>
    </row>
    <row r="913" spans="1:9" s="147" customFormat="1" ht="15" x14ac:dyDescent="0.2">
      <c r="A913" s="472">
        <v>894</v>
      </c>
      <c r="B913" s="520"/>
      <c r="C913" s="305"/>
      <c r="D913" s="305"/>
      <c r="E913" s="292"/>
      <c r="F913" s="292"/>
      <c r="G913" s="561"/>
      <c r="H913" s="561"/>
      <c r="I913" s="602"/>
    </row>
    <row r="914" spans="1:9" s="147" customFormat="1" ht="15" x14ac:dyDescent="0.2">
      <c r="A914" s="471">
        <v>895</v>
      </c>
      <c r="B914" s="520"/>
      <c r="C914" s="305"/>
      <c r="D914" s="305"/>
      <c r="E914" s="292"/>
      <c r="F914" s="292"/>
      <c r="G914" s="561"/>
      <c r="H914" s="561"/>
      <c r="I914" s="602"/>
    </row>
    <row r="915" spans="1:9" s="147" customFormat="1" ht="15" x14ac:dyDescent="0.2">
      <c r="A915" s="472">
        <v>896</v>
      </c>
      <c r="B915" s="520"/>
      <c r="C915" s="305"/>
      <c r="D915" s="305"/>
      <c r="E915" s="292"/>
      <c r="F915" s="292"/>
      <c r="G915" s="561"/>
      <c r="H915" s="561"/>
      <c r="I915" s="602"/>
    </row>
    <row r="916" spans="1:9" s="147" customFormat="1" ht="15" x14ac:dyDescent="0.2">
      <c r="A916" s="471">
        <v>897</v>
      </c>
      <c r="B916" s="520"/>
      <c r="C916" s="305"/>
      <c r="D916" s="305"/>
      <c r="E916" s="292"/>
      <c r="F916" s="292"/>
      <c r="G916" s="561"/>
      <c r="H916" s="561"/>
      <c r="I916" s="602"/>
    </row>
    <row r="917" spans="1:9" s="147" customFormat="1" ht="15" x14ac:dyDescent="0.2">
      <c r="A917" s="472">
        <v>898</v>
      </c>
      <c r="B917" s="520"/>
      <c r="C917" s="305"/>
      <c r="D917" s="305"/>
      <c r="E917" s="292"/>
      <c r="F917" s="292"/>
      <c r="G917" s="561"/>
      <c r="H917" s="561"/>
      <c r="I917" s="602"/>
    </row>
    <row r="918" spans="1:9" s="147" customFormat="1" ht="15" x14ac:dyDescent="0.2">
      <c r="A918" s="471">
        <v>899</v>
      </c>
      <c r="B918" s="520"/>
      <c r="C918" s="305"/>
      <c r="D918" s="305"/>
      <c r="E918" s="292"/>
      <c r="F918" s="292"/>
      <c r="G918" s="561"/>
      <c r="H918" s="561"/>
      <c r="I918" s="602"/>
    </row>
    <row r="919" spans="1:9" s="147" customFormat="1" ht="15" x14ac:dyDescent="0.2">
      <c r="A919" s="472">
        <v>900</v>
      </c>
      <c r="B919" s="520"/>
      <c r="C919" s="305"/>
      <c r="D919" s="305"/>
      <c r="E919" s="292"/>
      <c r="F919" s="292"/>
      <c r="G919" s="561"/>
      <c r="H919" s="561"/>
      <c r="I919" s="602"/>
    </row>
    <row r="920" spans="1:9" s="147" customFormat="1" ht="15" x14ac:dyDescent="0.2">
      <c r="A920" s="471">
        <v>901</v>
      </c>
      <c r="B920" s="520"/>
      <c r="C920" s="305"/>
      <c r="D920" s="305"/>
      <c r="E920" s="292"/>
      <c r="F920" s="292"/>
      <c r="G920" s="561"/>
      <c r="H920" s="561"/>
      <c r="I920" s="602"/>
    </row>
    <row r="921" spans="1:9" s="147" customFormat="1" ht="15" x14ac:dyDescent="0.2">
      <c r="A921" s="472">
        <v>902</v>
      </c>
      <c r="B921" s="520"/>
      <c r="C921" s="305"/>
      <c r="D921" s="305"/>
      <c r="E921" s="292"/>
      <c r="F921" s="292"/>
      <c r="G921" s="561"/>
      <c r="H921" s="561"/>
      <c r="I921" s="602"/>
    </row>
    <row r="922" spans="1:9" s="147" customFormat="1" ht="15" x14ac:dyDescent="0.2">
      <c r="A922" s="471">
        <v>903</v>
      </c>
      <c r="B922" s="520"/>
      <c r="C922" s="305"/>
      <c r="D922" s="305"/>
      <c r="E922" s="292"/>
      <c r="F922" s="292"/>
      <c r="G922" s="561"/>
      <c r="H922" s="561"/>
      <c r="I922" s="602"/>
    </row>
    <row r="923" spans="1:9" s="147" customFormat="1" ht="15" x14ac:dyDescent="0.2">
      <c r="A923" s="472">
        <v>904</v>
      </c>
      <c r="B923" s="520"/>
      <c r="C923" s="305"/>
      <c r="D923" s="305"/>
      <c r="E923" s="292"/>
      <c r="F923" s="292"/>
      <c r="G923" s="561"/>
      <c r="H923" s="561"/>
      <c r="I923" s="602"/>
    </row>
    <row r="924" spans="1:9" s="147" customFormat="1" ht="15" x14ac:dyDescent="0.2">
      <c r="A924" s="471">
        <v>905</v>
      </c>
      <c r="B924" s="520"/>
      <c r="C924" s="305"/>
      <c r="D924" s="305"/>
      <c r="E924" s="292"/>
      <c r="F924" s="292"/>
      <c r="G924" s="561"/>
      <c r="H924" s="561"/>
      <c r="I924" s="602"/>
    </row>
    <row r="925" spans="1:9" s="147" customFormat="1" ht="15" x14ac:dyDescent="0.2">
      <c r="A925" s="472">
        <v>906</v>
      </c>
      <c r="B925" s="520"/>
      <c r="C925" s="305"/>
      <c r="D925" s="305"/>
      <c r="E925" s="292"/>
      <c r="F925" s="292"/>
      <c r="G925" s="561"/>
      <c r="H925" s="561"/>
      <c r="I925" s="602"/>
    </row>
    <row r="926" spans="1:9" s="147" customFormat="1" ht="15" x14ac:dyDescent="0.2">
      <c r="A926" s="471">
        <v>907</v>
      </c>
      <c r="B926" s="520"/>
      <c r="C926" s="305"/>
      <c r="D926" s="305"/>
      <c r="E926" s="292"/>
      <c r="F926" s="292"/>
      <c r="G926" s="561"/>
      <c r="H926" s="561"/>
      <c r="I926" s="602"/>
    </row>
    <row r="927" spans="1:9" s="147" customFormat="1" ht="15" x14ac:dyDescent="0.2">
      <c r="A927" s="472">
        <v>908</v>
      </c>
      <c r="B927" s="520"/>
      <c r="C927" s="305"/>
      <c r="D927" s="305"/>
      <c r="E927" s="292"/>
      <c r="F927" s="292"/>
      <c r="G927" s="561"/>
      <c r="H927" s="561"/>
      <c r="I927" s="602"/>
    </row>
    <row r="928" spans="1:9" s="147" customFormat="1" ht="15" x14ac:dyDescent="0.2">
      <c r="A928" s="471">
        <v>909</v>
      </c>
      <c r="B928" s="520"/>
      <c r="C928" s="305"/>
      <c r="D928" s="305"/>
      <c r="E928" s="292"/>
      <c r="F928" s="292"/>
      <c r="G928" s="561"/>
      <c r="H928" s="561"/>
      <c r="I928" s="602"/>
    </row>
    <row r="929" spans="1:9" s="147" customFormat="1" ht="15" x14ac:dyDescent="0.2">
      <c r="A929" s="472">
        <v>910</v>
      </c>
      <c r="B929" s="520"/>
      <c r="C929" s="305"/>
      <c r="D929" s="305"/>
      <c r="E929" s="292"/>
      <c r="F929" s="292"/>
      <c r="G929" s="561"/>
      <c r="H929" s="561"/>
      <c r="I929" s="602"/>
    </row>
    <row r="930" spans="1:9" s="147" customFormat="1" ht="15" x14ac:dyDescent="0.2">
      <c r="A930" s="471">
        <v>911</v>
      </c>
      <c r="B930" s="520"/>
      <c r="C930" s="305"/>
      <c r="D930" s="305"/>
      <c r="E930" s="292"/>
      <c r="F930" s="292"/>
      <c r="G930" s="561"/>
      <c r="H930" s="561"/>
      <c r="I930" s="602"/>
    </row>
    <row r="931" spans="1:9" s="147" customFormat="1" ht="15" x14ac:dyDescent="0.2">
      <c r="A931" s="472">
        <v>912</v>
      </c>
      <c r="B931" s="520"/>
      <c r="C931" s="305"/>
      <c r="D931" s="305"/>
      <c r="E931" s="292"/>
      <c r="F931" s="292"/>
      <c r="G931" s="561"/>
      <c r="H931" s="561"/>
      <c r="I931" s="602"/>
    </row>
    <row r="932" spans="1:9" s="147" customFormat="1" ht="15" x14ac:dyDescent="0.2">
      <c r="A932" s="471">
        <v>913</v>
      </c>
      <c r="B932" s="520"/>
      <c r="C932" s="305"/>
      <c r="D932" s="305"/>
      <c r="E932" s="292"/>
      <c r="F932" s="292"/>
      <c r="G932" s="561"/>
      <c r="H932" s="561"/>
      <c r="I932" s="602"/>
    </row>
    <row r="933" spans="1:9" s="147" customFormat="1" ht="15" x14ac:dyDescent="0.2">
      <c r="A933" s="472">
        <v>914</v>
      </c>
      <c r="B933" s="520"/>
      <c r="C933" s="305"/>
      <c r="D933" s="305"/>
      <c r="E933" s="292"/>
      <c r="F933" s="292"/>
      <c r="G933" s="561"/>
      <c r="H933" s="561"/>
      <c r="I933" s="602"/>
    </row>
    <row r="934" spans="1:9" s="147" customFormat="1" ht="15" x14ac:dyDescent="0.2">
      <c r="A934" s="471">
        <v>915</v>
      </c>
      <c r="B934" s="520"/>
      <c r="C934" s="305"/>
      <c r="D934" s="305"/>
      <c r="E934" s="292"/>
      <c r="F934" s="292"/>
      <c r="G934" s="561"/>
      <c r="H934" s="561"/>
      <c r="I934" s="602"/>
    </row>
    <row r="935" spans="1:9" s="147" customFormat="1" ht="15" x14ac:dyDescent="0.2">
      <c r="A935" s="472">
        <v>916</v>
      </c>
      <c r="B935" s="520"/>
      <c r="C935" s="305"/>
      <c r="D935" s="305"/>
      <c r="E935" s="292"/>
      <c r="F935" s="292"/>
      <c r="G935" s="561"/>
      <c r="H935" s="561"/>
      <c r="I935" s="602"/>
    </row>
    <row r="936" spans="1:9" s="147" customFormat="1" ht="15" x14ac:dyDescent="0.2">
      <c r="A936" s="471">
        <v>917</v>
      </c>
      <c r="B936" s="520"/>
      <c r="C936" s="305"/>
      <c r="D936" s="305"/>
      <c r="E936" s="292"/>
      <c r="F936" s="292"/>
      <c r="G936" s="561"/>
      <c r="H936" s="561"/>
      <c r="I936" s="602"/>
    </row>
    <row r="937" spans="1:9" s="147" customFormat="1" ht="15" x14ac:dyDescent="0.2">
      <c r="A937" s="472">
        <v>918</v>
      </c>
      <c r="B937" s="520"/>
      <c r="C937" s="305"/>
      <c r="D937" s="305"/>
      <c r="E937" s="292"/>
      <c r="F937" s="292"/>
      <c r="G937" s="561"/>
      <c r="H937" s="561"/>
      <c r="I937" s="602"/>
    </row>
    <row r="938" spans="1:9" s="147" customFormat="1" ht="15" x14ac:dyDescent="0.2">
      <c r="A938" s="471">
        <v>919</v>
      </c>
      <c r="B938" s="520"/>
      <c r="C938" s="305"/>
      <c r="D938" s="305"/>
      <c r="E938" s="292"/>
      <c r="F938" s="292"/>
      <c r="G938" s="561"/>
      <c r="H938" s="561"/>
      <c r="I938" s="602"/>
    </row>
    <row r="939" spans="1:9" s="147" customFormat="1" ht="15" x14ac:dyDescent="0.2">
      <c r="A939" s="472">
        <v>920</v>
      </c>
      <c r="B939" s="520"/>
      <c r="C939" s="305"/>
      <c r="D939" s="305"/>
      <c r="E939" s="292"/>
      <c r="F939" s="292"/>
      <c r="G939" s="561"/>
      <c r="H939" s="561"/>
      <c r="I939" s="602"/>
    </row>
    <row r="940" spans="1:9" s="147" customFormat="1" ht="15" x14ac:dyDescent="0.2">
      <c r="A940" s="471">
        <v>921</v>
      </c>
      <c r="B940" s="520"/>
      <c r="C940" s="305"/>
      <c r="D940" s="305"/>
      <c r="E940" s="292"/>
      <c r="F940" s="292"/>
      <c r="G940" s="561"/>
      <c r="H940" s="561"/>
      <c r="I940" s="602"/>
    </row>
    <row r="941" spans="1:9" s="147" customFormat="1" ht="15" x14ac:dyDescent="0.2">
      <c r="A941" s="472">
        <v>922</v>
      </c>
      <c r="B941" s="520"/>
      <c r="C941" s="305"/>
      <c r="D941" s="305"/>
      <c r="E941" s="292"/>
      <c r="F941" s="292"/>
      <c r="G941" s="561"/>
      <c r="H941" s="561"/>
      <c r="I941" s="602"/>
    </row>
    <row r="942" spans="1:9" s="147" customFormat="1" ht="15" x14ac:dyDescent="0.2">
      <c r="A942" s="471">
        <v>923</v>
      </c>
      <c r="B942" s="520"/>
      <c r="C942" s="305"/>
      <c r="D942" s="305"/>
      <c r="E942" s="292"/>
      <c r="F942" s="292"/>
      <c r="G942" s="561"/>
      <c r="H942" s="561"/>
      <c r="I942" s="602"/>
    </row>
    <row r="943" spans="1:9" s="147" customFormat="1" ht="15" x14ac:dyDescent="0.2">
      <c r="A943" s="472">
        <v>924</v>
      </c>
      <c r="B943" s="520"/>
      <c r="C943" s="305"/>
      <c r="D943" s="305"/>
      <c r="E943" s="292"/>
      <c r="F943" s="292"/>
      <c r="G943" s="561"/>
      <c r="H943" s="561"/>
      <c r="I943" s="602"/>
    </row>
    <row r="944" spans="1:9" s="147" customFormat="1" ht="15" x14ac:dyDescent="0.2">
      <c r="A944" s="471">
        <v>925</v>
      </c>
      <c r="B944" s="520"/>
      <c r="C944" s="305"/>
      <c r="D944" s="305"/>
      <c r="E944" s="292"/>
      <c r="F944" s="292"/>
      <c r="G944" s="561"/>
      <c r="H944" s="561"/>
      <c r="I944" s="602"/>
    </row>
    <row r="945" spans="1:9" s="147" customFormat="1" ht="15" x14ac:dyDescent="0.2">
      <c r="A945" s="472">
        <v>926</v>
      </c>
      <c r="B945" s="520"/>
      <c r="C945" s="305"/>
      <c r="D945" s="305"/>
      <c r="E945" s="292"/>
      <c r="F945" s="292"/>
      <c r="G945" s="561"/>
      <c r="H945" s="561"/>
      <c r="I945" s="602"/>
    </row>
    <row r="946" spans="1:9" s="147" customFormat="1" ht="15" x14ac:dyDescent="0.2">
      <c r="A946" s="471">
        <v>927</v>
      </c>
      <c r="B946" s="520"/>
      <c r="C946" s="305"/>
      <c r="D946" s="305"/>
      <c r="E946" s="292"/>
      <c r="F946" s="292"/>
      <c r="G946" s="561"/>
      <c r="H946" s="561"/>
      <c r="I946" s="602"/>
    </row>
    <row r="947" spans="1:9" s="147" customFormat="1" ht="15" x14ac:dyDescent="0.2">
      <c r="A947" s="472">
        <v>928</v>
      </c>
      <c r="B947" s="520"/>
      <c r="C947" s="305"/>
      <c r="D947" s="305"/>
      <c r="E947" s="292"/>
      <c r="F947" s="292"/>
      <c r="G947" s="561"/>
      <c r="H947" s="561"/>
      <c r="I947" s="602"/>
    </row>
    <row r="948" spans="1:9" s="147" customFormat="1" ht="15" x14ac:dyDescent="0.2">
      <c r="A948" s="471">
        <v>929</v>
      </c>
      <c r="B948" s="520"/>
      <c r="C948" s="305"/>
      <c r="D948" s="305"/>
      <c r="E948" s="292"/>
      <c r="F948" s="292"/>
      <c r="G948" s="561"/>
      <c r="H948" s="561"/>
      <c r="I948" s="602"/>
    </row>
    <row r="949" spans="1:9" s="147" customFormat="1" ht="15" x14ac:dyDescent="0.2">
      <c r="A949" s="472">
        <v>930</v>
      </c>
      <c r="B949" s="520"/>
      <c r="C949" s="305"/>
      <c r="D949" s="305"/>
      <c r="E949" s="292"/>
      <c r="F949" s="292"/>
      <c r="G949" s="561"/>
      <c r="H949" s="561"/>
      <c r="I949" s="602"/>
    </row>
    <row r="950" spans="1:9" s="147" customFormat="1" ht="15" x14ac:dyDescent="0.2">
      <c r="A950" s="471">
        <v>931</v>
      </c>
      <c r="B950" s="520"/>
      <c r="C950" s="305"/>
      <c r="D950" s="305"/>
      <c r="E950" s="292"/>
      <c r="F950" s="292"/>
      <c r="G950" s="561"/>
      <c r="H950" s="561"/>
      <c r="I950" s="602"/>
    </row>
    <row r="951" spans="1:9" s="147" customFormat="1" ht="15" x14ac:dyDescent="0.2">
      <c r="A951" s="472">
        <v>932</v>
      </c>
      <c r="B951" s="520"/>
      <c r="C951" s="305"/>
      <c r="D951" s="305"/>
      <c r="E951" s="292"/>
      <c r="F951" s="292"/>
      <c r="G951" s="561"/>
      <c r="H951" s="561"/>
      <c r="I951" s="602"/>
    </row>
    <row r="952" spans="1:9" s="147" customFormat="1" ht="15" x14ac:dyDescent="0.2">
      <c r="A952" s="471">
        <v>933</v>
      </c>
      <c r="B952" s="520"/>
      <c r="C952" s="305"/>
      <c r="D952" s="305"/>
      <c r="E952" s="292"/>
      <c r="F952" s="292"/>
      <c r="G952" s="561"/>
      <c r="H952" s="561"/>
      <c r="I952" s="602"/>
    </row>
    <row r="953" spans="1:9" s="147" customFormat="1" ht="15" x14ac:dyDescent="0.2">
      <c r="A953" s="472">
        <v>934</v>
      </c>
      <c r="B953" s="520"/>
      <c r="C953" s="305"/>
      <c r="D953" s="305"/>
      <c r="E953" s="292"/>
      <c r="F953" s="292"/>
      <c r="G953" s="561"/>
      <c r="H953" s="561"/>
      <c r="I953" s="602"/>
    </row>
    <row r="954" spans="1:9" s="147" customFormat="1" ht="15" x14ac:dyDescent="0.2">
      <c r="A954" s="471">
        <v>935</v>
      </c>
      <c r="B954" s="520"/>
      <c r="C954" s="305"/>
      <c r="D954" s="305"/>
      <c r="E954" s="292"/>
      <c r="F954" s="292"/>
      <c r="G954" s="561"/>
      <c r="H954" s="561"/>
      <c r="I954" s="602"/>
    </row>
    <row r="955" spans="1:9" s="147" customFormat="1" ht="15" x14ac:dyDescent="0.2">
      <c r="A955" s="472">
        <v>936</v>
      </c>
      <c r="B955" s="520"/>
      <c r="C955" s="305"/>
      <c r="D955" s="305"/>
      <c r="E955" s="292"/>
      <c r="F955" s="292"/>
      <c r="G955" s="561"/>
      <c r="H955" s="561"/>
      <c r="I955" s="602"/>
    </row>
    <row r="956" spans="1:9" s="147" customFormat="1" ht="15" x14ac:dyDescent="0.2">
      <c r="A956" s="471">
        <v>937</v>
      </c>
      <c r="B956" s="520"/>
      <c r="C956" s="305"/>
      <c r="D956" s="305"/>
      <c r="E956" s="292"/>
      <c r="F956" s="292"/>
      <c r="G956" s="561"/>
      <c r="H956" s="561"/>
      <c r="I956" s="602"/>
    </row>
    <row r="957" spans="1:9" s="147" customFormat="1" ht="15" x14ac:dyDescent="0.2">
      <c r="A957" s="472">
        <v>938</v>
      </c>
      <c r="B957" s="520"/>
      <c r="C957" s="305"/>
      <c r="D957" s="305"/>
      <c r="E957" s="292"/>
      <c r="F957" s="292"/>
      <c r="G957" s="561"/>
      <c r="H957" s="561"/>
      <c r="I957" s="602"/>
    </row>
    <row r="958" spans="1:9" s="147" customFormat="1" ht="15" x14ac:dyDescent="0.2">
      <c r="A958" s="471">
        <v>939</v>
      </c>
      <c r="B958" s="520"/>
      <c r="C958" s="305"/>
      <c r="D958" s="305"/>
      <c r="E958" s="292"/>
      <c r="F958" s="292"/>
      <c r="G958" s="561"/>
      <c r="H958" s="561"/>
      <c r="I958" s="602"/>
    </row>
    <row r="959" spans="1:9" s="147" customFormat="1" ht="15" x14ac:dyDescent="0.2">
      <c r="A959" s="472">
        <v>940</v>
      </c>
      <c r="B959" s="520"/>
      <c r="C959" s="305"/>
      <c r="D959" s="305"/>
      <c r="E959" s="292"/>
      <c r="F959" s="292"/>
      <c r="G959" s="561"/>
      <c r="H959" s="561"/>
      <c r="I959" s="602"/>
    </row>
    <row r="960" spans="1:9" s="147" customFormat="1" ht="15" x14ac:dyDescent="0.2">
      <c r="A960" s="471">
        <v>941</v>
      </c>
      <c r="B960" s="520"/>
      <c r="C960" s="305"/>
      <c r="D960" s="305"/>
      <c r="E960" s="292"/>
      <c r="F960" s="292"/>
      <c r="G960" s="561"/>
      <c r="H960" s="561"/>
      <c r="I960" s="602"/>
    </row>
    <row r="961" spans="1:9" s="147" customFormat="1" ht="15" x14ac:dyDescent="0.2">
      <c r="A961" s="472">
        <v>942</v>
      </c>
      <c r="B961" s="520"/>
      <c r="C961" s="305"/>
      <c r="D961" s="305"/>
      <c r="E961" s="292"/>
      <c r="F961" s="292"/>
      <c r="G961" s="561"/>
      <c r="H961" s="561"/>
      <c r="I961" s="602"/>
    </row>
    <row r="962" spans="1:9" s="147" customFormat="1" ht="15" x14ac:dyDescent="0.2">
      <c r="A962" s="471">
        <v>943</v>
      </c>
      <c r="B962" s="520"/>
      <c r="C962" s="305"/>
      <c r="D962" s="305"/>
      <c r="E962" s="292"/>
      <c r="F962" s="292"/>
      <c r="G962" s="561"/>
      <c r="H962" s="561"/>
      <c r="I962" s="602"/>
    </row>
    <row r="963" spans="1:9" s="147" customFormat="1" ht="15" x14ac:dyDescent="0.2">
      <c r="A963" s="472">
        <v>944</v>
      </c>
      <c r="B963" s="520"/>
      <c r="C963" s="305"/>
      <c r="D963" s="305"/>
      <c r="E963" s="292"/>
      <c r="F963" s="292"/>
      <c r="G963" s="561"/>
      <c r="H963" s="561"/>
      <c r="I963" s="602"/>
    </row>
    <row r="964" spans="1:9" s="147" customFormat="1" ht="15" x14ac:dyDescent="0.2">
      <c r="A964" s="471">
        <v>945</v>
      </c>
      <c r="B964" s="520"/>
      <c r="C964" s="305"/>
      <c r="D964" s="305"/>
      <c r="E964" s="292"/>
      <c r="F964" s="292"/>
      <c r="G964" s="561"/>
      <c r="H964" s="561"/>
      <c r="I964" s="602"/>
    </row>
    <row r="965" spans="1:9" s="147" customFormat="1" ht="15" x14ac:dyDescent="0.2">
      <c r="A965" s="472">
        <v>946</v>
      </c>
      <c r="B965" s="520"/>
      <c r="C965" s="305"/>
      <c r="D965" s="305"/>
      <c r="E965" s="292"/>
      <c r="F965" s="292"/>
      <c r="G965" s="561"/>
      <c r="H965" s="561"/>
      <c r="I965" s="602"/>
    </row>
    <row r="966" spans="1:9" s="147" customFormat="1" ht="15" x14ac:dyDescent="0.2">
      <c r="A966" s="471">
        <v>947</v>
      </c>
      <c r="B966" s="520"/>
      <c r="C966" s="305"/>
      <c r="D966" s="305"/>
      <c r="E966" s="292"/>
      <c r="F966" s="292"/>
      <c r="G966" s="561"/>
      <c r="H966" s="561"/>
      <c r="I966" s="602"/>
    </row>
    <row r="967" spans="1:9" s="147" customFormat="1" ht="15" x14ac:dyDescent="0.2">
      <c r="A967" s="472">
        <v>948</v>
      </c>
      <c r="B967" s="520"/>
      <c r="C967" s="305"/>
      <c r="D967" s="305"/>
      <c r="E967" s="292"/>
      <c r="F967" s="292"/>
      <c r="G967" s="561"/>
      <c r="H967" s="561"/>
      <c r="I967" s="602"/>
    </row>
    <row r="968" spans="1:9" s="147" customFormat="1" ht="15" x14ac:dyDescent="0.2">
      <c r="A968" s="471">
        <v>949</v>
      </c>
      <c r="B968" s="520"/>
      <c r="C968" s="305"/>
      <c r="D968" s="305"/>
      <c r="E968" s="292"/>
      <c r="F968" s="292"/>
      <c r="G968" s="561"/>
      <c r="H968" s="561"/>
      <c r="I968" s="602"/>
    </row>
    <row r="969" spans="1:9" s="147" customFormat="1" ht="15" x14ac:dyDescent="0.2">
      <c r="A969" s="472">
        <v>950</v>
      </c>
      <c r="B969" s="520"/>
      <c r="C969" s="305"/>
      <c r="D969" s="305"/>
      <c r="E969" s="292"/>
      <c r="F969" s="292"/>
      <c r="G969" s="561"/>
      <c r="H969" s="561"/>
      <c r="I969" s="602"/>
    </row>
    <row r="970" spans="1:9" s="147" customFormat="1" ht="15" x14ac:dyDescent="0.2">
      <c r="A970" s="471">
        <v>951</v>
      </c>
      <c r="B970" s="520"/>
      <c r="C970" s="305"/>
      <c r="D970" s="305"/>
      <c r="E970" s="292"/>
      <c r="F970" s="292"/>
      <c r="G970" s="561"/>
      <c r="H970" s="561"/>
      <c r="I970" s="602"/>
    </row>
    <row r="971" spans="1:9" s="147" customFormat="1" ht="15" x14ac:dyDescent="0.2">
      <c r="A971" s="472">
        <v>952</v>
      </c>
      <c r="B971" s="520"/>
      <c r="C971" s="305"/>
      <c r="D971" s="305"/>
      <c r="E971" s="292"/>
      <c r="F971" s="292"/>
      <c r="G971" s="561"/>
      <c r="H971" s="561"/>
      <c r="I971" s="602"/>
    </row>
    <row r="972" spans="1:9" s="147" customFormat="1" ht="15" x14ac:dyDescent="0.2">
      <c r="A972" s="471">
        <v>953</v>
      </c>
      <c r="B972" s="520"/>
      <c r="C972" s="305"/>
      <c r="D972" s="305"/>
      <c r="E972" s="292"/>
      <c r="F972" s="292"/>
      <c r="G972" s="561"/>
      <c r="H972" s="561"/>
      <c r="I972" s="602"/>
    </row>
    <row r="973" spans="1:9" s="147" customFormat="1" ht="15" x14ac:dyDescent="0.2">
      <c r="A973" s="472">
        <v>954</v>
      </c>
      <c r="B973" s="520"/>
      <c r="C973" s="305"/>
      <c r="D973" s="305"/>
      <c r="E973" s="292"/>
      <c r="F973" s="292"/>
      <c r="G973" s="561"/>
      <c r="H973" s="561"/>
      <c r="I973" s="602"/>
    </row>
    <row r="974" spans="1:9" s="147" customFormat="1" ht="15" x14ac:dyDescent="0.2">
      <c r="A974" s="471">
        <v>955</v>
      </c>
      <c r="B974" s="520"/>
      <c r="C974" s="305"/>
      <c r="D974" s="305"/>
      <c r="E974" s="292"/>
      <c r="F974" s="292"/>
      <c r="G974" s="561"/>
      <c r="H974" s="561"/>
      <c r="I974" s="602"/>
    </row>
    <row r="975" spans="1:9" s="147" customFormat="1" ht="15" x14ac:dyDescent="0.2">
      <c r="A975" s="472">
        <v>956</v>
      </c>
      <c r="B975" s="520"/>
      <c r="C975" s="305"/>
      <c r="D975" s="305"/>
      <c r="E975" s="292"/>
      <c r="F975" s="292"/>
      <c r="G975" s="561"/>
      <c r="H975" s="561"/>
      <c r="I975" s="602"/>
    </row>
    <row r="976" spans="1:9" s="147" customFormat="1" ht="15" x14ac:dyDescent="0.2">
      <c r="A976" s="471">
        <v>957</v>
      </c>
      <c r="B976" s="520"/>
      <c r="C976" s="305"/>
      <c r="D976" s="305"/>
      <c r="E976" s="292"/>
      <c r="F976" s="292"/>
      <c r="G976" s="561"/>
      <c r="H976" s="561"/>
      <c r="I976" s="602"/>
    </row>
    <row r="977" spans="1:9" s="147" customFormat="1" ht="15" x14ac:dyDescent="0.2">
      <c r="A977" s="472">
        <v>958</v>
      </c>
      <c r="B977" s="520"/>
      <c r="C977" s="305"/>
      <c r="D977" s="305"/>
      <c r="E977" s="292"/>
      <c r="F977" s="292"/>
      <c r="G977" s="561"/>
      <c r="H977" s="561"/>
      <c r="I977" s="602"/>
    </row>
    <row r="978" spans="1:9" s="147" customFormat="1" ht="15" x14ac:dyDescent="0.2">
      <c r="A978" s="471">
        <v>959</v>
      </c>
      <c r="B978" s="520"/>
      <c r="C978" s="305"/>
      <c r="D978" s="305"/>
      <c r="E978" s="292"/>
      <c r="F978" s="292"/>
      <c r="G978" s="561"/>
      <c r="H978" s="561"/>
      <c r="I978" s="602"/>
    </row>
    <row r="979" spans="1:9" s="147" customFormat="1" ht="15" x14ac:dyDescent="0.2">
      <c r="A979" s="472">
        <v>960</v>
      </c>
      <c r="B979" s="520"/>
      <c r="C979" s="305"/>
      <c r="D979" s="305"/>
      <c r="E979" s="292"/>
      <c r="F979" s="292"/>
      <c r="G979" s="561"/>
      <c r="H979" s="561"/>
      <c r="I979" s="602"/>
    </row>
    <row r="980" spans="1:9" s="147" customFormat="1" ht="15" x14ac:dyDescent="0.2">
      <c r="A980" s="471">
        <v>961</v>
      </c>
      <c r="B980" s="520"/>
      <c r="C980" s="305"/>
      <c r="D980" s="305"/>
      <c r="E980" s="292"/>
      <c r="F980" s="292"/>
      <c r="G980" s="561"/>
      <c r="H980" s="561"/>
      <c r="I980" s="602"/>
    </row>
    <row r="981" spans="1:9" s="147" customFormat="1" ht="15" x14ac:dyDescent="0.2">
      <c r="A981" s="472">
        <v>962</v>
      </c>
      <c r="B981" s="520"/>
      <c r="C981" s="305"/>
      <c r="D981" s="305"/>
      <c r="E981" s="292"/>
      <c r="F981" s="292"/>
      <c r="G981" s="561"/>
      <c r="H981" s="561"/>
      <c r="I981" s="602"/>
    </row>
    <row r="982" spans="1:9" s="147" customFormat="1" ht="15" x14ac:dyDescent="0.2">
      <c r="A982" s="471">
        <v>963</v>
      </c>
      <c r="B982" s="520"/>
      <c r="C982" s="305"/>
      <c r="D982" s="305"/>
      <c r="E982" s="292"/>
      <c r="F982" s="292"/>
      <c r="G982" s="561"/>
      <c r="H982" s="561"/>
      <c r="I982" s="602"/>
    </row>
    <row r="983" spans="1:9" s="147" customFormat="1" ht="15" x14ac:dyDescent="0.2">
      <c r="A983" s="472">
        <v>964</v>
      </c>
      <c r="B983" s="520"/>
      <c r="C983" s="305"/>
      <c r="D983" s="305"/>
      <c r="E983" s="292"/>
      <c r="F983" s="292"/>
      <c r="G983" s="561"/>
      <c r="H983" s="561"/>
      <c r="I983" s="602"/>
    </row>
    <row r="984" spans="1:9" s="147" customFormat="1" ht="15" x14ac:dyDescent="0.2">
      <c r="A984" s="471">
        <v>965</v>
      </c>
      <c r="B984" s="520"/>
      <c r="C984" s="305"/>
      <c r="D984" s="305"/>
      <c r="E984" s="292"/>
      <c r="F984" s="292"/>
      <c r="G984" s="561"/>
      <c r="H984" s="561"/>
      <c r="I984" s="602"/>
    </row>
    <row r="985" spans="1:9" s="147" customFormat="1" ht="15" x14ac:dyDescent="0.2">
      <c r="A985" s="472">
        <v>966</v>
      </c>
      <c r="B985" s="520"/>
      <c r="C985" s="305"/>
      <c r="D985" s="305"/>
      <c r="E985" s="292"/>
      <c r="F985" s="292"/>
      <c r="G985" s="561"/>
      <c r="H985" s="561"/>
      <c r="I985" s="602"/>
    </row>
    <row r="986" spans="1:9" s="147" customFormat="1" ht="15" x14ac:dyDescent="0.2">
      <c r="A986" s="471">
        <v>967</v>
      </c>
      <c r="B986" s="520"/>
      <c r="C986" s="305"/>
      <c r="D986" s="305"/>
      <c r="E986" s="292"/>
      <c r="F986" s="292"/>
      <c r="G986" s="561"/>
      <c r="H986" s="561"/>
      <c r="I986" s="602"/>
    </row>
    <row r="987" spans="1:9" s="147" customFormat="1" ht="15" x14ac:dyDescent="0.2">
      <c r="A987" s="472">
        <v>968</v>
      </c>
      <c r="B987" s="520"/>
      <c r="C987" s="305"/>
      <c r="D987" s="305"/>
      <c r="E987" s="292"/>
      <c r="F987" s="292"/>
      <c r="G987" s="561"/>
      <c r="H987" s="561"/>
      <c r="I987" s="602"/>
    </row>
    <row r="988" spans="1:9" s="147" customFormat="1" ht="15" x14ac:dyDescent="0.2">
      <c r="A988" s="471">
        <v>969</v>
      </c>
      <c r="B988" s="520"/>
      <c r="C988" s="305"/>
      <c r="D988" s="305"/>
      <c r="E988" s="292"/>
      <c r="F988" s="292"/>
      <c r="G988" s="561"/>
      <c r="H988" s="561"/>
      <c r="I988" s="602"/>
    </row>
    <row r="989" spans="1:9" s="147" customFormat="1" ht="15" x14ac:dyDescent="0.2">
      <c r="A989" s="472">
        <v>970</v>
      </c>
      <c r="B989" s="520"/>
      <c r="C989" s="305"/>
      <c r="D989" s="305"/>
      <c r="E989" s="292"/>
      <c r="F989" s="292"/>
      <c r="G989" s="561"/>
      <c r="H989" s="561"/>
      <c r="I989" s="602"/>
    </row>
    <row r="990" spans="1:9" s="147" customFormat="1" ht="15" x14ac:dyDescent="0.2">
      <c r="A990" s="471">
        <v>971</v>
      </c>
      <c r="B990" s="520"/>
      <c r="C990" s="305"/>
      <c r="D990" s="305"/>
      <c r="E990" s="292"/>
      <c r="F990" s="292"/>
      <c r="G990" s="561"/>
      <c r="H990" s="561"/>
      <c r="I990" s="602"/>
    </row>
    <row r="991" spans="1:9" s="147" customFormat="1" ht="15" x14ac:dyDescent="0.2">
      <c r="A991" s="472">
        <v>972</v>
      </c>
      <c r="B991" s="520"/>
      <c r="C991" s="305"/>
      <c r="D991" s="305"/>
      <c r="E991" s="292"/>
      <c r="F991" s="292"/>
      <c r="G991" s="561"/>
      <c r="H991" s="561"/>
      <c r="I991" s="602"/>
    </row>
    <row r="992" spans="1:9" s="147" customFormat="1" ht="15" x14ac:dyDescent="0.2">
      <c r="A992" s="471">
        <v>973</v>
      </c>
      <c r="B992" s="520"/>
      <c r="C992" s="305"/>
      <c r="D992" s="305"/>
      <c r="E992" s="292"/>
      <c r="F992" s="292"/>
      <c r="G992" s="561"/>
      <c r="H992" s="561"/>
      <c r="I992" s="602"/>
    </row>
    <row r="993" spans="1:9" s="147" customFormat="1" ht="15" x14ac:dyDescent="0.2">
      <c r="A993" s="472">
        <v>974</v>
      </c>
      <c r="B993" s="520"/>
      <c r="C993" s="305"/>
      <c r="D993" s="305"/>
      <c r="E993" s="292"/>
      <c r="F993" s="292"/>
      <c r="G993" s="561"/>
      <c r="H993" s="561"/>
      <c r="I993" s="602"/>
    </row>
    <row r="994" spans="1:9" s="147" customFormat="1" ht="15" x14ac:dyDescent="0.2">
      <c r="A994" s="471">
        <v>975</v>
      </c>
      <c r="B994" s="520"/>
      <c r="C994" s="305"/>
      <c r="D994" s="305"/>
      <c r="E994" s="292"/>
      <c r="F994" s="292"/>
      <c r="G994" s="561"/>
      <c r="H994" s="561"/>
      <c r="I994" s="602"/>
    </row>
    <row r="995" spans="1:9" s="147" customFormat="1" ht="15" x14ac:dyDescent="0.2">
      <c r="A995" s="472">
        <v>976</v>
      </c>
      <c r="B995" s="520"/>
      <c r="C995" s="305"/>
      <c r="D995" s="305"/>
      <c r="E995" s="292"/>
      <c r="F995" s="292"/>
      <c r="G995" s="561"/>
      <c r="H995" s="561"/>
      <c r="I995" s="602"/>
    </row>
    <row r="996" spans="1:9" s="147" customFormat="1" ht="15" x14ac:dyDescent="0.2">
      <c r="A996" s="471">
        <v>977</v>
      </c>
      <c r="B996" s="520"/>
      <c r="C996" s="305"/>
      <c r="D996" s="305"/>
      <c r="E996" s="292"/>
      <c r="F996" s="292"/>
      <c r="G996" s="561"/>
      <c r="H996" s="561"/>
      <c r="I996" s="602"/>
    </row>
    <row r="997" spans="1:9" s="147" customFormat="1" ht="15" x14ac:dyDescent="0.2">
      <c r="A997" s="472">
        <v>978</v>
      </c>
      <c r="B997" s="520"/>
      <c r="C997" s="305"/>
      <c r="D997" s="305"/>
      <c r="E997" s="292"/>
      <c r="F997" s="292"/>
      <c r="G997" s="561"/>
      <c r="H997" s="561"/>
      <c r="I997" s="602"/>
    </row>
    <row r="998" spans="1:9" s="147" customFormat="1" ht="15" x14ac:dyDescent="0.2">
      <c r="A998" s="471">
        <v>979</v>
      </c>
      <c r="B998" s="520"/>
      <c r="C998" s="305"/>
      <c r="D998" s="305"/>
      <c r="E998" s="292"/>
      <c r="F998" s="292"/>
      <c r="G998" s="561"/>
      <c r="H998" s="561"/>
      <c r="I998" s="602"/>
    </row>
    <row r="999" spans="1:9" s="147" customFormat="1" ht="15" x14ac:dyDescent="0.2">
      <c r="A999" s="472">
        <v>980</v>
      </c>
      <c r="B999" s="520"/>
      <c r="C999" s="305"/>
      <c r="D999" s="305"/>
      <c r="E999" s="292"/>
      <c r="F999" s="292"/>
      <c r="G999" s="561"/>
      <c r="H999" s="561"/>
      <c r="I999" s="602"/>
    </row>
    <row r="1000" spans="1:9" s="147" customFormat="1" ht="15" x14ac:dyDescent="0.2">
      <c r="A1000" s="471">
        <v>981</v>
      </c>
      <c r="B1000" s="520"/>
      <c r="C1000" s="305"/>
      <c r="D1000" s="305"/>
      <c r="E1000" s="292"/>
      <c r="F1000" s="292"/>
      <c r="G1000" s="561"/>
      <c r="H1000" s="561"/>
      <c r="I1000" s="602"/>
    </row>
    <row r="1001" spans="1:9" s="147" customFormat="1" ht="15" x14ac:dyDescent="0.2">
      <c r="A1001" s="472">
        <v>982</v>
      </c>
      <c r="B1001" s="520"/>
      <c r="C1001" s="305"/>
      <c r="D1001" s="305"/>
      <c r="E1001" s="292"/>
      <c r="F1001" s="292"/>
      <c r="G1001" s="561"/>
      <c r="H1001" s="561"/>
      <c r="I1001" s="602"/>
    </row>
    <row r="1002" spans="1:9" s="147" customFormat="1" ht="15" x14ac:dyDescent="0.2">
      <c r="A1002" s="471">
        <v>983</v>
      </c>
      <c r="B1002" s="520"/>
      <c r="C1002" s="305"/>
      <c r="D1002" s="305"/>
      <c r="E1002" s="292"/>
      <c r="F1002" s="292"/>
      <c r="G1002" s="561"/>
      <c r="H1002" s="561"/>
      <c r="I1002" s="602"/>
    </row>
    <row r="1003" spans="1:9" s="147" customFormat="1" ht="15" x14ac:dyDescent="0.2">
      <c r="A1003" s="472">
        <v>984</v>
      </c>
      <c r="B1003" s="520"/>
      <c r="C1003" s="305"/>
      <c r="D1003" s="305"/>
      <c r="E1003" s="292"/>
      <c r="F1003" s="292"/>
      <c r="G1003" s="561"/>
      <c r="H1003" s="561"/>
      <c r="I1003" s="602"/>
    </row>
    <row r="1004" spans="1:9" s="147" customFormat="1" ht="15" x14ac:dyDescent="0.2">
      <c r="A1004" s="471">
        <v>985</v>
      </c>
      <c r="B1004" s="520"/>
      <c r="C1004" s="305"/>
      <c r="D1004" s="305"/>
      <c r="E1004" s="292"/>
      <c r="F1004" s="292"/>
      <c r="G1004" s="561"/>
      <c r="H1004" s="561"/>
      <c r="I1004" s="602"/>
    </row>
    <row r="1005" spans="1:9" s="147" customFormat="1" ht="15" x14ac:dyDescent="0.2">
      <c r="A1005" s="472">
        <v>986</v>
      </c>
      <c r="B1005" s="520"/>
      <c r="C1005" s="305"/>
      <c r="D1005" s="305"/>
      <c r="E1005" s="292"/>
      <c r="F1005" s="292"/>
      <c r="G1005" s="561"/>
      <c r="H1005" s="561"/>
      <c r="I1005" s="602"/>
    </row>
    <row r="1006" spans="1:9" s="147" customFormat="1" ht="15" x14ac:dyDescent="0.2">
      <c r="A1006" s="471">
        <v>987</v>
      </c>
      <c r="B1006" s="520"/>
      <c r="C1006" s="305"/>
      <c r="D1006" s="305"/>
      <c r="E1006" s="292"/>
      <c r="F1006" s="292"/>
      <c r="G1006" s="561"/>
      <c r="H1006" s="561"/>
      <c r="I1006" s="602"/>
    </row>
    <row r="1007" spans="1:9" s="147" customFormat="1" ht="15" x14ac:dyDescent="0.2">
      <c r="A1007" s="472">
        <v>988</v>
      </c>
      <c r="B1007" s="520"/>
      <c r="C1007" s="305"/>
      <c r="D1007" s="305"/>
      <c r="E1007" s="292"/>
      <c r="F1007" s="292"/>
      <c r="G1007" s="561"/>
      <c r="H1007" s="561"/>
      <c r="I1007" s="602"/>
    </row>
    <row r="1008" spans="1:9" s="147" customFormat="1" ht="15" x14ac:dyDescent="0.2">
      <c r="A1008" s="471">
        <v>989</v>
      </c>
      <c r="B1008" s="520"/>
      <c r="C1008" s="305"/>
      <c r="D1008" s="305"/>
      <c r="E1008" s="292"/>
      <c r="F1008" s="292"/>
      <c r="G1008" s="561"/>
      <c r="H1008" s="561"/>
      <c r="I1008" s="602"/>
    </row>
    <row r="1009" spans="1:9" s="147" customFormat="1" ht="15" x14ac:dyDescent="0.2">
      <c r="A1009" s="472">
        <v>990</v>
      </c>
      <c r="B1009" s="520"/>
      <c r="C1009" s="305"/>
      <c r="D1009" s="305"/>
      <c r="E1009" s="292"/>
      <c r="F1009" s="292"/>
      <c r="G1009" s="561"/>
      <c r="H1009" s="561"/>
      <c r="I1009" s="602"/>
    </row>
    <row r="1010" spans="1:9" s="147" customFormat="1" ht="15" x14ac:dyDescent="0.2">
      <c r="A1010" s="471">
        <v>991</v>
      </c>
      <c r="B1010" s="520"/>
      <c r="C1010" s="305"/>
      <c r="D1010" s="305"/>
      <c r="E1010" s="292"/>
      <c r="F1010" s="292"/>
      <c r="G1010" s="561"/>
      <c r="H1010" s="561"/>
      <c r="I1010" s="602"/>
    </row>
    <row r="1011" spans="1:9" s="147" customFormat="1" ht="15" x14ac:dyDescent="0.2">
      <c r="A1011" s="472">
        <v>992</v>
      </c>
      <c r="B1011" s="520"/>
      <c r="C1011" s="305"/>
      <c r="D1011" s="305"/>
      <c r="E1011" s="292"/>
      <c r="F1011" s="292"/>
      <c r="G1011" s="561"/>
      <c r="H1011" s="561"/>
      <c r="I1011" s="602"/>
    </row>
    <row r="1012" spans="1:9" s="147" customFormat="1" ht="15" x14ac:dyDescent="0.2">
      <c r="A1012" s="471">
        <v>993</v>
      </c>
      <c r="B1012" s="520"/>
      <c r="C1012" s="305"/>
      <c r="D1012" s="305"/>
      <c r="E1012" s="292"/>
      <c r="F1012" s="292"/>
      <c r="G1012" s="561"/>
      <c r="H1012" s="561"/>
      <c r="I1012" s="602"/>
    </row>
    <row r="1013" spans="1:9" s="147" customFormat="1" ht="15" x14ac:dyDescent="0.2">
      <c r="A1013" s="472">
        <v>994</v>
      </c>
      <c r="B1013" s="520"/>
      <c r="C1013" s="305"/>
      <c r="D1013" s="305"/>
      <c r="E1013" s="292"/>
      <c r="F1013" s="292"/>
      <c r="G1013" s="561"/>
      <c r="H1013" s="561"/>
      <c r="I1013" s="602"/>
    </row>
    <row r="1014" spans="1:9" s="147" customFormat="1" ht="15" x14ac:dyDescent="0.2">
      <c r="A1014" s="471">
        <v>995</v>
      </c>
      <c r="B1014" s="520"/>
      <c r="C1014" s="305"/>
      <c r="D1014" s="305"/>
      <c r="E1014" s="292"/>
      <c r="F1014" s="292"/>
      <c r="G1014" s="561"/>
      <c r="H1014" s="561"/>
      <c r="I1014" s="602"/>
    </row>
    <row r="1015" spans="1:9" s="147" customFormat="1" ht="15" x14ac:dyDescent="0.2">
      <c r="A1015" s="472">
        <v>996</v>
      </c>
      <c r="B1015" s="520"/>
      <c r="C1015" s="305"/>
      <c r="D1015" s="305"/>
      <c r="E1015" s="292"/>
      <c r="F1015" s="292"/>
      <c r="G1015" s="561"/>
      <c r="H1015" s="561"/>
      <c r="I1015" s="602"/>
    </row>
    <row r="1016" spans="1:9" s="147" customFormat="1" ht="15" x14ac:dyDescent="0.2">
      <c r="A1016" s="471">
        <v>997</v>
      </c>
      <c r="B1016" s="520"/>
      <c r="C1016" s="305"/>
      <c r="D1016" s="305"/>
      <c r="E1016" s="292"/>
      <c r="F1016" s="292"/>
      <c r="G1016" s="561"/>
      <c r="H1016" s="561"/>
      <c r="I1016" s="602"/>
    </row>
    <row r="1017" spans="1:9" s="147" customFormat="1" ht="15" x14ac:dyDescent="0.2">
      <c r="A1017" s="472">
        <v>998</v>
      </c>
      <c r="B1017" s="520"/>
      <c r="C1017" s="305"/>
      <c r="D1017" s="305"/>
      <c r="E1017" s="292"/>
      <c r="F1017" s="292"/>
      <c r="G1017" s="561"/>
      <c r="H1017" s="561"/>
      <c r="I1017" s="602"/>
    </row>
    <row r="1018" spans="1:9" s="147" customFormat="1" ht="15" x14ac:dyDescent="0.2">
      <c r="A1018" s="471">
        <v>999</v>
      </c>
      <c r="B1018" s="520"/>
      <c r="C1018" s="305"/>
      <c r="D1018" s="305"/>
      <c r="E1018" s="292"/>
      <c r="F1018" s="292"/>
      <c r="G1018" s="561"/>
      <c r="H1018" s="561"/>
      <c r="I1018" s="602"/>
    </row>
    <row r="1019" spans="1:9" s="147" customFormat="1" ht="15" x14ac:dyDescent="0.2">
      <c r="A1019" s="472">
        <v>1000</v>
      </c>
      <c r="B1019" s="520"/>
      <c r="C1019" s="305"/>
      <c r="D1019" s="305"/>
      <c r="E1019" s="292"/>
      <c r="F1019" s="292"/>
      <c r="G1019" s="561"/>
      <c r="H1019" s="561"/>
      <c r="I1019" s="602"/>
    </row>
  </sheetData>
  <sheetProtection password="8067" sheet="1" objects="1" scenarios="1" autoFilter="0"/>
  <mergeCells count="12">
    <mergeCell ref="A16:A19"/>
    <mergeCell ref="B16:B19"/>
    <mergeCell ref="C16:C19"/>
    <mergeCell ref="D16:D19"/>
    <mergeCell ref="E16:E19"/>
    <mergeCell ref="F16:F19"/>
    <mergeCell ref="G16:G19"/>
    <mergeCell ref="H16:H19"/>
    <mergeCell ref="G6:H6"/>
    <mergeCell ref="G7:H7"/>
    <mergeCell ref="G8:H8"/>
    <mergeCell ref="G9:H9"/>
  </mergeCells>
  <conditionalFormatting sqref="B20:H1019">
    <cfRule type="cellIs" dxfId="19" priority="2" stopIfTrue="1" operator="notEqual">
      <formula>0</formula>
    </cfRule>
  </conditionalFormatting>
  <conditionalFormatting sqref="G6:H9">
    <cfRule type="cellIs" dxfId="18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13" t="s">
        <v>97</v>
      </c>
      <c r="B1" s="283"/>
      <c r="C1" s="306"/>
      <c r="D1" s="310"/>
      <c r="E1" s="288"/>
      <c r="F1" s="288"/>
      <c r="G1" s="284"/>
      <c r="H1" s="284"/>
      <c r="I1" s="173"/>
      <c r="J1" s="173"/>
      <c r="K1" s="173"/>
    </row>
    <row r="2" spans="1:11" ht="12" hidden="1" customHeight="1" x14ac:dyDescent="0.2">
      <c r="A2" s="613" t="s">
        <v>98</v>
      </c>
      <c r="B2" s="283"/>
      <c r="C2" s="306"/>
      <c r="D2" s="310"/>
      <c r="E2" s="288"/>
      <c r="F2" s="288"/>
      <c r="G2" s="284"/>
      <c r="H2" s="284"/>
      <c r="I2" s="173"/>
      <c r="J2" s="173"/>
      <c r="K2" s="173"/>
    </row>
    <row r="3" spans="1:11" ht="12" hidden="1" customHeight="1" x14ac:dyDescent="0.2">
      <c r="A3" s="339">
        <f>ROW(A20)</f>
        <v>20</v>
      </c>
      <c r="B3" s="283"/>
      <c r="C3" s="306"/>
      <c r="D3" s="310"/>
      <c r="E3" s="288"/>
      <c r="F3" s="288"/>
      <c r="G3" s="284"/>
      <c r="H3" s="486"/>
      <c r="I3" s="173"/>
      <c r="J3" s="173"/>
      <c r="K3" s="173"/>
    </row>
    <row r="4" spans="1:11" ht="12" hidden="1" customHeight="1" x14ac:dyDescent="0.2">
      <c r="A4" s="483" t="s">
        <v>190</v>
      </c>
      <c r="B4" s="283"/>
      <c r="C4" s="306"/>
      <c r="D4" s="310"/>
      <c r="E4" s="288"/>
      <c r="F4" s="288"/>
      <c r="G4" s="284"/>
      <c r="H4" s="478"/>
      <c r="I4" s="173"/>
      <c r="J4" s="173"/>
      <c r="K4" s="173"/>
    </row>
    <row r="5" spans="1:11" ht="12" hidden="1" customHeight="1" x14ac:dyDescent="0.2">
      <c r="A5" s="484" t="str">
        <f>"$A$6:$H$"&amp;IF(LOOKUP(2,1/(H1:H1019&lt;&gt;""),ROW(H:H))=ROW(A16),A3-1,LOOKUP(2,1/(H1:H1019&lt;&gt;""),ROW(H:H)))</f>
        <v>$A$6:$H$19</v>
      </c>
      <c r="B5" s="283"/>
      <c r="C5" s="306"/>
      <c r="D5" s="310"/>
      <c r="E5" s="288"/>
      <c r="F5" s="288"/>
      <c r="G5" s="284"/>
      <c r="H5" s="478"/>
      <c r="I5" s="173"/>
      <c r="J5" s="173"/>
      <c r="K5" s="173"/>
    </row>
    <row r="6" spans="1:11" ht="15" customHeight="1" x14ac:dyDescent="0.2">
      <c r="A6" s="337" t="str">
        <f>'Seite 2 ZN'!$A$19</f>
        <v>2.</v>
      </c>
      <c r="B6" s="336" t="str">
        <f>'Seite 2 ZN'!$B$19</f>
        <v>Sachausgaben</v>
      </c>
      <c r="C6" s="307"/>
      <c r="D6" s="307"/>
      <c r="E6" s="289"/>
      <c r="F6" s="31" t="s">
        <v>191</v>
      </c>
      <c r="G6" s="774">
        <f>'Seite 1'!$O$18</f>
        <v>0</v>
      </c>
      <c r="H6" s="776"/>
      <c r="I6" s="173"/>
      <c r="J6" s="173"/>
      <c r="K6" s="173"/>
    </row>
    <row r="7" spans="1:11" ht="15" customHeight="1" x14ac:dyDescent="0.2">
      <c r="A7" s="518" t="str">
        <f>'Seite 2 ZN'!$A$24</f>
        <v>2.3</v>
      </c>
      <c r="B7" s="519" t="str">
        <f>'Seite 2 ZN'!$B$24</f>
        <v>Miete/Mietnebenkosten</v>
      </c>
      <c r="C7" s="307"/>
      <c r="D7" s="307"/>
      <c r="E7" s="290"/>
      <c r="F7" s="31" t="s">
        <v>193</v>
      </c>
      <c r="G7" s="774" t="str">
        <f>'Seite 1'!$AD$14</f>
        <v/>
      </c>
      <c r="H7" s="776"/>
      <c r="I7" s="173"/>
      <c r="J7" s="173"/>
    </row>
    <row r="8" spans="1:11" ht="15" customHeight="1" x14ac:dyDescent="0.2">
      <c r="A8" s="334" t="str">
        <f>'Seite 2 ZN'!$A$25</f>
        <v>2.3.1</v>
      </c>
      <c r="B8" s="335" t="str">
        <f>'Seite 2 ZN'!$B$25</f>
        <v>Miete</v>
      </c>
      <c r="C8" s="307"/>
      <c r="D8" s="307"/>
      <c r="E8" s="290"/>
      <c r="F8" s="31" t="s">
        <v>194</v>
      </c>
      <c r="G8" s="777" t="str">
        <f>'Seite 1'!$AE$14</f>
        <v/>
      </c>
      <c r="H8" s="779"/>
      <c r="I8" s="173"/>
      <c r="J8" s="173"/>
    </row>
    <row r="9" spans="1:11" ht="15" customHeight="1" x14ac:dyDescent="0.2">
      <c r="F9" s="135" t="s">
        <v>192</v>
      </c>
      <c r="G9" s="780">
        <f ca="1">'Seite 1'!$O$17</f>
        <v>44578</v>
      </c>
      <c r="H9" s="782"/>
      <c r="I9" s="173"/>
      <c r="J9" s="173"/>
    </row>
    <row r="10" spans="1:11" ht="15" customHeight="1" x14ac:dyDescent="0.2">
      <c r="F10" s="174"/>
      <c r="G10" s="174"/>
      <c r="H10" s="141" t="str">
        <f>'Seite 1'!$A$66</f>
        <v>VWN Gründer - Gründernetzwerke</v>
      </c>
      <c r="I10" s="173"/>
      <c r="J10" s="173"/>
    </row>
    <row r="11" spans="1:11" ht="15" customHeight="1" x14ac:dyDescent="0.2">
      <c r="F11" s="174"/>
      <c r="G11" s="174"/>
      <c r="H11" s="142" t="str">
        <f>'Seite 1'!$A$67</f>
        <v>Formularversion: V 1.5 vom 17.01.22</v>
      </c>
      <c r="I11" s="173"/>
      <c r="J11" s="173"/>
    </row>
    <row r="12" spans="1:11" ht="18" customHeight="1" x14ac:dyDescent="0.2">
      <c r="A12" s="175"/>
      <c r="B12" s="176"/>
      <c r="C12" s="308"/>
      <c r="D12" s="204"/>
      <c r="E12" s="323" t="str">
        <f>B8</f>
        <v>Miete</v>
      </c>
      <c r="F12" s="294"/>
      <c r="G12" s="177"/>
      <c r="H12" s="325">
        <f>SUMPRODUCT(ROUND(H20:H1019,2))</f>
        <v>0</v>
      </c>
      <c r="I12" s="173"/>
      <c r="J12" s="173"/>
    </row>
    <row r="13" spans="1:11" ht="12" customHeight="1" x14ac:dyDescent="0.2">
      <c r="A13" s="324"/>
      <c r="B13" s="178"/>
      <c r="C13" s="309"/>
      <c r="D13" s="311"/>
      <c r="E13" s="291"/>
      <c r="F13" s="291"/>
      <c r="G13" s="179"/>
      <c r="H13" s="179"/>
      <c r="I13" s="173"/>
      <c r="J13" s="173"/>
      <c r="K13" s="173"/>
    </row>
    <row r="14" spans="1:11" ht="15" customHeight="1" x14ac:dyDescent="0.2">
      <c r="A14" s="180" t="str">
        <f ca="1">CONCATENATE("Belegliste¹ für Ausgabenart ",$A$8," ",$B$8," - Aktenzeichen ",IF($G$6=0,"__________",$G$6)," - Nachweis vom ",IF($G$9=0,"_________",TEXT($G$9,"TT.MM.JJJJ")))</f>
        <v>Belegliste¹ für Ausgabenart 2.3.1 Miete - Aktenzeichen __________ - Nachweis vom 17.01.2022</v>
      </c>
      <c r="B14" s="178"/>
      <c r="C14" s="309"/>
      <c r="D14" s="311"/>
      <c r="E14" s="291"/>
      <c r="F14" s="291"/>
      <c r="G14" s="179"/>
      <c r="H14" s="179"/>
      <c r="I14" s="173"/>
      <c r="J14" s="173"/>
      <c r="K14" s="173"/>
    </row>
    <row r="15" spans="1:11" ht="5.0999999999999996" customHeight="1" x14ac:dyDescent="0.2">
      <c r="A15" s="234"/>
      <c r="B15" s="178"/>
      <c r="C15" s="309"/>
      <c r="D15" s="311"/>
      <c r="E15" s="291"/>
      <c r="F15" s="291"/>
      <c r="G15" s="179"/>
      <c r="H15" s="179"/>
      <c r="I15" s="173"/>
      <c r="J15" s="173"/>
      <c r="K15" s="173"/>
    </row>
    <row r="16" spans="1:11" ht="12" customHeight="1" x14ac:dyDescent="0.2">
      <c r="A16" s="855" t="s">
        <v>31</v>
      </c>
      <c r="B16" s="852" t="s">
        <v>141</v>
      </c>
      <c r="C16" s="855" t="s">
        <v>65</v>
      </c>
      <c r="D16" s="855" t="s">
        <v>77</v>
      </c>
      <c r="E16" s="852" t="s">
        <v>173</v>
      </c>
      <c r="F16" s="852" t="s">
        <v>143</v>
      </c>
      <c r="G16" s="860" t="s">
        <v>73</v>
      </c>
      <c r="H16" s="860" t="s">
        <v>74</v>
      </c>
      <c r="I16" s="173"/>
      <c r="J16" s="173"/>
      <c r="K16" s="173"/>
    </row>
    <row r="17" spans="1:11" ht="12" customHeight="1" x14ac:dyDescent="0.2">
      <c r="A17" s="856"/>
      <c r="B17" s="858"/>
      <c r="C17" s="856"/>
      <c r="D17" s="856"/>
      <c r="E17" s="853"/>
      <c r="F17" s="853"/>
      <c r="G17" s="861"/>
      <c r="H17" s="861"/>
      <c r="I17" s="173"/>
      <c r="J17" s="173"/>
      <c r="K17" s="173"/>
    </row>
    <row r="18" spans="1:11" ht="12" customHeight="1" x14ac:dyDescent="0.2">
      <c r="A18" s="856"/>
      <c r="B18" s="858"/>
      <c r="C18" s="856"/>
      <c r="D18" s="856"/>
      <c r="E18" s="853"/>
      <c r="F18" s="853"/>
      <c r="G18" s="861"/>
      <c r="H18" s="861"/>
      <c r="I18" s="173"/>
      <c r="J18" s="173"/>
      <c r="K18" s="173"/>
    </row>
    <row r="19" spans="1:11" ht="12" customHeight="1" thickBot="1" x14ac:dyDescent="0.25">
      <c r="A19" s="857"/>
      <c r="B19" s="859"/>
      <c r="C19" s="857"/>
      <c r="D19" s="857"/>
      <c r="E19" s="854"/>
      <c r="F19" s="854"/>
      <c r="G19" s="862"/>
      <c r="H19" s="862"/>
      <c r="I19" s="173"/>
      <c r="J19" s="173"/>
      <c r="K19" s="173"/>
    </row>
    <row r="20" spans="1:11" s="147" customFormat="1" ht="15" thickTop="1" x14ac:dyDescent="0.2">
      <c r="A20" s="471">
        <v>1</v>
      </c>
      <c r="B20" s="516"/>
      <c r="C20" s="305"/>
      <c r="D20" s="305"/>
      <c r="E20" s="292"/>
      <c r="F20" s="292"/>
      <c r="G20" s="561"/>
      <c r="H20" s="561"/>
      <c r="I20" s="607"/>
      <c r="J20" s="182"/>
      <c r="K20" s="182"/>
    </row>
    <row r="21" spans="1:11" s="147" customFormat="1" ht="15" x14ac:dyDescent="0.2">
      <c r="A21" s="472">
        <v>2</v>
      </c>
      <c r="B21" s="520"/>
      <c r="C21" s="305"/>
      <c r="D21" s="305"/>
      <c r="E21" s="292"/>
      <c r="F21" s="292"/>
      <c r="G21" s="561"/>
      <c r="H21" s="561"/>
      <c r="I21" s="592"/>
      <c r="J21" s="182"/>
      <c r="K21" s="182"/>
    </row>
    <row r="22" spans="1:11" s="147" customFormat="1" ht="15" x14ac:dyDescent="0.2">
      <c r="A22" s="471">
        <v>3</v>
      </c>
      <c r="B22" s="520"/>
      <c r="C22" s="305"/>
      <c r="D22" s="305"/>
      <c r="E22" s="292"/>
      <c r="F22" s="292"/>
      <c r="G22" s="561"/>
      <c r="H22" s="561"/>
      <c r="I22" s="592"/>
      <c r="J22" s="182"/>
      <c r="K22" s="182"/>
    </row>
    <row r="23" spans="1:11" s="147" customFormat="1" ht="15" x14ac:dyDescent="0.2">
      <c r="A23" s="472">
        <v>4</v>
      </c>
      <c r="B23" s="520"/>
      <c r="C23" s="305"/>
      <c r="D23" s="305"/>
      <c r="E23" s="292"/>
      <c r="F23" s="292"/>
      <c r="G23" s="561"/>
      <c r="H23" s="561"/>
      <c r="I23" s="592"/>
      <c r="J23" s="182"/>
      <c r="K23" s="182"/>
    </row>
    <row r="24" spans="1:11" s="147" customFormat="1" ht="15" x14ac:dyDescent="0.2">
      <c r="A24" s="471">
        <v>5</v>
      </c>
      <c r="B24" s="520"/>
      <c r="C24" s="305"/>
      <c r="D24" s="305"/>
      <c r="E24" s="292"/>
      <c r="F24" s="292"/>
      <c r="G24" s="561"/>
      <c r="H24" s="561"/>
      <c r="I24" s="592"/>
      <c r="J24" s="182"/>
      <c r="K24" s="182"/>
    </row>
    <row r="25" spans="1:11" s="147" customFormat="1" ht="15" x14ac:dyDescent="0.2">
      <c r="A25" s="472">
        <v>6</v>
      </c>
      <c r="B25" s="520"/>
      <c r="C25" s="305"/>
      <c r="D25" s="305"/>
      <c r="E25" s="292"/>
      <c r="F25" s="292"/>
      <c r="G25" s="561"/>
      <c r="H25" s="561"/>
      <c r="I25" s="602"/>
    </row>
    <row r="26" spans="1:11" s="147" customFormat="1" ht="15" x14ac:dyDescent="0.2">
      <c r="A26" s="471">
        <v>7</v>
      </c>
      <c r="B26" s="520"/>
      <c r="C26" s="305"/>
      <c r="D26" s="305"/>
      <c r="E26" s="292"/>
      <c r="F26" s="292"/>
      <c r="G26" s="561"/>
      <c r="H26" s="561"/>
      <c r="I26" s="602"/>
    </row>
    <row r="27" spans="1:11" s="147" customFormat="1" ht="15" x14ac:dyDescent="0.2">
      <c r="A27" s="472">
        <v>8</v>
      </c>
      <c r="B27" s="520"/>
      <c r="C27" s="305"/>
      <c r="D27" s="305"/>
      <c r="E27" s="292"/>
      <c r="F27" s="292"/>
      <c r="G27" s="561"/>
      <c r="H27" s="561"/>
      <c r="I27" s="602"/>
    </row>
    <row r="28" spans="1:11" s="147" customFormat="1" ht="15" x14ac:dyDescent="0.2">
      <c r="A28" s="471">
        <v>9</v>
      </c>
      <c r="B28" s="520"/>
      <c r="C28" s="305"/>
      <c r="D28" s="305"/>
      <c r="E28" s="292"/>
      <c r="F28" s="292"/>
      <c r="G28" s="561"/>
      <c r="H28" s="561"/>
      <c r="I28" s="602"/>
    </row>
    <row r="29" spans="1:11" s="147" customFormat="1" ht="15" x14ac:dyDescent="0.2">
      <c r="A29" s="472">
        <v>10</v>
      </c>
      <c r="B29" s="520"/>
      <c r="C29" s="305"/>
      <c r="D29" s="305"/>
      <c r="E29" s="292"/>
      <c r="F29" s="292"/>
      <c r="G29" s="561"/>
      <c r="H29" s="561"/>
      <c r="I29" s="602"/>
    </row>
    <row r="30" spans="1:11" s="147" customFormat="1" ht="15" x14ac:dyDescent="0.2">
      <c r="A30" s="471">
        <v>11</v>
      </c>
      <c r="B30" s="520"/>
      <c r="C30" s="305"/>
      <c r="D30" s="305"/>
      <c r="E30" s="292"/>
      <c r="F30" s="292"/>
      <c r="G30" s="561"/>
      <c r="H30" s="561"/>
      <c r="I30" s="602"/>
    </row>
    <row r="31" spans="1:11" s="147" customFormat="1" ht="15" x14ac:dyDescent="0.2">
      <c r="A31" s="472">
        <v>12</v>
      </c>
      <c r="B31" s="520"/>
      <c r="C31" s="305"/>
      <c r="D31" s="305"/>
      <c r="E31" s="292"/>
      <c r="F31" s="292"/>
      <c r="G31" s="561"/>
      <c r="H31" s="561"/>
      <c r="I31" s="602"/>
    </row>
    <row r="32" spans="1:11" s="147" customFormat="1" ht="15" x14ac:dyDescent="0.2">
      <c r="A32" s="471">
        <v>13</v>
      </c>
      <c r="B32" s="520"/>
      <c r="C32" s="305"/>
      <c r="D32" s="305"/>
      <c r="E32" s="292"/>
      <c r="F32" s="292"/>
      <c r="G32" s="561"/>
      <c r="H32" s="561"/>
      <c r="I32" s="602"/>
    </row>
    <row r="33" spans="1:9" s="147" customFormat="1" ht="15" x14ac:dyDescent="0.2">
      <c r="A33" s="472">
        <v>14</v>
      </c>
      <c r="B33" s="520"/>
      <c r="C33" s="305"/>
      <c r="D33" s="305"/>
      <c r="E33" s="292"/>
      <c r="F33" s="292"/>
      <c r="G33" s="561"/>
      <c r="H33" s="561"/>
      <c r="I33" s="602"/>
    </row>
    <row r="34" spans="1:9" s="147" customFormat="1" ht="15" x14ac:dyDescent="0.2">
      <c r="A34" s="471">
        <v>15</v>
      </c>
      <c r="B34" s="520"/>
      <c r="C34" s="305"/>
      <c r="D34" s="305"/>
      <c r="E34" s="292"/>
      <c r="F34" s="292"/>
      <c r="G34" s="561"/>
      <c r="H34" s="561"/>
      <c r="I34" s="602"/>
    </row>
    <row r="35" spans="1:9" s="147" customFormat="1" ht="15" x14ac:dyDescent="0.2">
      <c r="A35" s="472">
        <v>16</v>
      </c>
      <c r="B35" s="520"/>
      <c r="C35" s="305"/>
      <c r="D35" s="305"/>
      <c r="E35" s="292"/>
      <c r="F35" s="292"/>
      <c r="G35" s="561"/>
      <c r="H35" s="561"/>
      <c r="I35" s="602"/>
    </row>
    <row r="36" spans="1:9" s="147" customFormat="1" ht="15" x14ac:dyDescent="0.2">
      <c r="A36" s="471">
        <v>17</v>
      </c>
      <c r="B36" s="520"/>
      <c r="C36" s="305"/>
      <c r="D36" s="305"/>
      <c r="E36" s="292"/>
      <c r="F36" s="292"/>
      <c r="G36" s="561"/>
      <c r="H36" s="561"/>
      <c r="I36" s="602"/>
    </row>
    <row r="37" spans="1:9" s="147" customFormat="1" ht="15" x14ac:dyDescent="0.2">
      <c r="A37" s="472">
        <v>18</v>
      </c>
      <c r="B37" s="520"/>
      <c r="C37" s="305"/>
      <c r="D37" s="305"/>
      <c r="E37" s="292"/>
      <c r="F37" s="292"/>
      <c r="G37" s="561"/>
      <c r="H37" s="561"/>
      <c r="I37" s="602"/>
    </row>
    <row r="38" spans="1:9" s="147" customFormat="1" ht="15" x14ac:dyDescent="0.2">
      <c r="A38" s="471">
        <v>19</v>
      </c>
      <c r="B38" s="520"/>
      <c r="C38" s="305"/>
      <c r="D38" s="305"/>
      <c r="E38" s="292"/>
      <c r="F38" s="292"/>
      <c r="G38" s="561"/>
      <c r="H38" s="561"/>
      <c r="I38" s="602"/>
    </row>
    <row r="39" spans="1:9" s="147" customFormat="1" ht="15" x14ac:dyDescent="0.2">
      <c r="A39" s="472">
        <v>20</v>
      </c>
      <c r="B39" s="520"/>
      <c r="C39" s="305"/>
      <c r="D39" s="305"/>
      <c r="E39" s="292"/>
      <c r="F39" s="292"/>
      <c r="G39" s="561"/>
      <c r="H39" s="561"/>
      <c r="I39" s="602"/>
    </row>
    <row r="40" spans="1:9" s="147" customFormat="1" ht="15" x14ac:dyDescent="0.2">
      <c r="A40" s="471">
        <v>21</v>
      </c>
      <c r="B40" s="520"/>
      <c r="C40" s="305"/>
      <c r="D40" s="305"/>
      <c r="E40" s="292"/>
      <c r="F40" s="292"/>
      <c r="G40" s="561"/>
      <c r="H40" s="561"/>
      <c r="I40" s="602"/>
    </row>
    <row r="41" spans="1:9" s="147" customFormat="1" ht="15" x14ac:dyDescent="0.2">
      <c r="A41" s="472">
        <v>22</v>
      </c>
      <c r="B41" s="520"/>
      <c r="C41" s="305"/>
      <c r="D41" s="305"/>
      <c r="E41" s="292"/>
      <c r="F41" s="292"/>
      <c r="G41" s="561"/>
      <c r="H41" s="561"/>
      <c r="I41" s="602"/>
    </row>
    <row r="42" spans="1:9" s="147" customFormat="1" ht="15" x14ac:dyDescent="0.2">
      <c r="A42" s="471">
        <v>23</v>
      </c>
      <c r="B42" s="520"/>
      <c r="C42" s="305"/>
      <c r="D42" s="305"/>
      <c r="E42" s="292"/>
      <c r="F42" s="292"/>
      <c r="G42" s="561"/>
      <c r="H42" s="561"/>
      <c r="I42" s="602"/>
    </row>
    <row r="43" spans="1:9" s="147" customFormat="1" ht="15" x14ac:dyDescent="0.2">
      <c r="A43" s="472">
        <v>24</v>
      </c>
      <c r="B43" s="520"/>
      <c r="C43" s="305"/>
      <c r="D43" s="305"/>
      <c r="E43" s="292"/>
      <c r="F43" s="292"/>
      <c r="G43" s="561"/>
      <c r="H43" s="561"/>
      <c r="I43" s="602"/>
    </row>
    <row r="44" spans="1:9" s="147" customFormat="1" ht="15" x14ac:dyDescent="0.2">
      <c r="A44" s="471">
        <v>25</v>
      </c>
      <c r="B44" s="520"/>
      <c r="C44" s="305"/>
      <c r="D44" s="305"/>
      <c r="E44" s="292"/>
      <c r="F44" s="292"/>
      <c r="G44" s="561"/>
      <c r="H44" s="561"/>
      <c r="I44" s="602"/>
    </row>
    <row r="45" spans="1:9" s="147" customFormat="1" ht="15" x14ac:dyDescent="0.2">
      <c r="A45" s="472">
        <v>26</v>
      </c>
      <c r="B45" s="520"/>
      <c r="C45" s="305"/>
      <c r="D45" s="305"/>
      <c r="E45" s="292"/>
      <c r="F45" s="292"/>
      <c r="G45" s="561"/>
      <c r="H45" s="561"/>
      <c r="I45" s="602"/>
    </row>
    <row r="46" spans="1:9" s="147" customFormat="1" ht="15" x14ac:dyDescent="0.2">
      <c r="A46" s="471">
        <v>27</v>
      </c>
      <c r="B46" s="520"/>
      <c r="C46" s="305"/>
      <c r="D46" s="305"/>
      <c r="E46" s="292"/>
      <c r="F46" s="292"/>
      <c r="G46" s="561"/>
      <c r="H46" s="561"/>
      <c r="I46" s="602"/>
    </row>
    <row r="47" spans="1:9" s="147" customFormat="1" ht="15" x14ac:dyDescent="0.2">
      <c r="A47" s="472">
        <v>28</v>
      </c>
      <c r="B47" s="520"/>
      <c r="C47" s="305"/>
      <c r="D47" s="305"/>
      <c r="E47" s="292"/>
      <c r="F47" s="292"/>
      <c r="G47" s="561"/>
      <c r="H47" s="561"/>
      <c r="I47" s="602"/>
    </row>
    <row r="48" spans="1:9" s="147" customFormat="1" ht="15" x14ac:dyDescent="0.2">
      <c r="A48" s="471">
        <v>29</v>
      </c>
      <c r="B48" s="520"/>
      <c r="C48" s="305"/>
      <c r="D48" s="305"/>
      <c r="E48" s="292"/>
      <c r="F48" s="292"/>
      <c r="G48" s="561"/>
      <c r="H48" s="561"/>
      <c r="I48" s="602"/>
    </row>
    <row r="49" spans="1:9" s="147" customFormat="1" ht="15" x14ac:dyDescent="0.2">
      <c r="A49" s="472">
        <v>30</v>
      </c>
      <c r="B49" s="520"/>
      <c r="C49" s="305"/>
      <c r="D49" s="305"/>
      <c r="E49" s="292"/>
      <c r="F49" s="292"/>
      <c r="G49" s="561"/>
      <c r="H49" s="561"/>
      <c r="I49" s="602"/>
    </row>
    <row r="50" spans="1:9" s="147" customFormat="1" ht="15" x14ac:dyDescent="0.2">
      <c r="A50" s="471">
        <v>31</v>
      </c>
      <c r="B50" s="520"/>
      <c r="C50" s="305"/>
      <c r="D50" s="305"/>
      <c r="E50" s="292"/>
      <c r="F50" s="292"/>
      <c r="G50" s="561"/>
      <c r="H50" s="561"/>
      <c r="I50" s="602"/>
    </row>
    <row r="51" spans="1:9" s="147" customFormat="1" ht="15" x14ac:dyDescent="0.2">
      <c r="A51" s="472">
        <v>32</v>
      </c>
      <c r="B51" s="520"/>
      <c r="C51" s="305"/>
      <c r="D51" s="305"/>
      <c r="E51" s="292"/>
      <c r="F51" s="292"/>
      <c r="G51" s="561"/>
      <c r="H51" s="561"/>
      <c r="I51" s="602"/>
    </row>
    <row r="52" spans="1:9" s="147" customFormat="1" ht="15" x14ac:dyDescent="0.2">
      <c r="A52" s="471">
        <v>33</v>
      </c>
      <c r="B52" s="520"/>
      <c r="C52" s="305"/>
      <c r="D52" s="305"/>
      <c r="E52" s="292"/>
      <c r="F52" s="292"/>
      <c r="G52" s="561"/>
      <c r="H52" s="561"/>
      <c r="I52" s="602"/>
    </row>
    <row r="53" spans="1:9" s="147" customFormat="1" ht="15" x14ac:dyDescent="0.2">
      <c r="A53" s="472">
        <v>34</v>
      </c>
      <c r="B53" s="520"/>
      <c r="C53" s="305"/>
      <c r="D53" s="305"/>
      <c r="E53" s="292"/>
      <c r="F53" s="292"/>
      <c r="G53" s="561"/>
      <c r="H53" s="561"/>
      <c r="I53" s="602"/>
    </row>
    <row r="54" spans="1:9" s="147" customFormat="1" ht="15" x14ac:dyDescent="0.2">
      <c r="A54" s="471">
        <v>35</v>
      </c>
      <c r="B54" s="520"/>
      <c r="C54" s="305"/>
      <c r="D54" s="305"/>
      <c r="E54" s="292"/>
      <c r="F54" s="292"/>
      <c r="G54" s="561"/>
      <c r="H54" s="561"/>
      <c r="I54" s="602"/>
    </row>
    <row r="55" spans="1:9" s="147" customFormat="1" ht="15" x14ac:dyDescent="0.2">
      <c r="A55" s="472">
        <v>36</v>
      </c>
      <c r="B55" s="520"/>
      <c r="C55" s="305"/>
      <c r="D55" s="305"/>
      <c r="E55" s="292"/>
      <c r="F55" s="292"/>
      <c r="G55" s="561"/>
      <c r="H55" s="561"/>
      <c r="I55" s="602"/>
    </row>
    <row r="56" spans="1:9" s="147" customFormat="1" ht="15" x14ac:dyDescent="0.2">
      <c r="A56" s="471">
        <v>37</v>
      </c>
      <c r="B56" s="520"/>
      <c r="C56" s="305"/>
      <c r="D56" s="305"/>
      <c r="E56" s="292"/>
      <c r="F56" s="292"/>
      <c r="G56" s="561"/>
      <c r="H56" s="561"/>
      <c r="I56" s="602"/>
    </row>
    <row r="57" spans="1:9" s="147" customFormat="1" ht="15" x14ac:dyDescent="0.2">
      <c r="A57" s="472">
        <v>38</v>
      </c>
      <c r="B57" s="520"/>
      <c r="C57" s="305"/>
      <c r="D57" s="305"/>
      <c r="E57" s="292"/>
      <c r="F57" s="292"/>
      <c r="G57" s="561"/>
      <c r="H57" s="561"/>
      <c r="I57" s="602"/>
    </row>
    <row r="58" spans="1:9" s="147" customFormat="1" ht="15" x14ac:dyDescent="0.2">
      <c r="A58" s="471">
        <v>39</v>
      </c>
      <c r="B58" s="520"/>
      <c r="C58" s="305"/>
      <c r="D58" s="305"/>
      <c r="E58" s="292"/>
      <c r="F58" s="292"/>
      <c r="G58" s="561"/>
      <c r="H58" s="561"/>
      <c r="I58" s="602"/>
    </row>
    <row r="59" spans="1:9" s="147" customFormat="1" ht="15" x14ac:dyDescent="0.2">
      <c r="A59" s="472">
        <v>40</v>
      </c>
      <c r="B59" s="520"/>
      <c r="C59" s="305"/>
      <c r="D59" s="305"/>
      <c r="E59" s="292"/>
      <c r="F59" s="292"/>
      <c r="G59" s="561"/>
      <c r="H59" s="561"/>
      <c r="I59" s="602"/>
    </row>
    <row r="60" spans="1:9" s="147" customFormat="1" ht="15" x14ac:dyDescent="0.2">
      <c r="A60" s="471">
        <v>41</v>
      </c>
      <c r="B60" s="520"/>
      <c r="C60" s="305"/>
      <c r="D60" s="305"/>
      <c r="E60" s="292"/>
      <c r="F60" s="292"/>
      <c r="G60" s="561"/>
      <c r="H60" s="561"/>
      <c r="I60" s="602"/>
    </row>
    <row r="61" spans="1:9" s="147" customFormat="1" ht="15" x14ac:dyDescent="0.2">
      <c r="A61" s="472">
        <v>42</v>
      </c>
      <c r="B61" s="520"/>
      <c r="C61" s="305"/>
      <c r="D61" s="305"/>
      <c r="E61" s="292"/>
      <c r="F61" s="292"/>
      <c r="G61" s="561"/>
      <c r="H61" s="561"/>
      <c r="I61" s="602"/>
    </row>
    <row r="62" spans="1:9" s="147" customFormat="1" ht="15" x14ac:dyDescent="0.2">
      <c r="A62" s="471">
        <v>43</v>
      </c>
      <c r="B62" s="520"/>
      <c r="C62" s="305"/>
      <c r="D62" s="305"/>
      <c r="E62" s="292"/>
      <c r="F62" s="292"/>
      <c r="G62" s="561"/>
      <c r="H62" s="561"/>
      <c r="I62" s="602"/>
    </row>
    <row r="63" spans="1:9" s="147" customFormat="1" ht="15" x14ac:dyDescent="0.2">
      <c r="A63" s="472">
        <v>44</v>
      </c>
      <c r="B63" s="520"/>
      <c r="C63" s="305"/>
      <c r="D63" s="305"/>
      <c r="E63" s="292"/>
      <c r="F63" s="292"/>
      <c r="G63" s="561"/>
      <c r="H63" s="561"/>
      <c r="I63" s="602"/>
    </row>
    <row r="64" spans="1:9" s="147" customFormat="1" ht="15" x14ac:dyDescent="0.2">
      <c r="A64" s="471">
        <v>45</v>
      </c>
      <c r="B64" s="520"/>
      <c r="C64" s="305"/>
      <c r="D64" s="305"/>
      <c r="E64" s="292"/>
      <c r="F64" s="292"/>
      <c r="G64" s="561"/>
      <c r="H64" s="561"/>
      <c r="I64" s="602"/>
    </row>
    <row r="65" spans="1:9" s="147" customFormat="1" ht="15" x14ac:dyDescent="0.2">
      <c r="A65" s="472">
        <v>46</v>
      </c>
      <c r="B65" s="520"/>
      <c r="C65" s="305"/>
      <c r="D65" s="305"/>
      <c r="E65" s="292"/>
      <c r="F65" s="292"/>
      <c r="G65" s="561"/>
      <c r="H65" s="561"/>
      <c r="I65" s="602"/>
    </row>
    <row r="66" spans="1:9" s="147" customFormat="1" ht="15" x14ac:dyDescent="0.2">
      <c r="A66" s="471">
        <v>47</v>
      </c>
      <c r="B66" s="520"/>
      <c r="C66" s="305"/>
      <c r="D66" s="305"/>
      <c r="E66" s="292"/>
      <c r="F66" s="292"/>
      <c r="G66" s="561"/>
      <c r="H66" s="561"/>
      <c r="I66" s="602"/>
    </row>
    <row r="67" spans="1:9" s="147" customFormat="1" ht="15" x14ac:dyDescent="0.2">
      <c r="A67" s="472">
        <v>48</v>
      </c>
      <c r="B67" s="520"/>
      <c r="C67" s="305"/>
      <c r="D67" s="305"/>
      <c r="E67" s="292"/>
      <c r="F67" s="292"/>
      <c r="G67" s="561"/>
      <c r="H67" s="561"/>
      <c r="I67" s="602"/>
    </row>
    <row r="68" spans="1:9" s="147" customFormat="1" ht="15" x14ac:dyDescent="0.2">
      <c r="A68" s="471">
        <v>49</v>
      </c>
      <c r="B68" s="520"/>
      <c r="C68" s="305"/>
      <c r="D68" s="305"/>
      <c r="E68" s="292"/>
      <c r="F68" s="292"/>
      <c r="G68" s="561"/>
      <c r="H68" s="561"/>
      <c r="I68" s="602"/>
    </row>
    <row r="69" spans="1:9" s="147" customFormat="1" ht="15" x14ac:dyDescent="0.2">
      <c r="A69" s="472">
        <v>50</v>
      </c>
      <c r="B69" s="520"/>
      <c r="C69" s="305"/>
      <c r="D69" s="305"/>
      <c r="E69" s="292"/>
      <c r="F69" s="292"/>
      <c r="G69" s="561"/>
      <c r="H69" s="561"/>
      <c r="I69" s="602"/>
    </row>
    <row r="70" spans="1:9" s="147" customFormat="1" ht="15" x14ac:dyDescent="0.2">
      <c r="A70" s="471">
        <v>51</v>
      </c>
      <c r="B70" s="520"/>
      <c r="C70" s="305"/>
      <c r="D70" s="305"/>
      <c r="E70" s="292"/>
      <c r="F70" s="292"/>
      <c r="G70" s="561"/>
      <c r="H70" s="561"/>
      <c r="I70" s="602"/>
    </row>
    <row r="71" spans="1:9" s="147" customFormat="1" ht="15" x14ac:dyDescent="0.2">
      <c r="A71" s="472">
        <v>52</v>
      </c>
      <c r="B71" s="520"/>
      <c r="C71" s="305"/>
      <c r="D71" s="305"/>
      <c r="E71" s="292"/>
      <c r="F71" s="292"/>
      <c r="G71" s="561"/>
      <c r="H71" s="561"/>
      <c r="I71" s="602"/>
    </row>
    <row r="72" spans="1:9" s="147" customFormat="1" ht="15" x14ac:dyDescent="0.2">
      <c r="A72" s="471">
        <v>53</v>
      </c>
      <c r="B72" s="520"/>
      <c r="C72" s="305"/>
      <c r="D72" s="305"/>
      <c r="E72" s="292"/>
      <c r="F72" s="292"/>
      <c r="G72" s="561"/>
      <c r="H72" s="561"/>
      <c r="I72" s="602"/>
    </row>
    <row r="73" spans="1:9" s="147" customFormat="1" ht="15" x14ac:dyDescent="0.2">
      <c r="A73" s="472">
        <v>54</v>
      </c>
      <c r="B73" s="520"/>
      <c r="C73" s="305"/>
      <c r="D73" s="305"/>
      <c r="E73" s="292"/>
      <c r="F73" s="292"/>
      <c r="G73" s="561"/>
      <c r="H73" s="561"/>
      <c r="I73" s="602"/>
    </row>
    <row r="74" spans="1:9" s="147" customFormat="1" ht="15" x14ac:dyDescent="0.2">
      <c r="A74" s="471">
        <v>55</v>
      </c>
      <c r="B74" s="520"/>
      <c r="C74" s="305"/>
      <c r="D74" s="305"/>
      <c r="E74" s="292"/>
      <c r="F74" s="292"/>
      <c r="G74" s="561"/>
      <c r="H74" s="561"/>
      <c r="I74" s="602"/>
    </row>
    <row r="75" spans="1:9" s="147" customFormat="1" ht="15" x14ac:dyDescent="0.2">
      <c r="A75" s="472">
        <v>56</v>
      </c>
      <c r="B75" s="520"/>
      <c r="C75" s="305"/>
      <c r="D75" s="305"/>
      <c r="E75" s="292"/>
      <c r="F75" s="292"/>
      <c r="G75" s="561"/>
      <c r="H75" s="561"/>
      <c r="I75" s="602"/>
    </row>
    <row r="76" spans="1:9" s="147" customFormat="1" ht="15" x14ac:dyDescent="0.2">
      <c r="A76" s="471">
        <v>57</v>
      </c>
      <c r="B76" s="520"/>
      <c r="C76" s="305"/>
      <c r="D76" s="305"/>
      <c r="E76" s="292"/>
      <c r="F76" s="292"/>
      <c r="G76" s="561"/>
      <c r="H76" s="561"/>
      <c r="I76" s="602"/>
    </row>
    <row r="77" spans="1:9" s="147" customFormat="1" ht="15" x14ac:dyDescent="0.2">
      <c r="A77" s="472">
        <v>58</v>
      </c>
      <c r="B77" s="520"/>
      <c r="C77" s="305"/>
      <c r="D77" s="305"/>
      <c r="E77" s="292"/>
      <c r="F77" s="292"/>
      <c r="G77" s="561"/>
      <c r="H77" s="561"/>
      <c r="I77" s="602"/>
    </row>
    <row r="78" spans="1:9" s="147" customFormat="1" ht="15" x14ac:dyDescent="0.2">
      <c r="A78" s="471">
        <v>59</v>
      </c>
      <c r="B78" s="520"/>
      <c r="C78" s="305"/>
      <c r="D78" s="305"/>
      <c r="E78" s="292"/>
      <c r="F78" s="292"/>
      <c r="G78" s="561"/>
      <c r="H78" s="561"/>
      <c r="I78" s="602"/>
    </row>
    <row r="79" spans="1:9" s="147" customFormat="1" ht="15" x14ac:dyDescent="0.2">
      <c r="A79" s="472">
        <v>60</v>
      </c>
      <c r="B79" s="520"/>
      <c r="C79" s="305"/>
      <c r="D79" s="305"/>
      <c r="E79" s="292"/>
      <c r="F79" s="292"/>
      <c r="G79" s="561"/>
      <c r="H79" s="561"/>
      <c r="I79" s="602"/>
    </row>
    <row r="80" spans="1:9" s="147" customFormat="1" ht="15" x14ac:dyDescent="0.2">
      <c r="A80" s="471">
        <v>61</v>
      </c>
      <c r="B80" s="520"/>
      <c r="C80" s="305"/>
      <c r="D80" s="305"/>
      <c r="E80" s="292"/>
      <c r="F80" s="292"/>
      <c r="G80" s="561"/>
      <c r="H80" s="561"/>
      <c r="I80" s="602"/>
    </row>
    <row r="81" spans="1:9" s="147" customFormat="1" ht="15" x14ac:dyDescent="0.2">
      <c r="A81" s="472">
        <v>62</v>
      </c>
      <c r="B81" s="520"/>
      <c r="C81" s="305"/>
      <c r="D81" s="305"/>
      <c r="E81" s="292"/>
      <c r="F81" s="292"/>
      <c r="G81" s="561"/>
      <c r="H81" s="561"/>
      <c r="I81" s="602"/>
    </row>
    <row r="82" spans="1:9" s="147" customFormat="1" ht="15" x14ac:dyDescent="0.2">
      <c r="A82" s="471">
        <v>63</v>
      </c>
      <c r="B82" s="520"/>
      <c r="C82" s="305"/>
      <c r="D82" s="305"/>
      <c r="E82" s="292"/>
      <c r="F82" s="292"/>
      <c r="G82" s="561"/>
      <c r="H82" s="561"/>
      <c r="I82" s="602"/>
    </row>
    <row r="83" spans="1:9" s="147" customFormat="1" ht="15" x14ac:dyDescent="0.2">
      <c r="A83" s="472">
        <v>64</v>
      </c>
      <c r="B83" s="520"/>
      <c r="C83" s="305"/>
      <c r="D83" s="305"/>
      <c r="E83" s="292"/>
      <c r="F83" s="292"/>
      <c r="G83" s="561"/>
      <c r="H83" s="561"/>
      <c r="I83" s="602"/>
    </row>
    <row r="84" spans="1:9" s="147" customFormat="1" ht="15" x14ac:dyDescent="0.2">
      <c r="A84" s="471">
        <v>65</v>
      </c>
      <c r="B84" s="520"/>
      <c r="C84" s="305"/>
      <c r="D84" s="305"/>
      <c r="E84" s="292"/>
      <c r="F84" s="292"/>
      <c r="G84" s="561"/>
      <c r="H84" s="561"/>
      <c r="I84" s="602"/>
    </row>
    <row r="85" spans="1:9" s="147" customFormat="1" ht="15" x14ac:dyDescent="0.2">
      <c r="A85" s="472">
        <v>66</v>
      </c>
      <c r="B85" s="520"/>
      <c r="C85" s="305"/>
      <c r="D85" s="305"/>
      <c r="E85" s="292"/>
      <c r="F85" s="292"/>
      <c r="G85" s="561"/>
      <c r="H85" s="561"/>
      <c r="I85" s="602"/>
    </row>
    <row r="86" spans="1:9" s="147" customFormat="1" ht="15" x14ac:dyDescent="0.2">
      <c r="A86" s="471">
        <v>67</v>
      </c>
      <c r="B86" s="520"/>
      <c r="C86" s="305"/>
      <c r="D86" s="305"/>
      <c r="E86" s="292"/>
      <c r="F86" s="292"/>
      <c r="G86" s="561"/>
      <c r="H86" s="561"/>
      <c r="I86" s="602"/>
    </row>
    <row r="87" spans="1:9" s="147" customFormat="1" ht="15" x14ac:dyDescent="0.2">
      <c r="A87" s="472">
        <v>68</v>
      </c>
      <c r="B87" s="520"/>
      <c r="C87" s="305"/>
      <c r="D87" s="305"/>
      <c r="E87" s="292"/>
      <c r="F87" s="292"/>
      <c r="G87" s="561"/>
      <c r="H87" s="561"/>
      <c r="I87" s="602"/>
    </row>
    <row r="88" spans="1:9" s="147" customFormat="1" ht="15" x14ac:dyDescent="0.2">
      <c r="A88" s="471">
        <v>69</v>
      </c>
      <c r="B88" s="520"/>
      <c r="C88" s="305"/>
      <c r="D88" s="305"/>
      <c r="E88" s="292"/>
      <c r="F88" s="292"/>
      <c r="G88" s="561"/>
      <c r="H88" s="561"/>
      <c r="I88" s="602"/>
    </row>
    <row r="89" spans="1:9" s="147" customFormat="1" ht="15" x14ac:dyDescent="0.2">
      <c r="A89" s="472">
        <v>70</v>
      </c>
      <c r="B89" s="520"/>
      <c r="C89" s="305"/>
      <c r="D89" s="305"/>
      <c r="E89" s="292"/>
      <c r="F89" s="292"/>
      <c r="G89" s="561"/>
      <c r="H89" s="561"/>
      <c r="I89" s="602"/>
    </row>
    <row r="90" spans="1:9" s="147" customFormat="1" ht="15" x14ac:dyDescent="0.2">
      <c r="A90" s="471">
        <v>71</v>
      </c>
      <c r="B90" s="520"/>
      <c r="C90" s="305"/>
      <c r="D90" s="305"/>
      <c r="E90" s="292"/>
      <c r="F90" s="292"/>
      <c r="G90" s="561"/>
      <c r="H90" s="561"/>
      <c r="I90" s="602"/>
    </row>
    <row r="91" spans="1:9" s="147" customFormat="1" ht="15" x14ac:dyDescent="0.2">
      <c r="A91" s="472">
        <v>72</v>
      </c>
      <c r="B91" s="520"/>
      <c r="C91" s="305"/>
      <c r="D91" s="305"/>
      <c r="E91" s="292"/>
      <c r="F91" s="292"/>
      <c r="G91" s="561"/>
      <c r="H91" s="561"/>
      <c r="I91" s="602"/>
    </row>
    <row r="92" spans="1:9" s="147" customFormat="1" ht="15" x14ac:dyDescent="0.2">
      <c r="A92" s="471">
        <v>73</v>
      </c>
      <c r="B92" s="520"/>
      <c r="C92" s="305"/>
      <c r="D92" s="305"/>
      <c r="E92" s="292"/>
      <c r="F92" s="292"/>
      <c r="G92" s="561"/>
      <c r="H92" s="561"/>
      <c r="I92" s="602"/>
    </row>
    <row r="93" spans="1:9" s="147" customFormat="1" ht="15" x14ac:dyDescent="0.2">
      <c r="A93" s="472">
        <v>74</v>
      </c>
      <c r="B93" s="520"/>
      <c r="C93" s="305"/>
      <c r="D93" s="305"/>
      <c r="E93" s="292"/>
      <c r="F93" s="292"/>
      <c r="G93" s="561"/>
      <c r="H93" s="561"/>
      <c r="I93" s="602"/>
    </row>
    <row r="94" spans="1:9" s="147" customFormat="1" ht="15" x14ac:dyDescent="0.2">
      <c r="A94" s="471">
        <v>75</v>
      </c>
      <c r="B94" s="520"/>
      <c r="C94" s="305"/>
      <c r="D94" s="305"/>
      <c r="E94" s="292"/>
      <c r="F94" s="292"/>
      <c r="G94" s="561"/>
      <c r="H94" s="561"/>
      <c r="I94" s="602"/>
    </row>
    <row r="95" spans="1:9" s="147" customFormat="1" ht="15" x14ac:dyDescent="0.2">
      <c r="A95" s="472">
        <v>76</v>
      </c>
      <c r="B95" s="520"/>
      <c r="C95" s="305"/>
      <c r="D95" s="305"/>
      <c r="E95" s="292"/>
      <c r="F95" s="292"/>
      <c r="G95" s="561"/>
      <c r="H95" s="561"/>
      <c r="I95" s="602"/>
    </row>
    <row r="96" spans="1:9" s="147" customFormat="1" ht="15" x14ac:dyDescent="0.2">
      <c r="A96" s="471">
        <v>77</v>
      </c>
      <c r="B96" s="520"/>
      <c r="C96" s="305"/>
      <c r="D96" s="305"/>
      <c r="E96" s="292"/>
      <c r="F96" s="292"/>
      <c r="G96" s="561"/>
      <c r="H96" s="561"/>
      <c r="I96" s="602"/>
    </row>
    <row r="97" spans="1:9" s="147" customFormat="1" ht="15" x14ac:dyDescent="0.2">
      <c r="A97" s="472">
        <v>78</v>
      </c>
      <c r="B97" s="520"/>
      <c r="C97" s="305"/>
      <c r="D97" s="305"/>
      <c r="E97" s="292"/>
      <c r="F97" s="292"/>
      <c r="G97" s="561"/>
      <c r="H97" s="561"/>
      <c r="I97" s="602"/>
    </row>
    <row r="98" spans="1:9" s="147" customFormat="1" ht="15" x14ac:dyDescent="0.2">
      <c r="A98" s="471">
        <v>79</v>
      </c>
      <c r="B98" s="520"/>
      <c r="C98" s="305"/>
      <c r="D98" s="305"/>
      <c r="E98" s="292"/>
      <c r="F98" s="292"/>
      <c r="G98" s="561"/>
      <c r="H98" s="561"/>
      <c r="I98" s="602"/>
    </row>
    <row r="99" spans="1:9" s="147" customFormat="1" ht="15" x14ac:dyDescent="0.2">
      <c r="A99" s="472">
        <v>80</v>
      </c>
      <c r="B99" s="520"/>
      <c r="C99" s="305"/>
      <c r="D99" s="305"/>
      <c r="E99" s="292"/>
      <c r="F99" s="292"/>
      <c r="G99" s="561"/>
      <c r="H99" s="561"/>
      <c r="I99" s="602"/>
    </row>
    <row r="100" spans="1:9" s="147" customFormat="1" ht="15" x14ac:dyDescent="0.2">
      <c r="A100" s="471">
        <v>81</v>
      </c>
      <c r="B100" s="520"/>
      <c r="C100" s="305"/>
      <c r="D100" s="305"/>
      <c r="E100" s="292"/>
      <c r="F100" s="292"/>
      <c r="G100" s="561"/>
      <c r="H100" s="561"/>
      <c r="I100" s="602"/>
    </row>
    <row r="101" spans="1:9" s="147" customFormat="1" ht="15" x14ac:dyDescent="0.2">
      <c r="A101" s="472">
        <v>82</v>
      </c>
      <c r="B101" s="520"/>
      <c r="C101" s="305"/>
      <c r="D101" s="305"/>
      <c r="E101" s="292"/>
      <c r="F101" s="292"/>
      <c r="G101" s="561"/>
      <c r="H101" s="561"/>
      <c r="I101" s="602"/>
    </row>
    <row r="102" spans="1:9" s="147" customFormat="1" ht="15" x14ac:dyDescent="0.2">
      <c r="A102" s="471">
        <v>83</v>
      </c>
      <c r="B102" s="520"/>
      <c r="C102" s="305"/>
      <c r="D102" s="305"/>
      <c r="E102" s="292"/>
      <c r="F102" s="292"/>
      <c r="G102" s="561"/>
      <c r="H102" s="561"/>
      <c r="I102" s="602"/>
    </row>
    <row r="103" spans="1:9" s="147" customFormat="1" ht="15" x14ac:dyDescent="0.2">
      <c r="A103" s="472">
        <v>84</v>
      </c>
      <c r="B103" s="520"/>
      <c r="C103" s="305"/>
      <c r="D103" s="305"/>
      <c r="E103" s="292"/>
      <c r="F103" s="292"/>
      <c r="G103" s="561"/>
      <c r="H103" s="561"/>
      <c r="I103" s="602"/>
    </row>
    <row r="104" spans="1:9" s="147" customFormat="1" ht="15" x14ac:dyDescent="0.2">
      <c r="A104" s="471">
        <v>85</v>
      </c>
      <c r="B104" s="520"/>
      <c r="C104" s="305"/>
      <c r="D104" s="305"/>
      <c r="E104" s="292"/>
      <c r="F104" s="292"/>
      <c r="G104" s="561"/>
      <c r="H104" s="561"/>
      <c r="I104" s="602"/>
    </row>
    <row r="105" spans="1:9" s="147" customFormat="1" ht="15" x14ac:dyDescent="0.2">
      <c r="A105" s="472">
        <v>86</v>
      </c>
      <c r="B105" s="520"/>
      <c r="C105" s="305"/>
      <c r="D105" s="305"/>
      <c r="E105" s="292"/>
      <c r="F105" s="292"/>
      <c r="G105" s="561"/>
      <c r="H105" s="561"/>
      <c r="I105" s="602"/>
    </row>
    <row r="106" spans="1:9" s="147" customFormat="1" ht="15" x14ac:dyDescent="0.2">
      <c r="A106" s="471">
        <v>87</v>
      </c>
      <c r="B106" s="520"/>
      <c r="C106" s="305"/>
      <c r="D106" s="305"/>
      <c r="E106" s="292"/>
      <c r="F106" s="292"/>
      <c r="G106" s="561"/>
      <c r="H106" s="561"/>
      <c r="I106" s="602"/>
    </row>
    <row r="107" spans="1:9" s="147" customFormat="1" ht="15" x14ac:dyDescent="0.2">
      <c r="A107" s="472">
        <v>88</v>
      </c>
      <c r="B107" s="520"/>
      <c r="C107" s="305"/>
      <c r="D107" s="305"/>
      <c r="E107" s="292"/>
      <c r="F107" s="292"/>
      <c r="G107" s="561"/>
      <c r="H107" s="561"/>
      <c r="I107" s="602"/>
    </row>
    <row r="108" spans="1:9" s="147" customFormat="1" ht="15" x14ac:dyDescent="0.2">
      <c r="A108" s="471">
        <v>89</v>
      </c>
      <c r="B108" s="520"/>
      <c r="C108" s="305"/>
      <c r="D108" s="305"/>
      <c r="E108" s="292"/>
      <c r="F108" s="292"/>
      <c r="G108" s="561"/>
      <c r="H108" s="561"/>
      <c r="I108" s="602"/>
    </row>
    <row r="109" spans="1:9" s="147" customFormat="1" ht="15" x14ac:dyDescent="0.2">
      <c r="A109" s="472">
        <v>90</v>
      </c>
      <c r="B109" s="520"/>
      <c r="C109" s="305"/>
      <c r="D109" s="305"/>
      <c r="E109" s="292"/>
      <c r="F109" s="292"/>
      <c r="G109" s="561"/>
      <c r="H109" s="561"/>
      <c r="I109" s="602"/>
    </row>
    <row r="110" spans="1:9" s="147" customFormat="1" ht="15" x14ac:dyDescent="0.2">
      <c r="A110" s="471">
        <v>91</v>
      </c>
      <c r="B110" s="520"/>
      <c r="C110" s="305"/>
      <c r="D110" s="305"/>
      <c r="E110" s="292"/>
      <c r="F110" s="292"/>
      <c r="G110" s="561"/>
      <c r="H110" s="561"/>
      <c r="I110" s="602"/>
    </row>
    <row r="111" spans="1:9" s="147" customFormat="1" ht="15" x14ac:dyDescent="0.2">
      <c r="A111" s="472">
        <v>92</v>
      </c>
      <c r="B111" s="520"/>
      <c r="C111" s="305"/>
      <c r="D111" s="305"/>
      <c r="E111" s="292"/>
      <c r="F111" s="292"/>
      <c r="G111" s="561"/>
      <c r="H111" s="561"/>
      <c r="I111" s="602"/>
    </row>
    <row r="112" spans="1:9" s="147" customFormat="1" ht="15" x14ac:dyDescent="0.2">
      <c r="A112" s="471">
        <v>93</v>
      </c>
      <c r="B112" s="520"/>
      <c r="C112" s="305"/>
      <c r="D112" s="305"/>
      <c r="E112" s="292"/>
      <c r="F112" s="292"/>
      <c r="G112" s="561"/>
      <c r="H112" s="561"/>
      <c r="I112" s="602"/>
    </row>
    <row r="113" spans="1:9" s="147" customFormat="1" ht="15" x14ac:dyDescent="0.2">
      <c r="A113" s="472">
        <v>94</v>
      </c>
      <c r="B113" s="520"/>
      <c r="C113" s="305"/>
      <c r="D113" s="305"/>
      <c r="E113" s="292"/>
      <c r="F113" s="292"/>
      <c r="G113" s="561"/>
      <c r="H113" s="561"/>
      <c r="I113" s="602"/>
    </row>
    <row r="114" spans="1:9" s="147" customFormat="1" ht="15" x14ac:dyDescent="0.2">
      <c r="A114" s="471">
        <v>95</v>
      </c>
      <c r="B114" s="520"/>
      <c r="C114" s="305"/>
      <c r="D114" s="305"/>
      <c r="E114" s="292"/>
      <c r="F114" s="292"/>
      <c r="G114" s="561"/>
      <c r="H114" s="561"/>
      <c r="I114" s="602"/>
    </row>
    <row r="115" spans="1:9" s="147" customFormat="1" ht="15" x14ac:dyDescent="0.2">
      <c r="A115" s="472">
        <v>96</v>
      </c>
      <c r="B115" s="520"/>
      <c r="C115" s="305"/>
      <c r="D115" s="305"/>
      <c r="E115" s="292"/>
      <c r="F115" s="292"/>
      <c r="G115" s="561"/>
      <c r="H115" s="561"/>
      <c r="I115" s="602"/>
    </row>
    <row r="116" spans="1:9" s="147" customFormat="1" ht="15" x14ac:dyDescent="0.2">
      <c r="A116" s="471">
        <v>97</v>
      </c>
      <c r="B116" s="520"/>
      <c r="C116" s="305"/>
      <c r="D116" s="305"/>
      <c r="E116" s="292"/>
      <c r="F116" s="292"/>
      <c r="G116" s="561"/>
      <c r="H116" s="561"/>
      <c r="I116" s="602"/>
    </row>
    <row r="117" spans="1:9" s="147" customFormat="1" ht="15" x14ac:dyDescent="0.2">
      <c r="A117" s="472">
        <v>98</v>
      </c>
      <c r="B117" s="520"/>
      <c r="C117" s="305"/>
      <c r="D117" s="305"/>
      <c r="E117" s="292"/>
      <c r="F117" s="292"/>
      <c r="G117" s="561"/>
      <c r="H117" s="561"/>
      <c r="I117" s="602"/>
    </row>
    <row r="118" spans="1:9" s="147" customFormat="1" ht="15" x14ac:dyDescent="0.2">
      <c r="A118" s="471">
        <v>99</v>
      </c>
      <c r="B118" s="520"/>
      <c r="C118" s="305"/>
      <c r="D118" s="305"/>
      <c r="E118" s="292"/>
      <c r="F118" s="292"/>
      <c r="G118" s="561"/>
      <c r="H118" s="561"/>
      <c r="I118" s="602"/>
    </row>
    <row r="119" spans="1:9" s="147" customFormat="1" ht="15" x14ac:dyDescent="0.2">
      <c r="A119" s="472">
        <v>100</v>
      </c>
      <c r="B119" s="520"/>
      <c r="C119" s="305"/>
      <c r="D119" s="305"/>
      <c r="E119" s="292"/>
      <c r="F119" s="292"/>
      <c r="G119" s="561"/>
      <c r="H119" s="561"/>
      <c r="I119" s="602"/>
    </row>
    <row r="120" spans="1:9" s="147" customFormat="1" ht="15" x14ac:dyDescent="0.2">
      <c r="A120" s="471">
        <v>101</v>
      </c>
      <c r="B120" s="520"/>
      <c r="C120" s="305"/>
      <c r="D120" s="305"/>
      <c r="E120" s="292"/>
      <c r="F120" s="292"/>
      <c r="G120" s="561"/>
      <c r="H120" s="561"/>
      <c r="I120" s="602"/>
    </row>
    <row r="121" spans="1:9" s="147" customFormat="1" ht="15" x14ac:dyDescent="0.2">
      <c r="A121" s="472">
        <v>102</v>
      </c>
      <c r="B121" s="520"/>
      <c r="C121" s="305"/>
      <c r="D121" s="305"/>
      <c r="E121" s="292"/>
      <c r="F121" s="292"/>
      <c r="G121" s="561"/>
      <c r="H121" s="561"/>
      <c r="I121" s="602"/>
    </row>
    <row r="122" spans="1:9" s="147" customFormat="1" ht="15" x14ac:dyDescent="0.2">
      <c r="A122" s="471">
        <v>103</v>
      </c>
      <c r="B122" s="520"/>
      <c r="C122" s="305"/>
      <c r="D122" s="305"/>
      <c r="E122" s="292"/>
      <c r="F122" s="292"/>
      <c r="G122" s="561"/>
      <c r="H122" s="561"/>
      <c r="I122" s="602"/>
    </row>
    <row r="123" spans="1:9" s="147" customFormat="1" ht="15" x14ac:dyDescent="0.2">
      <c r="A123" s="472">
        <v>104</v>
      </c>
      <c r="B123" s="520"/>
      <c r="C123" s="305"/>
      <c r="D123" s="305"/>
      <c r="E123" s="292"/>
      <c r="F123" s="292"/>
      <c r="G123" s="561"/>
      <c r="H123" s="561"/>
      <c r="I123" s="602"/>
    </row>
    <row r="124" spans="1:9" s="147" customFormat="1" ht="15" x14ac:dyDescent="0.2">
      <c r="A124" s="471">
        <v>105</v>
      </c>
      <c r="B124" s="520"/>
      <c r="C124" s="305"/>
      <c r="D124" s="305"/>
      <c r="E124" s="292"/>
      <c r="F124" s="292"/>
      <c r="G124" s="561"/>
      <c r="H124" s="561"/>
      <c r="I124" s="602"/>
    </row>
    <row r="125" spans="1:9" s="147" customFormat="1" ht="15" x14ac:dyDescent="0.2">
      <c r="A125" s="472">
        <v>106</v>
      </c>
      <c r="B125" s="520"/>
      <c r="C125" s="305"/>
      <c r="D125" s="305"/>
      <c r="E125" s="292"/>
      <c r="F125" s="292"/>
      <c r="G125" s="561"/>
      <c r="H125" s="561"/>
      <c r="I125" s="602"/>
    </row>
    <row r="126" spans="1:9" s="147" customFormat="1" ht="15" x14ac:dyDescent="0.2">
      <c r="A126" s="471">
        <v>107</v>
      </c>
      <c r="B126" s="520"/>
      <c r="C126" s="305"/>
      <c r="D126" s="305"/>
      <c r="E126" s="292"/>
      <c r="F126" s="292"/>
      <c r="G126" s="561"/>
      <c r="H126" s="561"/>
      <c r="I126" s="602"/>
    </row>
    <row r="127" spans="1:9" s="147" customFormat="1" ht="15" x14ac:dyDescent="0.2">
      <c r="A127" s="472">
        <v>108</v>
      </c>
      <c r="B127" s="520"/>
      <c r="C127" s="305"/>
      <c r="D127" s="305"/>
      <c r="E127" s="292"/>
      <c r="F127" s="292"/>
      <c r="G127" s="561"/>
      <c r="H127" s="561"/>
      <c r="I127" s="602"/>
    </row>
    <row r="128" spans="1:9" s="147" customFormat="1" ht="15" x14ac:dyDescent="0.2">
      <c r="A128" s="471">
        <v>109</v>
      </c>
      <c r="B128" s="520"/>
      <c r="C128" s="305"/>
      <c r="D128" s="305"/>
      <c r="E128" s="292"/>
      <c r="F128" s="292"/>
      <c r="G128" s="561"/>
      <c r="H128" s="561"/>
      <c r="I128" s="602"/>
    </row>
    <row r="129" spans="1:9" s="147" customFormat="1" ht="15" x14ac:dyDescent="0.2">
      <c r="A129" s="472">
        <v>110</v>
      </c>
      <c r="B129" s="520"/>
      <c r="C129" s="305"/>
      <c r="D129" s="305"/>
      <c r="E129" s="292"/>
      <c r="F129" s="292"/>
      <c r="G129" s="561"/>
      <c r="H129" s="561"/>
      <c r="I129" s="602"/>
    </row>
    <row r="130" spans="1:9" s="147" customFormat="1" ht="15" x14ac:dyDescent="0.2">
      <c r="A130" s="471">
        <v>111</v>
      </c>
      <c r="B130" s="520"/>
      <c r="C130" s="305"/>
      <c r="D130" s="305"/>
      <c r="E130" s="292"/>
      <c r="F130" s="292"/>
      <c r="G130" s="561"/>
      <c r="H130" s="561"/>
      <c r="I130" s="602"/>
    </row>
    <row r="131" spans="1:9" s="147" customFormat="1" ht="15" x14ac:dyDescent="0.2">
      <c r="A131" s="472">
        <v>112</v>
      </c>
      <c r="B131" s="520"/>
      <c r="C131" s="305"/>
      <c r="D131" s="305"/>
      <c r="E131" s="292"/>
      <c r="F131" s="292"/>
      <c r="G131" s="561"/>
      <c r="H131" s="561"/>
      <c r="I131" s="602"/>
    </row>
    <row r="132" spans="1:9" s="147" customFormat="1" ht="15" x14ac:dyDescent="0.2">
      <c r="A132" s="471">
        <v>113</v>
      </c>
      <c r="B132" s="520"/>
      <c r="C132" s="305"/>
      <c r="D132" s="305"/>
      <c r="E132" s="292"/>
      <c r="F132" s="292"/>
      <c r="G132" s="561"/>
      <c r="H132" s="561"/>
      <c r="I132" s="602"/>
    </row>
    <row r="133" spans="1:9" s="147" customFormat="1" ht="15" x14ac:dyDescent="0.2">
      <c r="A133" s="472">
        <v>114</v>
      </c>
      <c r="B133" s="520"/>
      <c r="C133" s="305"/>
      <c r="D133" s="305"/>
      <c r="E133" s="292"/>
      <c r="F133" s="292"/>
      <c r="G133" s="561"/>
      <c r="H133" s="561"/>
      <c r="I133" s="602"/>
    </row>
    <row r="134" spans="1:9" s="147" customFormat="1" ht="15" x14ac:dyDescent="0.2">
      <c r="A134" s="471">
        <v>115</v>
      </c>
      <c r="B134" s="520"/>
      <c r="C134" s="305"/>
      <c r="D134" s="305"/>
      <c r="E134" s="292"/>
      <c r="F134" s="292"/>
      <c r="G134" s="561"/>
      <c r="H134" s="561"/>
      <c r="I134" s="602"/>
    </row>
    <row r="135" spans="1:9" s="147" customFormat="1" ht="15" x14ac:dyDescent="0.2">
      <c r="A135" s="472">
        <v>116</v>
      </c>
      <c r="B135" s="520"/>
      <c r="C135" s="305"/>
      <c r="D135" s="305"/>
      <c r="E135" s="292"/>
      <c r="F135" s="292"/>
      <c r="G135" s="561"/>
      <c r="H135" s="561"/>
      <c r="I135" s="602"/>
    </row>
    <row r="136" spans="1:9" s="147" customFormat="1" ht="15" x14ac:dyDescent="0.2">
      <c r="A136" s="471">
        <v>117</v>
      </c>
      <c r="B136" s="520"/>
      <c r="C136" s="305"/>
      <c r="D136" s="305"/>
      <c r="E136" s="292"/>
      <c r="F136" s="292"/>
      <c r="G136" s="561"/>
      <c r="H136" s="561"/>
      <c r="I136" s="602"/>
    </row>
    <row r="137" spans="1:9" s="147" customFormat="1" ht="15" x14ac:dyDescent="0.2">
      <c r="A137" s="472">
        <v>118</v>
      </c>
      <c r="B137" s="520"/>
      <c r="C137" s="305"/>
      <c r="D137" s="305"/>
      <c r="E137" s="292"/>
      <c r="F137" s="292"/>
      <c r="G137" s="561"/>
      <c r="H137" s="561"/>
      <c r="I137" s="602"/>
    </row>
    <row r="138" spans="1:9" s="147" customFormat="1" ht="15" x14ac:dyDescent="0.2">
      <c r="A138" s="471">
        <v>119</v>
      </c>
      <c r="B138" s="520"/>
      <c r="C138" s="305"/>
      <c r="D138" s="305"/>
      <c r="E138" s="292"/>
      <c r="F138" s="292"/>
      <c r="G138" s="561"/>
      <c r="H138" s="561"/>
      <c r="I138" s="602"/>
    </row>
    <row r="139" spans="1:9" s="147" customFormat="1" ht="15" x14ac:dyDescent="0.2">
      <c r="A139" s="472">
        <v>120</v>
      </c>
      <c r="B139" s="520"/>
      <c r="C139" s="305"/>
      <c r="D139" s="305"/>
      <c r="E139" s="292"/>
      <c r="F139" s="292"/>
      <c r="G139" s="561"/>
      <c r="H139" s="561"/>
      <c r="I139" s="602"/>
    </row>
    <row r="140" spans="1:9" s="147" customFormat="1" ht="15" x14ac:dyDescent="0.2">
      <c r="A140" s="471">
        <v>121</v>
      </c>
      <c r="B140" s="520"/>
      <c r="C140" s="305"/>
      <c r="D140" s="305"/>
      <c r="E140" s="292"/>
      <c r="F140" s="292"/>
      <c r="G140" s="561"/>
      <c r="H140" s="561"/>
      <c r="I140" s="602"/>
    </row>
    <row r="141" spans="1:9" s="147" customFormat="1" ht="15" x14ac:dyDescent="0.2">
      <c r="A141" s="472">
        <v>122</v>
      </c>
      <c r="B141" s="520"/>
      <c r="C141" s="305"/>
      <c r="D141" s="305"/>
      <c r="E141" s="292"/>
      <c r="F141" s="292"/>
      <c r="G141" s="561"/>
      <c r="H141" s="561"/>
      <c r="I141" s="602"/>
    </row>
    <row r="142" spans="1:9" s="147" customFormat="1" ht="15" x14ac:dyDescent="0.2">
      <c r="A142" s="471">
        <v>123</v>
      </c>
      <c r="B142" s="520"/>
      <c r="C142" s="305"/>
      <c r="D142" s="305"/>
      <c r="E142" s="292"/>
      <c r="F142" s="292"/>
      <c r="G142" s="561"/>
      <c r="H142" s="561"/>
      <c r="I142" s="602"/>
    </row>
    <row r="143" spans="1:9" s="147" customFormat="1" ht="15" x14ac:dyDescent="0.2">
      <c r="A143" s="472">
        <v>124</v>
      </c>
      <c r="B143" s="520"/>
      <c r="C143" s="305"/>
      <c r="D143" s="305"/>
      <c r="E143" s="292"/>
      <c r="F143" s="292"/>
      <c r="G143" s="561"/>
      <c r="H143" s="561"/>
      <c r="I143" s="602"/>
    </row>
    <row r="144" spans="1:9" s="147" customFormat="1" ht="15" x14ac:dyDescent="0.2">
      <c r="A144" s="471">
        <v>125</v>
      </c>
      <c r="B144" s="520"/>
      <c r="C144" s="305"/>
      <c r="D144" s="305"/>
      <c r="E144" s="292"/>
      <c r="F144" s="292"/>
      <c r="G144" s="561"/>
      <c r="H144" s="561"/>
      <c r="I144" s="602"/>
    </row>
    <row r="145" spans="1:9" s="147" customFormat="1" ht="15" x14ac:dyDescent="0.2">
      <c r="A145" s="472">
        <v>126</v>
      </c>
      <c r="B145" s="520"/>
      <c r="C145" s="305"/>
      <c r="D145" s="305"/>
      <c r="E145" s="292"/>
      <c r="F145" s="292"/>
      <c r="G145" s="561"/>
      <c r="H145" s="561"/>
      <c r="I145" s="602"/>
    </row>
    <row r="146" spans="1:9" s="147" customFormat="1" ht="15" x14ac:dyDescent="0.2">
      <c r="A146" s="471">
        <v>127</v>
      </c>
      <c r="B146" s="520"/>
      <c r="C146" s="305"/>
      <c r="D146" s="305"/>
      <c r="E146" s="292"/>
      <c r="F146" s="292"/>
      <c r="G146" s="561"/>
      <c r="H146" s="561"/>
      <c r="I146" s="602"/>
    </row>
    <row r="147" spans="1:9" s="147" customFormat="1" ht="15" x14ac:dyDescent="0.2">
      <c r="A147" s="472">
        <v>128</v>
      </c>
      <c r="B147" s="520"/>
      <c r="C147" s="305"/>
      <c r="D147" s="305"/>
      <c r="E147" s="292"/>
      <c r="F147" s="292"/>
      <c r="G147" s="561"/>
      <c r="H147" s="561"/>
      <c r="I147" s="602"/>
    </row>
    <row r="148" spans="1:9" s="147" customFormat="1" ht="15" x14ac:dyDescent="0.2">
      <c r="A148" s="471">
        <v>129</v>
      </c>
      <c r="B148" s="520"/>
      <c r="C148" s="305"/>
      <c r="D148" s="305"/>
      <c r="E148" s="292"/>
      <c r="F148" s="292"/>
      <c r="G148" s="561"/>
      <c r="H148" s="561"/>
      <c r="I148" s="602"/>
    </row>
    <row r="149" spans="1:9" s="147" customFormat="1" ht="15" x14ac:dyDescent="0.2">
      <c r="A149" s="472">
        <v>130</v>
      </c>
      <c r="B149" s="520"/>
      <c r="C149" s="305"/>
      <c r="D149" s="305"/>
      <c r="E149" s="292"/>
      <c r="F149" s="292"/>
      <c r="G149" s="561"/>
      <c r="H149" s="561"/>
      <c r="I149" s="602"/>
    </row>
    <row r="150" spans="1:9" s="147" customFormat="1" ht="15" x14ac:dyDescent="0.2">
      <c r="A150" s="471">
        <v>131</v>
      </c>
      <c r="B150" s="520"/>
      <c r="C150" s="305"/>
      <c r="D150" s="305"/>
      <c r="E150" s="292"/>
      <c r="F150" s="292"/>
      <c r="G150" s="561"/>
      <c r="H150" s="561"/>
      <c r="I150" s="602"/>
    </row>
    <row r="151" spans="1:9" s="147" customFormat="1" ht="15" x14ac:dyDescent="0.2">
      <c r="A151" s="472">
        <v>132</v>
      </c>
      <c r="B151" s="520"/>
      <c r="C151" s="305"/>
      <c r="D151" s="305"/>
      <c r="E151" s="292"/>
      <c r="F151" s="292"/>
      <c r="G151" s="561"/>
      <c r="H151" s="561"/>
      <c r="I151" s="602"/>
    </row>
    <row r="152" spans="1:9" s="147" customFormat="1" ht="15" x14ac:dyDescent="0.2">
      <c r="A152" s="471">
        <v>133</v>
      </c>
      <c r="B152" s="520"/>
      <c r="C152" s="305"/>
      <c r="D152" s="305"/>
      <c r="E152" s="292"/>
      <c r="F152" s="292"/>
      <c r="G152" s="561"/>
      <c r="H152" s="561"/>
      <c r="I152" s="602"/>
    </row>
    <row r="153" spans="1:9" s="147" customFormat="1" ht="15" x14ac:dyDescent="0.2">
      <c r="A153" s="472">
        <v>134</v>
      </c>
      <c r="B153" s="520"/>
      <c r="C153" s="305"/>
      <c r="D153" s="305"/>
      <c r="E153" s="292"/>
      <c r="F153" s="292"/>
      <c r="G153" s="561"/>
      <c r="H153" s="561"/>
      <c r="I153" s="602"/>
    </row>
    <row r="154" spans="1:9" s="147" customFormat="1" ht="15" x14ac:dyDescent="0.2">
      <c r="A154" s="471">
        <v>135</v>
      </c>
      <c r="B154" s="520"/>
      <c r="C154" s="305"/>
      <c r="D154" s="305"/>
      <c r="E154" s="292"/>
      <c r="F154" s="292"/>
      <c r="G154" s="561"/>
      <c r="H154" s="561"/>
      <c r="I154" s="602"/>
    </row>
    <row r="155" spans="1:9" s="147" customFormat="1" ht="15" x14ac:dyDescent="0.2">
      <c r="A155" s="472">
        <v>136</v>
      </c>
      <c r="B155" s="520"/>
      <c r="C155" s="305"/>
      <c r="D155" s="305"/>
      <c r="E155" s="292"/>
      <c r="F155" s="292"/>
      <c r="G155" s="561"/>
      <c r="H155" s="561"/>
      <c r="I155" s="602"/>
    </row>
    <row r="156" spans="1:9" s="147" customFormat="1" ht="15" x14ac:dyDescent="0.2">
      <c r="A156" s="471">
        <v>137</v>
      </c>
      <c r="B156" s="520"/>
      <c r="C156" s="305"/>
      <c r="D156" s="305"/>
      <c r="E156" s="292"/>
      <c r="F156" s="292"/>
      <c r="G156" s="561"/>
      <c r="H156" s="561"/>
      <c r="I156" s="602"/>
    </row>
    <row r="157" spans="1:9" s="147" customFormat="1" ht="15" x14ac:dyDescent="0.2">
      <c r="A157" s="472">
        <v>138</v>
      </c>
      <c r="B157" s="520"/>
      <c r="C157" s="305"/>
      <c r="D157" s="305"/>
      <c r="E157" s="292"/>
      <c r="F157" s="292"/>
      <c r="G157" s="561"/>
      <c r="H157" s="561"/>
      <c r="I157" s="602"/>
    </row>
    <row r="158" spans="1:9" s="147" customFormat="1" ht="15" x14ac:dyDescent="0.2">
      <c r="A158" s="471">
        <v>139</v>
      </c>
      <c r="B158" s="520"/>
      <c r="C158" s="305"/>
      <c r="D158" s="305"/>
      <c r="E158" s="292"/>
      <c r="F158" s="292"/>
      <c r="G158" s="561"/>
      <c r="H158" s="561"/>
      <c r="I158" s="602"/>
    </row>
    <row r="159" spans="1:9" s="147" customFormat="1" ht="15" x14ac:dyDescent="0.2">
      <c r="A159" s="472">
        <v>140</v>
      </c>
      <c r="B159" s="520"/>
      <c r="C159" s="305"/>
      <c r="D159" s="305"/>
      <c r="E159" s="292"/>
      <c r="F159" s="292"/>
      <c r="G159" s="561"/>
      <c r="H159" s="561"/>
      <c r="I159" s="602"/>
    </row>
    <row r="160" spans="1:9" s="147" customFormat="1" ht="15" x14ac:dyDescent="0.2">
      <c r="A160" s="471">
        <v>141</v>
      </c>
      <c r="B160" s="520"/>
      <c r="C160" s="305"/>
      <c r="D160" s="305"/>
      <c r="E160" s="292"/>
      <c r="F160" s="292"/>
      <c r="G160" s="561"/>
      <c r="H160" s="561"/>
      <c r="I160" s="602"/>
    </row>
    <row r="161" spans="1:9" s="147" customFormat="1" ht="15" x14ac:dyDescent="0.2">
      <c r="A161" s="472">
        <v>142</v>
      </c>
      <c r="B161" s="520"/>
      <c r="C161" s="305"/>
      <c r="D161" s="305"/>
      <c r="E161" s="292"/>
      <c r="F161" s="292"/>
      <c r="G161" s="561"/>
      <c r="H161" s="561"/>
      <c r="I161" s="602"/>
    </row>
    <row r="162" spans="1:9" s="147" customFormat="1" ht="15" x14ac:dyDescent="0.2">
      <c r="A162" s="471">
        <v>143</v>
      </c>
      <c r="B162" s="520"/>
      <c r="C162" s="305"/>
      <c r="D162" s="305"/>
      <c r="E162" s="292"/>
      <c r="F162" s="292"/>
      <c r="G162" s="561"/>
      <c r="H162" s="561"/>
      <c r="I162" s="602"/>
    </row>
    <row r="163" spans="1:9" s="147" customFormat="1" ht="15" x14ac:dyDescent="0.2">
      <c r="A163" s="472">
        <v>144</v>
      </c>
      <c r="B163" s="520"/>
      <c r="C163" s="305"/>
      <c r="D163" s="305"/>
      <c r="E163" s="292"/>
      <c r="F163" s="292"/>
      <c r="G163" s="561"/>
      <c r="H163" s="561"/>
      <c r="I163" s="602"/>
    </row>
    <row r="164" spans="1:9" s="147" customFormat="1" ht="15" x14ac:dyDescent="0.2">
      <c r="A164" s="471">
        <v>145</v>
      </c>
      <c r="B164" s="520"/>
      <c r="C164" s="305"/>
      <c r="D164" s="305"/>
      <c r="E164" s="292"/>
      <c r="F164" s="292"/>
      <c r="G164" s="561"/>
      <c r="H164" s="561"/>
      <c r="I164" s="602"/>
    </row>
    <row r="165" spans="1:9" s="147" customFormat="1" ht="15" x14ac:dyDescent="0.2">
      <c r="A165" s="472">
        <v>146</v>
      </c>
      <c r="B165" s="520"/>
      <c r="C165" s="305"/>
      <c r="D165" s="305"/>
      <c r="E165" s="292"/>
      <c r="F165" s="292"/>
      <c r="G165" s="561"/>
      <c r="H165" s="561"/>
      <c r="I165" s="602"/>
    </row>
    <row r="166" spans="1:9" s="147" customFormat="1" ht="15" x14ac:dyDescent="0.2">
      <c r="A166" s="471">
        <v>147</v>
      </c>
      <c r="B166" s="520"/>
      <c r="C166" s="305"/>
      <c r="D166" s="305"/>
      <c r="E166" s="292"/>
      <c r="F166" s="292"/>
      <c r="G166" s="561"/>
      <c r="H166" s="561"/>
      <c r="I166" s="602"/>
    </row>
    <row r="167" spans="1:9" s="147" customFormat="1" ht="15" x14ac:dyDescent="0.2">
      <c r="A167" s="472">
        <v>148</v>
      </c>
      <c r="B167" s="520"/>
      <c r="C167" s="305"/>
      <c r="D167" s="305"/>
      <c r="E167" s="292"/>
      <c r="F167" s="292"/>
      <c r="G167" s="561"/>
      <c r="H167" s="561"/>
      <c r="I167" s="602"/>
    </row>
    <row r="168" spans="1:9" s="147" customFormat="1" ht="15" x14ac:dyDescent="0.2">
      <c r="A168" s="471">
        <v>149</v>
      </c>
      <c r="B168" s="520"/>
      <c r="C168" s="305"/>
      <c r="D168" s="305"/>
      <c r="E168" s="292"/>
      <c r="F168" s="292"/>
      <c r="G168" s="561"/>
      <c r="H168" s="561"/>
      <c r="I168" s="602"/>
    </row>
    <row r="169" spans="1:9" s="147" customFormat="1" ht="15" x14ac:dyDescent="0.2">
      <c r="A169" s="472">
        <v>150</v>
      </c>
      <c r="B169" s="520"/>
      <c r="C169" s="305"/>
      <c r="D169" s="305"/>
      <c r="E169" s="292"/>
      <c r="F169" s="292"/>
      <c r="G169" s="561"/>
      <c r="H169" s="561"/>
      <c r="I169" s="602"/>
    </row>
    <row r="170" spans="1:9" s="147" customFormat="1" ht="15" x14ac:dyDescent="0.2">
      <c r="A170" s="471">
        <v>151</v>
      </c>
      <c r="B170" s="520"/>
      <c r="C170" s="305"/>
      <c r="D170" s="305"/>
      <c r="E170" s="292"/>
      <c r="F170" s="292"/>
      <c r="G170" s="561"/>
      <c r="H170" s="561"/>
      <c r="I170" s="602"/>
    </row>
    <row r="171" spans="1:9" s="147" customFormat="1" ht="15" x14ac:dyDescent="0.2">
      <c r="A171" s="472">
        <v>152</v>
      </c>
      <c r="B171" s="520"/>
      <c r="C171" s="305"/>
      <c r="D171" s="305"/>
      <c r="E171" s="292"/>
      <c r="F171" s="292"/>
      <c r="G171" s="561"/>
      <c r="H171" s="561"/>
      <c r="I171" s="602"/>
    </row>
    <row r="172" spans="1:9" s="147" customFormat="1" ht="15" x14ac:dyDescent="0.2">
      <c r="A172" s="471">
        <v>153</v>
      </c>
      <c r="B172" s="520"/>
      <c r="C172" s="305"/>
      <c r="D172" s="305"/>
      <c r="E172" s="292"/>
      <c r="F172" s="292"/>
      <c r="G172" s="561"/>
      <c r="H172" s="561"/>
      <c r="I172" s="602"/>
    </row>
    <row r="173" spans="1:9" s="147" customFormat="1" ht="15" x14ac:dyDescent="0.2">
      <c r="A173" s="472">
        <v>154</v>
      </c>
      <c r="B173" s="520"/>
      <c r="C173" s="305"/>
      <c r="D173" s="305"/>
      <c r="E173" s="292"/>
      <c r="F173" s="292"/>
      <c r="G173" s="561"/>
      <c r="H173" s="561"/>
      <c r="I173" s="602"/>
    </row>
    <row r="174" spans="1:9" s="147" customFormat="1" ht="15" x14ac:dyDescent="0.2">
      <c r="A174" s="471">
        <v>155</v>
      </c>
      <c r="B174" s="520"/>
      <c r="C174" s="305"/>
      <c r="D174" s="305"/>
      <c r="E174" s="292"/>
      <c r="F174" s="292"/>
      <c r="G174" s="561"/>
      <c r="H174" s="561"/>
      <c r="I174" s="602"/>
    </row>
    <row r="175" spans="1:9" s="147" customFormat="1" ht="15" x14ac:dyDescent="0.2">
      <c r="A175" s="472">
        <v>156</v>
      </c>
      <c r="B175" s="520"/>
      <c r="C175" s="305"/>
      <c r="D175" s="305"/>
      <c r="E175" s="292"/>
      <c r="F175" s="292"/>
      <c r="G175" s="561"/>
      <c r="H175" s="561"/>
      <c r="I175" s="602"/>
    </row>
    <row r="176" spans="1:9" s="147" customFormat="1" ht="15" x14ac:dyDescent="0.2">
      <c r="A176" s="471">
        <v>157</v>
      </c>
      <c r="B176" s="520"/>
      <c r="C176" s="305"/>
      <c r="D176" s="305"/>
      <c r="E176" s="292"/>
      <c r="F176" s="292"/>
      <c r="G176" s="561"/>
      <c r="H176" s="561"/>
      <c r="I176" s="602"/>
    </row>
    <row r="177" spans="1:9" s="147" customFormat="1" ht="15" x14ac:dyDescent="0.2">
      <c r="A177" s="472">
        <v>158</v>
      </c>
      <c r="B177" s="520"/>
      <c r="C177" s="305"/>
      <c r="D177" s="305"/>
      <c r="E177" s="292"/>
      <c r="F177" s="292"/>
      <c r="G177" s="561"/>
      <c r="H177" s="561"/>
      <c r="I177" s="602"/>
    </row>
    <row r="178" spans="1:9" s="147" customFormat="1" ht="15" x14ac:dyDescent="0.2">
      <c r="A178" s="471">
        <v>159</v>
      </c>
      <c r="B178" s="520"/>
      <c r="C178" s="305"/>
      <c r="D178" s="305"/>
      <c r="E178" s="292"/>
      <c r="F178" s="292"/>
      <c r="G178" s="561"/>
      <c r="H178" s="561"/>
      <c r="I178" s="602"/>
    </row>
    <row r="179" spans="1:9" s="147" customFormat="1" ht="15" x14ac:dyDescent="0.2">
      <c r="A179" s="472">
        <v>160</v>
      </c>
      <c r="B179" s="520"/>
      <c r="C179" s="305"/>
      <c r="D179" s="305"/>
      <c r="E179" s="292"/>
      <c r="F179" s="292"/>
      <c r="G179" s="561"/>
      <c r="H179" s="561"/>
      <c r="I179" s="602"/>
    </row>
    <row r="180" spans="1:9" s="147" customFormat="1" ht="15" x14ac:dyDescent="0.2">
      <c r="A180" s="471">
        <v>161</v>
      </c>
      <c r="B180" s="520"/>
      <c r="C180" s="305"/>
      <c r="D180" s="305"/>
      <c r="E180" s="292"/>
      <c r="F180" s="292"/>
      <c r="G180" s="561"/>
      <c r="H180" s="561"/>
      <c r="I180" s="602"/>
    </row>
    <row r="181" spans="1:9" s="147" customFormat="1" ht="15" x14ac:dyDescent="0.2">
      <c r="A181" s="472">
        <v>162</v>
      </c>
      <c r="B181" s="520"/>
      <c r="C181" s="305"/>
      <c r="D181" s="305"/>
      <c r="E181" s="292"/>
      <c r="F181" s="292"/>
      <c r="G181" s="561"/>
      <c r="H181" s="561"/>
      <c r="I181" s="602"/>
    </row>
    <row r="182" spans="1:9" s="147" customFormat="1" ht="15" x14ac:dyDescent="0.2">
      <c r="A182" s="471">
        <v>163</v>
      </c>
      <c r="B182" s="520"/>
      <c r="C182" s="305"/>
      <c r="D182" s="305"/>
      <c r="E182" s="292"/>
      <c r="F182" s="292"/>
      <c r="G182" s="561"/>
      <c r="H182" s="561"/>
      <c r="I182" s="602"/>
    </row>
    <row r="183" spans="1:9" s="147" customFormat="1" ht="15" x14ac:dyDescent="0.2">
      <c r="A183" s="472">
        <v>164</v>
      </c>
      <c r="B183" s="520"/>
      <c r="C183" s="305"/>
      <c r="D183" s="305"/>
      <c r="E183" s="292"/>
      <c r="F183" s="292"/>
      <c r="G183" s="561"/>
      <c r="H183" s="561"/>
      <c r="I183" s="602"/>
    </row>
    <row r="184" spans="1:9" s="147" customFormat="1" ht="15" x14ac:dyDescent="0.2">
      <c r="A184" s="471">
        <v>165</v>
      </c>
      <c r="B184" s="520"/>
      <c r="C184" s="305"/>
      <c r="D184" s="305"/>
      <c r="E184" s="292"/>
      <c r="F184" s="292"/>
      <c r="G184" s="561"/>
      <c r="H184" s="561"/>
      <c r="I184" s="602"/>
    </row>
    <row r="185" spans="1:9" s="147" customFormat="1" ht="15" x14ac:dyDescent="0.2">
      <c r="A185" s="472">
        <v>166</v>
      </c>
      <c r="B185" s="520"/>
      <c r="C185" s="305"/>
      <c r="D185" s="305"/>
      <c r="E185" s="292"/>
      <c r="F185" s="292"/>
      <c r="G185" s="561"/>
      <c r="H185" s="561"/>
      <c r="I185" s="602"/>
    </row>
    <row r="186" spans="1:9" s="147" customFormat="1" ht="15" x14ac:dyDescent="0.2">
      <c r="A186" s="471">
        <v>167</v>
      </c>
      <c r="B186" s="520"/>
      <c r="C186" s="305"/>
      <c r="D186" s="305"/>
      <c r="E186" s="292"/>
      <c r="F186" s="292"/>
      <c r="G186" s="561"/>
      <c r="H186" s="561"/>
      <c r="I186" s="602"/>
    </row>
    <row r="187" spans="1:9" s="147" customFormat="1" ht="15" x14ac:dyDescent="0.2">
      <c r="A187" s="472">
        <v>168</v>
      </c>
      <c r="B187" s="520"/>
      <c r="C187" s="305"/>
      <c r="D187" s="305"/>
      <c r="E187" s="292"/>
      <c r="F187" s="292"/>
      <c r="G187" s="561"/>
      <c r="H187" s="561"/>
      <c r="I187" s="602"/>
    </row>
    <row r="188" spans="1:9" s="147" customFormat="1" ht="15" x14ac:dyDescent="0.2">
      <c r="A188" s="471">
        <v>169</v>
      </c>
      <c r="B188" s="520"/>
      <c r="C188" s="305"/>
      <c r="D188" s="305"/>
      <c r="E188" s="292"/>
      <c r="F188" s="292"/>
      <c r="G188" s="561"/>
      <c r="H188" s="561"/>
      <c r="I188" s="602"/>
    </row>
    <row r="189" spans="1:9" s="147" customFormat="1" ht="15" x14ac:dyDescent="0.2">
      <c r="A189" s="472">
        <v>170</v>
      </c>
      <c r="B189" s="520"/>
      <c r="C189" s="305"/>
      <c r="D189" s="305"/>
      <c r="E189" s="292"/>
      <c r="F189" s="292"/>
      <c r="G189" s="561"/>
      <c r="H189" s="561"/>
      <c r="I189" s="602"/>
    </row>
    <row r="190" spans="1:9" s="147" customFormat="1" ht="15" x14ac:dyDescent="0.2">
      <c r="A190" s="471">
        <v>171</v>
      </c>
      <c r="B190" s="520"/>
      <c r="C190" s="305"/>
      <c r="D190" s="305"/>
      <c r="E190" s="292"/>
      <c r="F190" s="292"/>
      <c r="G190" s="561"/>
      <c r="H190" s="561"/>
      <c r="I190" s="602"/>
    </row>
    <row r="191" spans="1:9" s="147" customFormat="1" ht="15" x14ac:dyDescent="0.2">
      <c r="A191" s="472">
        <v>172</v>
      </c>
      <c r="B191" s="520"/>
      <c r="C191" s="305"/>
      <c r="D191" s="305"/>
      <c r="E191" s="292"/>
      <c r="F191" s="292"/>
      <c r="G191" s="561"/>
      <c r="H191" s="561"/>
      <c r="I191" s="602"/>
    </row>
    <row r="192" spans="1:9" s="147" customFormat="1" ht="15" x14ac:dyDescent="0.2">
      <c r="A192" s="471">
        <v>173</v>
      </c>
      <c r="B192" s="520"/>
      <c r="C192" s="305"/>
      <c r="D192" s="305"/>
      <c r="E192" s="292"/>
      <c r="F192" s="292"/>
      <c r="G192" s="561"/>
      <c r="H192" s="561"/>
      <c r="I192" s="602"/>
    </row>
    <row r="193" spans="1:9" s="147" customFormat="1" ht="15" x14ac:dyDescent="0.2">
      <c r="A193" s="472">
        <v>174</v>
      </c>
      <c r="B193" s="520"/>
      <c r="C193" s="305"/>
      <c r="D193" s="305"/>
      <c r="E193" s="292"/>
      <c r="F193" s="292"/>
      <c r="G193" s="561"/>
      <c r="H193" s="561"/>
      <c r="I193" s="602"/>
    </row>
    <row r="194" spans="1:9" s="147" customFormat="1" ht="15" x14ac:dyDescent="0.2">
      <c r="A194" s="471">
        <v>175</v>
      </c>
      <c r="B194" s="520"/>
      <c r="C194" s="305"/>
      <c r="D194" s="305"/>
      <c r="E194" s="292"/>
      <c r="F194" s="292"/>
      <c r="G194" s="561"/>
      <c r="H194" s="561"/>
      <c r="I194" s="602"/>
    </row>
    <row r="195" spans="1:9" s="147" customFormat="1" ht="15" x14ac:dyDescent="0.2">
      <c r="A195" s="472">
        <v>176</v>
      </c>
      <c r="B195" s="520"/>
      <c r="C195" s="305"/>
      <c r="D195" s="305"/>
      <c r="E195" s="292"/>
      <c r="F195" s="292"/>
      <c r="G195" s="561"/>
      <c r="H195" s="561"/>
      <c r="I195" s="602"/>
    </row>
    <row r="196" spans="1:9" s="147" customFormat="1" ht="15" x14ac:dyDescent="0.2">
      <c r="A196" s="471">
        <v>177</v>
      </c>
      <c r="B196" s="520"/>
      <c r="C196" s="305"/>
      <c r="D196" s="305"/>
      <c r="E196" s="292"/>
      <c r="F196" s="292"/>
      <c r="G196" s="561"/>
      <c r="H196" s="561"/>
      <c r="I196" s="602"/>
    </row>
    <row r="197" spans="1:9" s="147" customFormat="1" ht="15" x14ac:dyDescent="0.2">
      <c r="A197" s="472">
        <v>178</v>
      </c>
      <c r="B197" s="520"/>
      <c r="C197" s="305"/>
      <c r="D197" s="305"/>
      <c r="E197" s="292"/>
      <c r="F197" s="292"/>
      <c r="G197" s="561"/>
      <c r="H197" s="561"/>
      <c r="I197" s="602"/>
    </row>
    <row r="198" spans="1:9" s="147" customFormat="1" ht="15" x14ac:dyDescent="0.2">
      <c r="A198" s="471">
        <v>179</v>
      </c>
      <c r="B198" s="520"/>
      <c r="C198" s="305"/>
      <c r="D198" s="305"/>
      <c r="E198" s="292"/>
      <c r="F198" s="292"/>
      <c r="G198" s="561"/>
      <c r="H198" s="561"/>
      <c r="I198" s="602"/>
    </row>
    <row r="199" spans="1:9" s="147" customFormat="1" ht="15" x14ac:dyDescent="0.2">
      <c r="A199" s="472">
        <v>180</v>
      </c>
      <c r="B199" s="520"/>
      <c r="C199" s="305"/>
      <c r="D199" s="305"/>
      <c r="E199" s="292"/>
      <c r="F199" s="292"/>
      <c r="G199" s="561"/>
      <c r="H199" s="561"/>
      <c r="I199" s="602"/>
    </row>
    <row r="200" spans="1:9" s="147" customFormat="1" ht="15" x14ac:dyDescent="0.2">
      <c r="A200" s="471">
        <v>181</v>
      </c>
      <c r="B200" s="520"/>
      <c r="C200" s="305"/>
      <c r="D200" s="305"/>
      <c r="E200" s="292"/>
      <c r="F200" s="292"/>
      <c r="G200" s="561"/>
      <c r="H200" s="561"/>
      <c r="I200" s="602"/>
    </row>
    <row r="201" spans="1:9" s="147" customFormat="1" ht="15" x14ac:dyDescent="0.2">
      <c r="A201" s="472">
        <v>182</v>
      </c>
      <c r="B201" s="520"/>
      <c r="C201" s="305"/>
      <c r="D201" s="305"/>
      <c r="E201" s="292"/>
      <c r="F201" s="292"/>
      <c r="G201" s="561"/>
      <c r="H201" s="561"/>
      <c r="I201" s="602"/>
    </row>
    <row r="202" spans="1:9" s="147" customFormat="1" ht="15" x14ac:dyDescent="0.2">
      <c r="A202" s="471">
        <v>183</v>
      </c>
      <c r="B202" s="520"/>
      <c r="C202" s="305"/>
      <c r="D202" s="305"/>
      <c r="E202" s="292"/>
      <c r="F202" s="292"/>
      <c r="G202" s="561"/>
      <c r="H202" s="561"/>
      <c r="I202" s="602"/>
    </row>
    <row r="203" spans="1:9" s="147" customFormat="1" ht="15" x14ac:dyDescent="0.2">
      <c r="A203" s="472">
        <v>184</v>
      </c>
      <c r="B203" s="520"/>
      <c r="C203" s="305"/>
      <c r="D203" s="305"/>
      <c r="E203" s="292"/>
      <c r="F203" s="292"/>
      <c r="G203" s="561"/>
      <c r="H203" s="561"/>
      <c r="I203" s="602"/>
    </row>
    <row r="204" spans="1:9" s="147" customFormat="1" ht="15" x14ac:dyDescent="0.2">
      <c r="A204" s="471">
        <v>185</v>
      </c>
      <c r="B204" s="520"/>
      <c r="C204" s="305"/>
      <c r="D204" s="305"/>
      <c r="E204" s="292"/>
      <c r="F204" s="292"/>
      <c r="G204" s="561"/>
      <c r="H204" s="561"/>
      <c r="I204" s="602"/>
    </row>
    <row r="205" spans="1:9" s="147" customFormat="1" ht="15" x14ac:dyDescent="0.2">
      <c r="A205" s="472">
        <v>186</v>
      </c>
      <c r="B205" s="520"/>
      <c r="C205" s="305"/>
      <c r="D205" s="305"/>
      <c r="E205" s="292"/>
      <c r="F205" s="292"/>
      <c r="G205" s="561"/>
      <c r="H205" s="561"/>
      <c r="I205" s="602"/>
    </row>
    <row r="206" spans="1:9" s="147" customFormat="1" ht="15" x14ac:dyDescent="0.2">
      <c r="A206" s="471">
        <v>187</v>
      </c>
      <c r="B206" s="520"/>
      <c r="C206" s="305"/>
      <c r="D206" s="305"/>
      <c r="E206" s="292"/>
      <c r="F206" s="292"/>
      <c r="G206" s="561"/>
      <c r="H206" s="561"/>
      <c r="I206" s="602"/>
    </row>
    <row r="207" spans="1:9" s="147" customFormat="1" ht="15" x14ac:dyDescent="0.2">
      <c r="A207" s="472">
        <v>188</v>
      </c>
      <c r="B207" s="520"/>
      <c r="C207" s="305"/>
      <c r="D207" s="305"/>
      <c r="E207" s="292"/>
      <c r="F207" s="292"/>
      <c r="G207" s="561"/>
      <c r="H207" s="561"/>
      <c r="I207" s="602"/>
    </row>
    <row r="208" spans="1:9" s="147" customFormat="1" ht="15" x14ac:dyDescent="0.2">
      <c r="A208" s="471">
        <v>189</v>
      </c>
      <c r="B208" s="520"/>
      <c r="C208" s="305"/>
      <c r="D208" s="305"/>
      <c r="E208" s="292"/>
      <c r="F208" s="292"/>
      <c r="G208" s="561"/>
      <c r="H208" s="561"/>
      <c r="I208" s="602"/>
    </row>
    <row r="209" spans="1:9" s="147" customFormat="1" ht="15" x14ac:dyDescent="0.2">
      <c r="A209" s="472">
        <v>190</v>
      </c>
      <c r="B209" s="520"/>
      <c r="C209" s="305"/>
      <c r="D209" s="305"/>
      <c r="E209" s="292"/>
      <c r="F209" s="292"/>
      <c r="G209" s="561"/>
      <c r="H209" s="561"/>
      <c r="I209" s="602"/>
    </row>
    <row r="210" spans="1:9" s="147" customFormat="1" ht="15" x14ac:dyDescent="0.2">
      <c r="A210" s="471">
        <v>191</v>
      </c>
      <c r="B210" s="520"/>
      <c r="C210" s="305"/>
      <c r="D210" s="305"/>
      <c r="E210" s="292"/>
      <c r="F210" s="292"/>
      <c r="G210" s="561"/>
      <c r="H210" s="561"/>
      <c r="I210" s="602"/>
    </row>
    <row r="211" spans="1:9" s="147" customFormat="1" ht="15" x14ac:dyDescent="0.2">
      <c r="A211" s="472">
        <v>192</v>
      </c>
      <c r="B211" s="520"/>
      <c r="C211" s="305"/>
      <c r="D211" s="305"/>
      <c r="E211" s="292"/>
      <c r="F211" s="292"/>
      <c r="G211" s="561"/>
      <c r="H211" s="561"/>
      <c r="I211" s="602"/>
    </row>
    <row r="212" spans="1:9" s="147" customFormat="1" ht="15" x14ac:dyDescent="0.2">
      <c r="A212" s="471">
        <v>193</v>
      </c>
      <c r="B212" s="520"/>
      <c r="C212" s="305"/>
      <c r="D212" s="305"/>
      <c r="E212" s="292"/>
      <c r="F212" s="292"/>
      <c r="G212" s="561"/>
      <c r="H212" s="561"/>
      <c r="I212" s="602"/>
    </row>
    <row r="213" spans="1:9" s="147" customFormat="1" ht="15" x14ac:dyDescent="0.2">
      <c r="A213" s="472">
        <v>194</v>
      </c>
      <c r="B213" s="520"/>
      <c r="C213" s="305"/>
      <c r="D213" s="305"/>
      <c r="E213" s="292"/>
      <c r="F213" s="292"/>
      <c r="G213" s="561"/>
      <c r="H213" s="561"/>
      <c r="I213" s="602"/>
    </row>
    <row r="214" spans="1:9" s="147" customFormat="1" ht="15" x14ac:dyDescent="0.2">
      <c r="A214" s="471">
        <v>195</v>
      </c>
      <c r="B214" s="520"/>
      <c r="C214" s="305"/>
      <c r="D214" s="305"/>
      <c r="E214" s="292"/>
      <c r="F214" s="292"/>
      <c r="G214" s="561"/>
      <c r="H214" s="561"/>
      <c r="I214" s="602"/>
    </row>
    <row r="215" spans="1:9" s="147" customFormat="1" ht="15" x14ac:dyDescent="0.2">
      <c r="A215" s="472">
        <v>196</v>
      </c>
      <c r="B215" s="520"/>
      <c r="C215" s="305"/>
      <c r="D215" s="305"/>
      <c r="E215" s="292"/>
      <c r="F215" s="292"/>
      <c r="G215" s="561"/>
      <c r="H215" s="561"/>
      <c r="I215" s="602"/>
    </row>
    <row r="216" spans="1:9" s="147" customFormat="1" ht="15" x14ac:dyDescent="0.2">
      <c r="A216" s="471">
        <v>197</v>
      </c>
      <c r="B216" s="520"/>
      <c r="C216" s="305"/>
      <c r="D216" s="305"/>
      <c r="E216" s="292"/>
      <c r="F216" s="292"/>
      <c r="G216" s="561"/>
      <c r="H216" s="561"/>
      <c r="I216" s="602"/>
    </row>
    <row r="217" spans="1:9" s="147" customFormat="1" ht="15" x14ac:dyDescent="0.2">
      <c r="A217" s="472">
        <v>198</v>
      </c>
      <c r="B217" s="520"/>
      <c r="C217" s="305"/>
      <c r="D217" s="305"/>
      <c r="E217" s="292"/>
      <c r="F217" s="292"/>
      <c r="G217" s="561"/>
      <c r="H217" s="561"/>
      <c r="I217" s="602"/>
    </row>
    <row r="218" spans="1:9" s="147" customFormat="1" ht="15" x14ac:dyDescent="0.2">
      <c r="A218" s="471">
        <v>199</v>
      </c>
      <c r="B218" s="520"/>
      <c r="C218" s="305"/>
      <c r="D218" s="305"/>
      <c r="E218" s="292"/>
      <c r="F218" s="292"/>
      <c r="G218" s="561"/>
      <c r="H218" s="561"/>
      <c r="I218" s="602"/>
    </row>
    <row r="219" spans="1:9" s="147" customFormat="1" ht="15" x14ac:dyDescent="0.2">
      <c r="A219" s="472">
        <v>200</v>
      </c>
      <c r="B219" s="520"/>
      <c r="C219" s="305"/>
      <c r="D219" s="305"/>
      <c r="E219" s="292"/>
      <c r="F219" s="292"/>
      <c r="G219" s="561"/>
      <c r="H219" s="561"/>
      <c r="I219" s="602"/>
    </row>
    <row r="220" spans="1:9" s="147" customFormat="1" ht="15" x14ac:dyDescent="0.2">
      <c r="A220" s="471">
        <v>201</v>
      </c>
      <c r="B220" s="520"/>
      <c r="C220" s="305"/>
      <c r="D220" s="305"/>
      <c r="E220" s="292"/>
      <c r="F220" s="292"/>
      <c r="G220" s="561"/>
      <c r="H220" s="561"/>
      <c r="I220" s="602"/>
    </row>
    <row r="221" spans="1:9" s="147" customFormat="1" ht="15" x14ac:dyDescent="0.2">
      <c r="A221" s="472">
        <v>202</v>
      </c>
      <c r="B221" s="520"/>
      <c r="C221" s="305"/>
      <c r="D221" s="305"/>
      <c r="E221" s="292"/>
      <c r="F221" s="292"/>
      <c r="G221" s="561"/>
      <c r="H221" s="561"/>
      <c r="I221" s="602"/>
    </row>
    <row r="222" spans="1:9" s="147" customFormat="1" ht="15" x14ac:dyDescent="0.2">
      <c r="A222" s="471">
        <v>203</v>
      </c>
      <c r="B222" s="520"/>
      <c r="C222" s="305"/>
      <c r="D222" s="305"/>
      <c r="E222" s="292"/>
      <c r="F222" s="292"/>
      <c r="G222" s="561"/>
      <c r="H222" s="561"/>
      <c r="I222" s="602"/>
    </row>
    <row r="223" spans="1:9" s="147" customFormat="1" ht="15" x14ac:dyDescent="0.2">
      <c r="A223" s="472">
        <v>204</v>
      </c>
      <c r="B223" s="520"/>
      <c r="C223" s="305"/>
      <c r="D223" s="305"/>
      <c r="E223" s="292"/>
      <c r="F223" s="292"/>
      <c r="G223" s="561"/>
      <c r="H223" s="561"/>
      <c r="I223" s="602"/>
    </row>
    <row r="224" spans="1:9" s="147" customFormat="1" ht="15" x14ac:dyDescent="0.2">
      <c r="A224" s="471">
        <v>205</v>
      </c>
      <c r="B224" s="520"/>
      <c r="C224" s="305"/>
      <c r="D224" s="305"/>
      <c r="E224" s="292"/>
      <c r="F224" s="292"/>
      <c r="G224" s="561"/>
      <c r="H224" s="561"/>
      <c r="I224" s="602"/>
    </row>
    <row r="225" spans="1:9" s="147" customFormat="1" ht="15" x14ac:dyDescent="0.2">
      <c r="A225" s="472">
        <v>206</v>
      </c>
      <c r="B225" s="520"/>
      <c r="C225" s="305"/>
      <c r="D225" s="305"/>
      <c r="E225" s="292"/>
      <c r="F225" s="292"/>
      <c r="G225" s="561"/>
      <c r="H225" s="561"/>
      <c r="I225" s="602"/>
    </row>
    <row r="226" spans="1:9" s="147" customFormat="1" ht="15" x14ac:dyDescent="0.2">
      <c r="A226" s="471">
        <v>207</v>
      </c>
      <c r="B226" s="520"/>
      <c r="C226" s="305"/>
      <c r="D226" s="305"/>
      <c r="E226" s="292"/>
      <c r="F226" s="292"/>
      <c r="G226" s="561"/>
      <c r="H226" s="561"/>
      <c r="I226" s="602"/>
    </row>
    <row r="227" spans="1:9" s="147" customFormat="1" ht="15" x14ac:dyDescent="0.2">
      <c r="A227" s="472">
        <v>208</v>
      </c>
      <c r="B227" s="520"/>
      <c r="C227" s="305"/>
      <c r="D227" s="305"/>
      <c r="E227" s="292"/>
      <c r="F227" s="292"/>
      <c r="G227" s="561"/>
      <c r="H227" s="561"/>
      <c r="I227" s="602"/>
    </row>
    <row r="228" spans="1:9" s="147" customFormat="1" ht="15" x14ac:dyDescent="0.2">
      <c r="A228" s="471">
        <v>209</v>
      </c>
      <c r="B228" s="520"/>
      <c r="C228" s="305"/>
      <c r="D228" s="305"/>
      <c r="E228" s="292"/>
      <c r="F228" s="292"/>
      <c r="G228" s="561"/>
      <c r="H228" s="561"/>
      <c r="I228" s="602"/>
    </row>
    <row r="229" spans="1:9" s="147" customFormat="1" ht="15" x14ac:dyDescent="0.2">
      <c r="A229" s="472">
        <v>210</v>
      </c>
      <c r="B229" s="520"/>
      <c r="C229" s="305"/>
      <c r="D229" s="305"/>
      <c r="E229" s="292"/>
      <c r="F229" s="292"/>
      <c r="G229" s="561"/>
      <c r="H229" s="561"/>
      <c r="I229" s="602"/>
    </row>
    <row r="230" spans="1:9" s="147" customFormat="1" ht="15" x14ac:dyDescent="0.2">
      <c r="A230" s="471">
        <v>211</v>
      </c>
      <c r="B230" s="520"/>
      <c r="C230" s="305"/>
      <c r="D230" s="305"/>
      <c r="E230" s="292"/>
      <c r="F230" s="292"/>
      <c r="G230" s="561"/>
      <c r="H230" s="561"/>
      <c r="I230" s="602"/>
    </row>
    <row r="231" spans="1:9" s="147" customFormat="1" ht="15" x14ac:dyDescent="0.2">
      <c r="A231" s="472">
        <v>212</v>
      </c>
      <c r="B231" s="520"/>
      <c r="C231" s="305"/>
      <c r="D231" s="305"/>
      <c r="E231" s="292"/>
      <c r="F231" s="292"/>
      <c r="G231" s="561"/>
      <c r="H231" s="561"/>
      <c r="I231" s="602"/>
    </row>
    <row r="232" spans="1:9" s="147" customFormat="1" ht="15" x14ac:dyDescent="0.2">
      <c r="A232" s="471">
        <v>213</v>
      </c>
      <c r="B232" s="520"/>
      <c r="C232" s="305"/>
      <c r="D232" s="305"/>
      <c r="E232" s="292"/>
      <c r="F232" s="292"/>
      <c r="G232" s="561"/>
      <c r="H232" s="561"/>
      <c r="I232" s="602"/>
    </row>
    <row r="233" spans="1:9" s="147" customFormat="1" ht="15" x14ac:dyDescent="0.2">
      <c r="A233" s="472">
        <v>214</v>
      </c>
      <c r="B233" s="520"/>
      <c r="C233" s="305"/>
      <c r="D233" s="305"/>
      <c r="E233" s="292"/>
      <c r="F233" s="292"/>
      <c r="G233" s="561"/>
      <c r="H233" s="561"/>
      <c r="I233" s="602"/>
    </row>
    <row r="234" spans="1:9" s="147" customFormat="1" ht="15" x14ac:dyDescent="0.2">
      <c r="A234" s="471">
        <v>215</v>
      </c>
      <c r="B234" s="520"/>
      <c r="C234" s="305"/>
      <c r="D234" s="305"/>
      <c r="E234" s="292"/>
      <c r="F234" s="292"/>
      <c r="G234" s="561"/>
      <c r="H234" s="561"/>
      <c r="I234" s="602"/>
    </row>
    <row r="235" spans="1:9" s="147" customFormat="1" ht="15" x14ac:dyDescent="0.2">
      <c r="A235" s="472">
        <v>216</v>
      </c>
      <c r="B235" s="520"/>
      <c r="C235" s="305"/>
      <c r="D235" s="305"/>
      <c r="E235" s="292"/>
      <c r="F235" s="292"/>
      <c r="G235" s="561"/>
      <c r="H235" s="561"/>
      <c r="I235" s="602"/>
    </row>
    <row r="236" spans="1:9" s="147" customFormat="1" ht="15" x14ac:dyDescent="0.2">
      <c r="A236" s="471">
        <v>217</v>
      </c>
      <c r="B236" s="520"/>
      <c r="C236" s="305"/>
      <c r="D236" s="305"/>
      <c r="E236" s="292"/>
      <c r="F236" s="292"/>
      <c r="G236" s="561"/>
      <c r="H236" s="561"/>
      <c r="I236" s="602"/>
    </row>
    <row r="237" spans="1:9" s="147" customFormat="1" ht="15" x14ac:dyDescent="0.2">
      <c r="A237" s="472">
        <v>218</v>
      </c>
      <c r="B237" s="520"/>
      <c r="C237" s="305"/>
      <c r="D237" s="305"/>
      <c r="E237" s="292"/>
      <c r="F237" s="292"/>
      <c r="G237" s="561"/>
      <c r="H237" s="561"/>
      <c r="I237" s="602"/>
    </row>
    <row r="238" spans="1:9" s="147" customFormat="1" ht="15" x14ac:dyDescent="0.2">
      <c r="A238" s="471">
        <v>219</v>
      </c>
      <c r="B238" s="520"/>
      <c r="C238" s="305"/>
      <c r="D238" s="305"/>
      <c r="E238" s="292"/>
      <c r="F238" s="292"/>
      <c r="G238" s="561"/>
      <c r="H238" s="561"/>
      <c r="I238" s="602"/>
    </row>
    <row r="239" spans="1:9" s="147" customFormat="1" ht="15" x14ac:dyDescent="0.2">
      <c r="A239" s="472">
        <v>220</v>
      </c>
      <c r="B239" s="520"/>
      <c r="C239" s="305"/>
      <c r="D239" s="305"/>
      <c r="E239" s="292"/>
      <c r="F239" s="292"/>
      <c r="G239" s="561"/>
      <c r="H239" s="561"/>
      <c r="I239" s="602"/>
    </row>
    <row r="240" spans="1:9" s="147" customFormat="1" ht="15" x14ac:dyDescent="0.2">
      <c r="A240" s="471">
        <v>221</v>
      </c>
      <c r="B240" s="520"/>
      <c r="C240" s="305"/>
      <c r="D240" s="305"/>
      <c r="E240" s="292"/>
      <c r="F240" s="292"/>
      <c r="G240" s="561"/>
      <c r="H240" s="561"/>
      <c r="I240" s="602"/>
    </row>
    <row r="241" spans="1:9" s="147" customFormat="1" ht="15" x14ac:dyDescent="0.2">
      <c r="A241" s="472">
        <v>222</v>
      </c>
      <c r="B241" s="520"/>
      <c r="C241" s="305"/>
      <c r="D241" s="305"/>
      <c r="E241" s="292"/>
      <c r="F241" s="292"/>
      <c r="G241" s="561"/>
      <c r="H241" s="561"/>
      <c r="I241" s="602"/>
    </row>
    <row r="242" spans="1:9" s="147" customFormat="1" ht="15" x14ac:dyDescent="0.2">
      <c r="A242" s="471">
        <v>223</v>
      </c>
      <c r="B242" s="520"/>
      <c r="C242" s="305"/>
      <c r="D242" s="305"/>
      <c r="E242" s="292"/>
      <c r="F242" s="292"/>
      <c r="G242" s="561"/>
      <c r="H242" s="561"/>
      <c r="I242" s="602"/>
    </row>
    <row r="243" spans="1:9" s="147" customFormat="1" ht="15" x14ac:dyDescent="0.2">
      <c r="A243" s="472">
        <v>224</v>
      </c>
      <c r="B243" s="520"/>
      <c r="C243" s="305"/>
      <c r="D243" s="305"/>
      <c r="E243" s="292"/>
      <c r="F243" s="292"/>
      <c r="G243" s="561"/>
      <c r="H243" s="561"/>
      <c r="I243" s="602"/>
    </row>
    <row r="244" spans="1:9" s="147" customFormat="1" ht="15" x14ac:dyDescent="0.2">
      <c r="A244" s="471">
        <v>225</v>
      </c>
      <c r="B244" s="520"/>
      <c r="C244" s="305"/>
      <c r="D244" s="305"/>
      <c r="E244" s="292"/>
      <c r="F244" s="292"/>
      <c r="G244" s="561"/>
      <c r="H244" s="561"/>
      <c r="I244" s="602"/>
    </row>
    <row r="245" spans="1:9" s="147" customFormat="1" ht="15" x14ac:dyDescent="0.2">
      <c r="A245" s="472">
        <v>226</v>
      </c>
      <c r="B245" s="520"/>
      <c r="C245" s="305"/>
      <c r="D245" s="305"/>
      <c r="E245" s="292"/>
      <c r="F245" s="292"/>
      <c r="G245" s="561"/>
      <c r="H245" s="561"/>
      <c r="I245" s="602"/>
    </row>
    <row r="246" spans="1:9" s="147" customFormat="1" ht="15" x14ac:dyDescent="0.2">
      <c r="A246" s="471">
        <v>227</v>
      </c>
      <c r="B246" s="520"/>
      <c r="C246" s="305"/>
      <c r="D246" s="305"/>
      <c r="E246" s="292"/>
      <c r="F246" s="292"/>
      <c r="G246" s="561"/>
      <c r="H246" s="561"/>
      <c r="I246" s="602"/>
    </row>
    <row r="247" spans="1:9" s="147" customFormat="1" ht="15" x14ac:dyDescent="0.2">
      <c r="A247" s="472">
        <v>228</v>
      </c>
      <c r="B247" s="520"/>
      <c r="C247" s="305"/>
      <c r="D247" s="305"/>
      <c r="E247" s="292"/>
      <c r="F247" s="292"/>
      <c r="G247" s="561"/>
      <c r="H247" s="561"/>
      <c r="I247" s="602"/>
    </row>
    <row r="248" spans="1:9" s="147" customFormat="1" ht="15" x14ac:dyDescent="0.2">
      <c r="A248" s="471">
        <v>229</v>
      </c>
      <c r="B248" s="520"/>
      <c r="C248" s="305"/>
      <c r="D248" s="305"/>
      <c r="E248" s="292"/>
      <c r="F248" s="292"/>
      <c r="G248" s="561"/>
      <c r="H248" s="561"/>
      <c r="I248" s="602"/>
    </row>
    <row r="249" spans="1:9" s="147" customFormat="1" ht="15" x14ac:dyDescent="0.2">
      <c r="A249" s="472">
        <v>230</v>
      </c>
      <c r="B249" s="520"/>
      <c r="C249" s="305"/>
      <c r="D249" s="305"/>
      <c r="E249" s="292"/>
      <c r="F249" s="292"/>
      <c r="G249" s="561"/>
      <c r="H249" s="561"/>
      <c r="I249" s="602"/>
    </row>
    <row r="250" spans="1:9" s="147" customFormat="1" ht="15" x14ac:dyDescent="0.2">
      <c r="A250" s="471">
        <v>231</v>
      </c>
      <c r="B250" s="520"/>
      <c r="C250" s="305"/>
      <c r="D250" s="305"/>
      <c r="E250" s="292"/>
      <c r="F250" s="292"/>
      <c r="G250" s="561"/>
      <c r="H250" s="561"/>
      <c r="I250" s="602"/>
    </row>
    <row r="251" spans="1:9" s="147" customFormat="1" ht="15" x14ac:dyDescent="0.2">
      <c r="A251" s="472">
        <v>232</v>
      </c>
      <c r="B251" s="520"/>
      <c r="C251" s="305"/>
      <c r="D251" s="305"/>
      <c r="E251" s="292"/>
      <c r="F251" s="292"/>
      <c r="G251" s="561"/>
      <c r="H251" s="561"/>
      <c r="I251" s="602"/>
    </row>
    <row r="252" spans="1:9" s="147" customFormat="1" ht="15" x14ac:dyDescent="0.2">
      <c r="A252" s="471">
        <v>233</v>
      </c>
      <c r="B252" s="520"/>
      <c r="C252" s="305"/>
      <c r="D252" s="305"/>
      <c r="E252" s="292"/>
      <c r="F252" s="292"/>
      <c r="G252" s="561"/>
      <c r="H252" s="561"/>
      <c r="I252" s="602"/>
    </row>
    <row r="253" spans="1:9" s="147" customFormat="1" ht="15" x14ac:dyDescent="0.2">
      <c r="A253" s="472">
        <v>234</v>
      </c>
      <c r="B253" s="520"/>
      <c r="C253" s="305"/>
      <c r="D253" s="305"/>
      <c r="E253" s="292"/>
      <c r="F253" s="292"/>
      <c r="G253" s="561"/>
      <c r="H253" s="561"/>
      <c r="I253" s="602"/>
    </row>
    <row r="254" spans="1:9" s="147" customFormat="1" ht="15" x14ac:dyDescent="0.2">
      <c r="A254" s="471">
        <v>235</v>
      </c>
      <c r="B254" s="520"/>
      <c r="C254" s="305"/>
      <c r="D254" s="305"/>
      <c r="E254" s="292"/>
      <c r="F254" s="292"/>
      <c r="G254" s="561"/>
      <c r="H254" s="561"/>
      <c r="I254" s="602"/>
    </row>
    <row r="255" spans="1:9" s="147" customFormat="1" ht="15" x14ac:dyDescent="0.2">
      <c r="A255" s="472">
        <v>236</v>
      </c>
      <c r="B255" s="520"/>
      <c r="C255" s="305"/>
      <c r="D255" s="305"/>
      <c r="E255" s="292"/>
      <c r="F255" s="292"/>
      <c r="G255" s="561"/>
      <c r="H255" s="561"/>
      <c r="I255" s="602"/>
    </row>
    <row r="256" spans="1:9" s="147" customFormat="1" ht="15" x14ac:dyDescent="0.2">
      <c r="A256" s="471">
        <v>237</v>
      </c>
      <c r="B256" s="520"/>
      <c r="C256" s="305"/>
      <c r="D256" s="305"/>
      <c r="E256" s="292"/>
      <c r="F256" s="292"/>
      <c r="G256" s="561"/>
      <c r="H256" s="561"/>
      <c r="I256" s="602"/>
    </row>
    <row r="257" spans="1:9" s="147" customFormat="1" ht="15" x14ac:dyDescent="0.2">
      <c r="A257" s="472">
        <v>238</v>
      </c>
      <c r="B257" s="520"/>
      <c r="C257" s="305"/>
      <c r="D257" s="305"/>
      <c r="E257" s="292"/>
      <c r="F257" s="292"/>
      <c r="G257" s="561"/>
      <c r="H257" s="561"/>
      <c r="I257" s="602"/>
    </row>
    <row r="258" spans="1:9" s="147" customFormat="1" ht="15" x14ac:dyDescent="0.2">
      <c r="A258" s="471">
        <v>239</v>
      </c>
      <c r="B258" s="520"/>
      <c r="C258" s="305"/>
      <c r="D258" s="305"/>
      <c r="E258" s="292"/>
      <c r="F258" s="292"/>
      <c r="G258" s="561"/>
      <c r="H258" s="561"/>
      <c r="I258" s="602"/>
    </row>
    <row r="259" spans="1:9" s="147" customFormat="1" ht="15" x14ac:dyDescent="0.2">
      <c r="A259" s="472">
        <v>240</v>
      </c>
      <c r="B259" s="520"/>
      <c r="C259" s="305"/>
      <c r="D259" s="305"/>
      <c r="E259" s="292"/>
      <c r="F259" s="292"/>
      <c r="G259" s="561"/>
      <c r="H259" s="561"/>
      <c r="I259" s="602"/>
    </row>
    <row r="260" spans="1:9" s="147" customFormat="1" ht="15" x14ac:dyDescent="0.2">
      <c r="A260" s="471">
        <v>241</v>
      </c>
      <c r="B260" s="520"/>
      <c r="C260" s="305"/>
      <c r="D260" s="305"/>
      <c r="E260" s="292"/>
      <c r="F260" s="292"/>
      <c r="G260" s="561"/>
      <c r="H260" s="561"/>
      <c r="I260" s="602"/>
    </row>
    <row r="261" spans="1:9" s="147" customFormat="1" ht="15" x14ac:dyDescent="0.2">
      <c r="A261" s="472">
        <v>242</v>
      </c>
      <c r="B261" s="520"/>
      <c r="C261" s="305"/>
      <c r="D261" s="305"/>
      <c r="E261" s="292"/>
      <c r="F261" s="292"/>
      <c r="G261" s="561"/>
      <c r="H261" s="561"/>
      <c r="I261" s="602"/>
    </row>
    <row r="262" spans="1:9" s="147" customFormat="1" ht="15" x14ac:dyDescent="0.2">
      <c r="A262" s="471">
        <v>243</v>
      </c>
      <c r="B262" s="520"/>
      <c r="C262" s="305"/>
      <c r="D262" s="305"/>
      <c r="E262" s="292"/>
      <c r="F262" s="292"/>
      <c r="G262" s="561"/>
      <c r="H262" s="561"/>
      <c r="I262" s="602"/>
    </row>
    <row r="263" spans="1:9" s="147" customFormat="1" ht="15" x14ac:dyDescent="0.2">
      <c r="A263" s="472">
        <v>244</v>
      </c>
      <c r="B263" s="520"/>
      <c r="C263" s="305"/>
      <c r="D263" s="305"/>
      <c r="E263" s="292"/>
      <c r="F263" s="292"/>
      <c r="G263" s="561"/>
      <c r="H263" s="561"/>
      <c r="I263" s="602"/>
    </row>
    <row r="264" spans="1:9" s="147" customFormat="1" ht="15" x14ac:dyDescent="0.2">
      <c r="A264" s="471">
        <v>245</v>
      </c>
      <c r="B264" s="520"/>
      <c r="C264" s="305"/>
      <c r="D264" s="305"/>
      <c r="E264" s="292"/>
      <c r="F264" s="292"/>
      <c r="G264" s="561"/>
      <c r="H264" s="561"/>
      <c r="I264" s="602"/>
    </row>
    <row r="265" spans="1:9" s="147" customFormat="1" ht="15" x14ac:dyDescent="0.2">
      <c r="A265" s="472">
        <v>246</v>
      </c>
      <c r="B265" s="520"/>
      <c r="C265" s="305"/>
      <c r="D265" s="305"/>
      <c r="E265" s="292"/>
      <c r="F265" s="292"/>
      <c r="G265" s="561"/>
      <c r="H265" s="561"/>
      <c r="I265" s="602"/>
    </row>
    <row r="266" spans="1:9" s="147" customFormat="1" ht="15" x14ac:dyDescent="0.2">
      <c r="A266" s="471">
        <v>247</v>
      </c>
      <c r="B266" s="520"/>
      <c r="C266" s="305"/>
      <c r="D266" s="305"/>
      <c r="E266" s="292"/>
      <c r="F266" s="292"/>
      <c r="G266" s="561"/>
      <c r="H266" s="561"/>
      <c r="I266" s="602"/>
    </row>
    <row r="267" spans="1:9" s="147" customFormat="1" ht="15" x14ac:dyDescent="0.2">
      <c r="A267" s="472">
        <v>248</v>
      </c>
      <c r="B267" s="520"/>
      <c r="C267" s="305"/>
      <c r="D267" s="305"/>
      <c r="E267" s="292"/>
      <c r="F267" s="292"/>
      <c r="G267" s="561"/>
      <c r="H267" s="561"/>
      <c r="I267" s="602"/>
    </row>
    <row r="268" spans="1:9" s="147" customFormat="1" ht="15" x14ac:dyDescent="0.2">
      <c r="A268" s="471">
        <v>249</v>
      </c>
      <c r="B268" s="520"/>
      <c r="C268" s="305"/>
      <c r="D268" s="305"/>
      <c r="E268" s="292"/>
      <c r="F268" s="292"/>
      <c r="G268" s="561"/>
      <c r="H268" s="561"/>
      <c r="I268" s="602"/>
    </row>
    <row r="269" spans="1:9" s="147" customFormat="1" ht="15" x14ac:dyDescent="0.2">
      <c r="A269" s="472">
        <v>250</v>
      </c>
      <c r="B269" s="520"/>
      <c r="C269" s="305"/>
      <c r="D269" s="305"/>
      <c r="E269" s="292"/>
      <c r="F269" s="292"/>
      <c r="G269" s="561"/>
      <c r="H269" s="561"/>
      <c r="I269" s="602"/>
    </row>
    <row r="270" spans="1:9" s="147" customFormat="1" ht="15" x14ac:dyDescent="0.2">
      <c r="A270" s="471">
        <v>251</v>
      </c>
      <c r="B270" s="520"/>
      <c r="C270" s="305"/>
      <c r="D270" s="305"/>
      <c r="E270" s="292"/>
      <c r="F270" s="292"/>
      <c r="G270" s="561"/>
      <c r="H270" s="561"/>
      <c r="I270" s="602"/>
    </row>
    <row r="271" spans="1:9" s="147" customFormat="1" ht="15" x14ac:dyDescent="0.2">
      <c r="A271" s="472">
        <v>252</v>
      </c>
      <c r="B271" s="520"/>
      <c r="C271" s="305"/>
      <c r="D271" s="305"/>
      <c r="E271" s="292"/>
      <c r="F271" s="292"/>
      <c r="G271" s="561"/>
      <c r="H271" s="561"/>
      <c r="I271" s="602"/>
    </row>
    <row r="272" spans="1:9" s="147" customFormat="1" ht="15" x14ac:dyDescent="0.2">
      <c r="A272" s="471">
        <v>253</v>
      </c>
      <c r="B272" s="520"/>
      <c r="C272" s="305"/>
      <c r="D272" s="305"/>
      <c r="E272" s="292"/>
      <c r="F272" s="292"/>
      <c r="G272" s="561"/>
      <c r="H272" s="561"/>
      <c r="I272" s="602"/>
    </row>
    <row r="273" spans="1:9" s="147" customFormat="1" ht="15" x14ac:dyDescent="0.2">
      <c r="A273" s="472">
        <v>254</v>
      </c>
      <c r="B273" s="520"/>
      <c r="C273" s="305"/>
      <c r="D273" s="305"/>
      <c r="E273" s="292"/>
      <c r="F273" s="292"/>
      <c r="G273" s="561"/>
      <c r="H273" s="561"/>
      <c r="I273" s="602"/>
    </row>
    <row r="274" spans="1:9" s="147" customFormat="1" ht="15" x14ac:dyDescent="0.2">
      <c r="A274" s="471">
        <v>255</v>
      </c>
      <c r="B274" s="520"/>
      <c r="C274" s="305"/>
      <c r="D274" s="305"/>
      <c r="E274" s="292"/>
      <c r="F274" s="292"/>
      <c r="G274" s="561"/>
      <c r="H274" s="561"/>
      <c r="I274" s="602"/>
    </row>
    <row r="275" spans="1:9" s="147" customFormat="1" ht="15" x14ac:dyDescent="0.2">
      <c r="A275" s="472">
        <v>256</v>
      </c>
      <c r="B275" s="520"/>
      <c r="C275" s="305"/>
      <c r="D275" s="305"/>
      <c r="E275" s="292"/>
      <c r="F275" s="292"/>
      <c r="G275" s="561"/>
      <c r="H275" s="561"/>
      <c r="I275" s="602"/>
    </row>
    <row r="276" spans="1:9" s="147" customFormat="1" ht="15" x14ac:dyDescent="0.2">
      <c r="A276" s="471">
        <v>257</v>
      </c>
      <c r="B276" s="520"/>
      <c r="C276" s="305"/>
      <c r="D276" s="305"/>
      <c r="E276" s="292"/>
      <c r="F276" s="292"/>
      <c r="G276" s="561"/>
      <c r="H276" s="561"/>
      <c r="I276" s="602"/>
    </row>
    <row r="277" spans="1:9" s="147" customFormat="1" ht="15" x14ac:dyDescent="0.2">
      <c r="A277" s="472">
        <v>258</v>
      </c>
      <c r="B277" s="520"/>
      <c r="C277" s="305"/>
      <c r="D277" s="305"/>
      <c r="E277" s="292"/>
      <c r="F277" s="292"/>
      <c r="G277" s="561"/>
      <c r="H277" s="561"/>
      <c r="I277" s="602"/>
    </row>
    <row r="278" spans="1:9" s="147" customFormat="1" ht="15" x14ac:dyDescent="0.2">
      <c r="A278" s="471">
        <v>259</v>
      </c>
      <c r="B278" s="520"/>
      <c r="C278" s="305"/>
      <c r="D278" s="305"/>
      <c r="E278" s="292"/>
      <c r="F278" s="292"/>
      <c r="G278" s="561"/>
      <c r="H278" s="561"/>
      <c r="I278" s="602"/>
    </row>
    <row r="279" spans="1:9" s="147" customFormat="1" ht="15" x14ac:dyDescent="0.2">
      <c r="A279" s="472">
        <v>260</v>
      </c>
      <c r="B279" s="520"/>
      <c r="C279" s="305"/>
      <c r="D279" s="305"/>
      <c r="E279" s="292"/>
      <c r="F279" s="292"/>
      <c r="G279" s="561"/>
      <c r="H279" s="561"/>
      <c r="I279" s="602"/>
    </row>
    <row r="280" spans="1:9" s="147" customFormat="1" ht="15" x14ac:dyDescent="0.2">
      <c r="A280" s="471">
        <v>261</v>
      </c>
      <c r="B280" s="520"/>
      <c r="C280" s="305"/>
      <c r="D280" s="305"/>
      <c r="E280" s="292"/>
      <c r="F280" s="292"/>
      <c r="G280" s="561"/>
      <c r="H280" s="561"/>
      <c r="I280" s="602"/>
    </row>
    <row r="281" spans="1:9" s="147" customFormat="1" ht="15" x14ac:dyDescent="0.2">
      <c r="A281" s="472">
        <v>262</v>
      </c>
      <c r="B281" s="520"/>
      <c r="C281" s="305"/>
      <c r="D281" s="305"/>
      <c r="E281" s="292"/>
      <c r="F281" s="292"/>
      <c r="G281" s="561"/>
      <c r="H281" s="561"/>
      <c r="I281" s="602"/>
    </row>
    <row r="282" spans="1:9" s="147" customFormat="1" ht="15" x14ac:dyDescent="0.2">
      <c r="A282" s="471">
        <v>263</v>
      </c>
      <c r="B282" s="520"/>
      <c r="C282" s="305"/>
      <c r="D282" s="305"/>
      <c r="E282" s="292"/>
      <c r="F282" s="292"/>
      <c r="G282" s="561"/>
      <c r="H282" s="561"/>
      <c r="I282" s="602"/>
    </row>
    <row r="283" spans="1:9" s="147" customFormat="1" ht="15" x14ac:dyDescent="0.2">
      <c r="A283" s="472">
        <v>264</v>
      </c>
      <c r="B283" s="520"/>
      <c r="C283" s="305"/>
      <c r="D283" s="305"/>
      <c r="E283" s="292"/>
      <c r="F283" s="292"/>
      <c r="G283" s="561"/>
      <c r="H283" s="561"/>
      <c r="I283" s="602"/>
    </row>
    <row r="284" spans="1:9" s="147" customFormat="1" ht="15" x14ac:dyDescent="0.2">
      <c r="A284" s="471">
        <v>265</v>
      </c>
      <c r="B284" s="520"/>
      <c r="C284" s="305"/>
      <c r="D284" s="305"/>
      <c r="E284" s="292"/>
      <c r="F284" s="292"/>
      <c r="G284" s="561"/>
      <c r="H284" s="561"/>
      <c r="I284" s="602"/>
    </row>
    <row r="285" spans="1:9" s="147" customFormat="1" ht="15" x14ac:dyDescent="0.2">
      <c r="A285" s="472">
        <v>266</v>
      </c>
      <c r="B285" s="520"/>
      <c r="C285" s="305"/>
      <c r="D285" s="305"/>
      <c r="E285" s="292"/>
      <c r="F285" s="292"/>
      <c r="G285" s="561"/>
      <c r="H285" s="561"/>
      <c r="I285" s="602"/>
    </row>
    <row r="286" spans="1:9" s="147" customFormat="1" ht="15" x14ac:dyDescent="0.2">
      <c r="A286" s="471">
        <v>267</v>
      </c>
      <c r="B286" s="520"/>
      <c r="C286" s="305"/>
      <c r="D286" s="305"/>
      <c r="E286" s="292"/>
      <c r="F286" s="292"/>
      <c r="G286" s="561"/>
      <c r="H286" s="561"/>
      <c r="I286" s="602"/>
    </row>
    <row r="287" spans="1:9" s="147" customFormat="1" ht="15" x14ac:dyDescent="0.2">
      <c r="A287" s="472">
        <v>268</v>
      </c>
      <c r="B287" s="520"/>
      <c r="C287" s="305"/>
      <c r="D287" s="305"/>
      <c r="E287" s="292"/>
      <c r="F287" s="292"/>
      <c r="G287" s="561"/>
      <c r="H287" s="561"/>
      <c r="I287" s="602"/>
    </row>
    <row r="288" spans="1:9" s="147" customFormat="1" ht="15" x14ac:dyDescent="0.2">
      <c r="A288" s="471">
        <v>269</v>
      </c>
      <c r="B288" s="520"/>
      <c r="C288" s="305"/>
      <c r="D288" s="305"/>
      <c r="E288" s="292"/>
      <c r="F288" s="292"/>
      <c r="G288" s="561"/>
      <c r="H288" s="561"/>
      <c r="I288" s="602"/>
    </row>
    <row r="289" spans="1:9" s="147" customFormat="1" ht="15" x14ac:dyDescent="0.2">
      <c r="A289" s="472">
        <v>270</v>
      </c>
      <c r="B289" s="520"/>
      <c r="C289" s="305"/>
      <c r="D289" s="305"/>
      <c r="E289" s="292"/>
      <c r="F289" s="292"/>
      <c r="G289" s="561"/>
      <c r="H289" s="561"/>
      <c r="I289" s="602"/>
    </row>
    <row r="290" spans="1:9" s="147" customFormat="1" ht="15" x14ac:dyDescent="0.2">
      <c r="A290" s="471">
        <v>271</v>
      </c>
      <c r="B290" s="520"/>
      <c r="C290" s="305"/>
      <c r="D290" s="305"/>
      <c r="E290" s="292"/>
      <c r="F290" s="292"/>
      <c r="G290" s="561"/>
      <c r="H290" s="561"/>
      <c r="I290" s="602"/>
    </row>
    <row r="291" spans="1:9" s="147" customFormat="1" ht="15" x14ac:dyDescent="0.2">
      <c r="A291" s="472">
        <v>272</v>
      </c>
      <c r="B291" s="520"/>
      <c r="C291" s="305"/>
      <c r="D291" s="305"/>
      <c r="E291" s="292"/>
      <c r="F291" s="292"/>
      <c r="G291" s="561"/>
      <c r="H291" s="561"/>
      <c r="I291" s="602"/>
    </row>
    <row r="292" spans="1:9" s="147" customFormat="1" ht="15" x14ac:dyDescent="0.2">
      <c r="A292" s="471">
        <v>273</v>
      </c>
      <c r="B292" s="520"/>
      <c r="C292" s="305"/>
      <c r="D292" s="305"/>
      <c r="E292" s="292"/>
      <c r="F292" s="292"/>
      <c r="G292" s="561"/>
      <c r="H292" s="561"/>
      <c r="I292" s="602"/>
    </row>
    <row r="293" spans="1:9" s="147" customFormat="1" ht="15" x14ac:dyDescent="0.2">
      <c r="A293" s="472">
        <v>274</v>
      </c>
      <c r="B293" s="520"/>
      <c r="C293" s="305"/>
      <c r="D293" s="305"/>
      <c r="E293" s="292"/>
      <c r="F293" s="292"/>
      <c r="G293" s="561"/>
      <c r="H293" s="561"/>
      <c r="I293" s="602"/>
    </row>
    <row r="294" spans="1:9" s="147" customFormat="1" ht="15" x14ac:dyDescent="0.2">
      <c r="A294" s="471">
        <v>275</v>
      </c>
      <c r="B294" s="520"/>
      <c r="C294" s="305"/>
      <c r="D294" s="305"/>
      <c r="E294" s="292"/>
      <c r="F294" s="292"/>
      <c r="G294" s="561"/>
      <c r="H294" s="561"/>
      <c r="I294" s="602"/>
    </row>
    <row r="295" spans="1:9" s="147" customFormat="1" ht="15" x14ac:dyDescent="0.2">
      <c r="A295" s="472">
        <v>276</v>
      </c>
      <c r="B295" s="520"/>
      <c r="C295" s="305"/>
      <c r="D295" s="305"/>
      <c r="E295" s="292"/>
      <c r="F295" s="292"/>
      <c r="G295" s="561"/>
      <c r="H295" s="561"/>
      <c r="I295" s="602"/>
    </row>
    <row r="296" spans="1:9" s="147" customFormat="1" ht="15" x14ac:dyDescent="0.2">
      <c r="A296" s="471">
        <v>277</v>
      </c>
      <c r="B296" s="520"/>
      <c r="C296" s="305"/>
      <c r="D296" s="305"/>
      <c r="E296" s="292"/>
      <c r="F296" s="292"/>
      <c r="G296" s="561"/>
      <c r="H296" s="561"/>
      <c r="I296" s="602"/>
    </row>
    <row r="297" spans="1:9" s="147" customFormat="1" ht="15" x14ac:dyDescent="0.2">
      <c r="A297" s="472">
        <v>278</v>
      </c>
      <c r="B297" s="520"/>
      <c r="C297" s="305"/>
      <c r="D297" s="305"/>
      <c r="E297" s="292"/>
      <c r="F297" s="292"/>
      <c r="G297" s="561"/>
      <c r="H297" s="561"/>
      <c r="I297" s="602"/>
    </row>
    <row r="298" spans="1:9" s="147" customFormat="1" ht="15" x14ac:dyDescent="0.2">
      <c r="A298" s="471">
        <v>279</v>
      </c>
      <c r="B298" s="520"/>
      <c r="C298" s="305"/>
      <c r="D298" s="305"/>
      <c r="E298" s="292"/>
      <c r="F298" s="292"/>
      <c r="G298" s="561"/>
      <c r="H298" s="561"/>
      <c r="I298" s="602"/>
    </row>
    <row r="299" spans="1:9" s="147" customFormat="1" ht="15" x14ac:dyDescent="0.2">
      <c r="A299" s="472">
        <v>280</v>
      </c>
      <c r="B299" s="520"/>
      <c r="C299" s="305"/>
      <c r="D299" s="305"/>
      <c r="E299" s="292"/>
      <c r="F299" s="292"/>
      <c r="G299" s="561"/>
      <c r="H299" s="561"/>
      <c r="I299" s="602"/>
    </row>
    <row r="300" spans="1:9" s="147" customFormat="1" ht="15" x14ac:dyDescent="0.2">
      <c r="A300" s="471">
        <v>281</v>
      </c>
      <c r="B300" s="520"/>
      <c r="C300" s="305"/>
      <c r="D300" s="305"/>
      <c r="E300" s="292"/>
      <c r="F300" s="292"/>
      <c r="G300" s="561"/>
      <c r="H300" s="561"/>
      <c r="I300" s="602"/>
    </row>
    <row r="301" spans="1:9" s="147" customFormat="1" ht="15" x14ac:dyDescent="0.2">
      <c r="A301" s="472">
        <v>282</v>
      </c>
      <c r="B301" s="520"/>
      <c r="C301" s="305"/>
      <c r="D301" s="305"/>
      <c r="E301" s="292"/>
      <c r="F301" s="292"/>
      <c r="G301" s="561"/>
      <c r="H301" s="561"/>
      <c r="I301" s="602"/>
    </row>
    <row r="302" spans="1:9" s="147" customFormat="1" ht="15" x14ac:dyDescent="0.2">
      <c r="A302" s="471">
        <v>283</v>
      </c>
      <c r="B302" s="520"/>
      <c r="C302" s="305"/>
      <c r="D302" s="305"/>
      <c r="E302" s="292"/>
      <c r="F302" s="292"/>
      <c r="G302" s="561"/>
      <c r="H302" s="561"/>
      <c r="I302" s="602"/>
    </row>
    <row r="303" spans="1:9" s="147" customFormat="1" ht="15" x14ac:dyDescent="0.2">
      <c r="A303" s="472">
        <v>284</v>
      </c>
      <c r="B303" s="520"/>
      <c r="C303" s="305"/>
      <c r="D303" s="305"/>
      <c r="E303" s="292"/>
      <c r="F303" s="292"/>
      <c r="G303" s="561"/>
      <c r="H303" s="561"/>
      <c r="I303" s="602"/>
    </row>
    <row r="304" spans="1:9" s="147" customFormat="1" ht="15" x14ac:dyDescent="0.2">
      <c r="A304" s="471">
        <v>285</v>
      </c>
      <c r="B304" s="520"/>
      <c r="C304" s="305"/>
      <c r="D304" s="305"/>
      <c r="E304" s="292"/>
      <c r="F304" s="292"/>
      <c r="G304" s="561"/>
      <c r="H304" s="561"/>
      <c r="I304" s="602"/>
    </row>
    <row r="305" spans="1:9" s="147" customFormat="1" ht="15" x14ac:dyDescent="0.2">
      <c r="A305" s="472">
        <v>286</v>
      </c>
      <c r="B305" s="520"/>
      <c r="C305" s="305"/>
      <c r="D305" s="305"/>
      <c r="E305" s="292"/>
      <c r="F305" s="292"/>
      <c r="G305" s="561"/>
      <c r="H305" s="561"/>
      <c r="I305" s="602"/>
    </row>
    <row r="306" spans="1:9" s="147" customFormat="1" ht="15" x14ac:dyDescent="0.2">
      <c r="A306" s="471">
        <v>287</v>
      </c>
      <c r="B306" s="520"/>
      <c r="C306" s="305"/>
      <c r="D306" s="305"/>
      <c r="E306" s="292"/>
      <c r="F306" s="292"/>
      <c r="G306" s="561"/>
      <c r="H306" s="561"/>
      <c r="I306" s="602"/>
    </row>
    <row r="307" spans="1:9" s="147" customFormat="1" ht="15" x14ac:dyDescent="0.2">
      <c r="A307" s="472">
        <v>288</v>
      </c>
      <c r="B307" s="520"/>
      <c r="C307" s="305"/>
      <c r="D307" s="305"/>
      <c r="E307" s="292"/>
      <c r="F307" s="292"/>
      <c r="G307" s="561"/>
      <c r="H307" s="561"/>
      <c r="I307" s="602"/>
    </row>
    <row r="308" spans="1:9" s="147" customFormat="1" ht="15" x14ac:dyDescent="0.2">
      <c r="A308" s="471">
        <v>289</v>
      </c>
      <c r="B308" s="520"/>
      <c r="C308" s="305"/>
      <c r="D308" s="305"/>
      <c r="E308" s="292"/>
      <c r="F308" s="292"/>
      <c r="G308" s="561"/>
      <c r="H308" s="561"/>
      <c r="I308" s="602"/>
    </row>
    <row r="309" spans="1:9" s="147" customFormat="1" ht="15" x14ac:dyDescent="0.2">
      <c r="A309" s="472">
        <v>290</v>
      </c>
      <c r="B309" s="520"/>
      <c r="C309" s="305"/>
      <c r="D309" s="305"/>
      <c r="E309" s="292"/>
      <c r="F309" s="292"/>
      <c r="G309" s="561"/>
      <c r="H309" s="561"/>
      <c r="I309" s="602"/>
    </row>
    <row r="310" spans="1:9" s="147" customFormat="1" ht="15" x14ac:dyDescent="0.2">
      <c r="A310" s="471">
        <v>291</v>
      </c>
      <c r="B310" s="520"/>
      <c r="C310" s="305"/>
      <c r="D310" s="305"/>
      <c r="E310" s="292"/>
      <c r="F310" s="292"/>
      <c r="G310" s="561"/>
      <c r="H310" s="561"/>
      <c r="I310" s="602"/>
    </row>
    <row r="311" spans="1:9" s="147" customFormat="1" ht="15" x14ac:dyDescent="0.2">
      <c r="A311" s="472">
        <v>292</v>
      </c>
      <c r="B311" s="520"/>
      <c r="C311" s="305"/>
      <c r="D311" s="305"/>
      <c r="E311" s="292"/>
      <c r="F311" s="292"/>
      <c r="G311" s="561"/>
      <c r="H311" s="561"/>
      <c r="I311" s="602"/>
    </row>
    <row r="312" spans="1:9" s="147" customFormat="1" ht="15" x14ac:dyDescent="0.2">
      <c r="A312" s="471">
        <v>293</v>
      </c>
      <c r="B312" s="520"/>
      <c r="C312" s="305"/>
      <c r="D312" s="305"/>
      <c r="E312" s="292"/>
      <c r="F312" s="292"/>
      <c r="G312" s="561"/>
      <c r="H312" s="561"/>
      <c r="I312" s="602"/>
    </row>
    <row r="313" spans="1:9" s="147" customFormat="1" ht="15" x14ac:dyDescent="0.2">
      <c r="A313" s="472">
        <v>294</v>
      </c>
      <c r="B313" s="520"/>
      <c r="C313" s="305"/>
      <c r="D313" s="305"/>
      <c r="E313" s="292"/>
      <c r="F313" s="292"/>
      <c r="G313" s="561"/>
      <c r="H313" s="561"/>
      <c r="I313" s="602"/>
    </row>
    <row r="314" spans="1:9" s="147" customFormat="1" ht="15" x14ac:dyDescent="0.2">
      <c r="A314" s="471">
        <v>295</v>
      </c>
      <c r="B314" s="520"/>
      <c r="C314" s="305"/>
      <c r="D314" s="305"/>
      <c r="E314" s="292"/>
      <c r="F314" s="292"/>
      <c r="G314" s="561"/>
      <c r="H314" s="561"/>
      <c r="I314" s="602"/>
    </row>
    <row r="315" spans="1:9" s="147" customFormat="1" ht="15" x14ac:dyDescent="0.2">
      <c r="A315" s="472">
        <v>296</v>
      </c>
      <c r="B315" s="520"/>
      <c r="C315" s="305"/>
      <c r="D315" s="305"/>
      <c r="E315" s="292"/>
      <c r="F315" s="292"/>
      <c r="G315" s="561"/>
      <c r="H315" s="561"/>
      <c r="I315" s="602"/>
    </row>
    <row r="316" spans="1:9" s="147" customFormat="1" ht="15" x14ac:dyDescent="0.2">
      <c r="A316" s="471">
        <v>297</v>
      </c>
      <c r="B316" s="520"/>
      <c r="C316" s="305"/>
      <c r="D316" s="305"/>
      <c r="E316" s="292"/>
      <c r="F316" s="292"/>
      <c r="G316" s="561"/>
      <c r="H316" s="561"/>
      <c r="I316" s="602"/>
    </row>
    <row r="317" spans="1:9" s="147" customFormat="1" ht="15" x14ac:dyDescent="0.2">
      <c r="A317" s="472">
        <v>298</v>
      </c>
      <c r="B317" s="520"/>
      <c r="C317" s="305"/>
      <c r="D317" s="305"/>
      <c r="E317" s="292"/>
      <c r="F317" s="292"/>
      <c r="G317" s="561"/>
      <c r="H317" s="561"/>
      <c r="I317" s="602"/>
    </row>
    <row r="318" spans="1:9" s="147" customFormat="1" ht="15" x14ac:dyDescent="0.2">
      <c r="A318" s="471">
        <v>299</v>
      </c>
      <c r="B318" s="520"/>
      <c r="C318" s="305"/>
      <c r="D318" s="305"/>
      <c r="E318" s="292"/>
      <c r="F318" s="292"/>
      <c r="G318" s="561"/>
      <c r="H318" s="561"/>
      <c r="I318" s="602"/>
    </row>
    <row r="319" spans="1:9" s="147" customFormat="1" ht="15" x14ac:dyDescent="0.2">
      <c r="A319" s="472">
        <v>300</v>
      </c>
      <c r="B319" s="520"/>
      <c r="C319" s="305"/>
      <c r="D319" s="305"/>
      <c r="E319" s="292"/>
      <c r="F319" s="292"/>
      <c r="G319" s="561"/>
      <c r="H319" s="561"/>
      <c r="I319" s="602"/>
    </row>
    <row r="320" spans="1:9" s="147" customFormat="1" ht="15" x14ac:dyDescent="0.2">
      <c r="A320" s="471">
        <v>301</v>
      </c>
      <c r="B320" s="520"/>
      <c r="C320" s="305"/>
      <c r="D320" s="305"/>
      <c r="E320" s="292"/>
      <c r="F320" s="292"/>
      <c r="G320" s="561"/>
      <c r="H320" s="561"/>
      <c r="I320" s="602"/>
    </row>
    <row r="321" spans="1:9" s="147" customFormat="1" ht="15" x14ac:dyDescent="0.2">
      <c r="A321" s="472">
        <v>302</v>
      </c>
      <c r="B321" s="520"/>
      <c r="C321" s="305"/>
      <c r="D321" s="305"/>
      <c r="E321" s="292"/>
      <c r="F321" s="292"/>
      <c r="G321" s="561"/>
      <c r="H321" s="561"/>
      <c r="I321" s="602"/>
    </row>
    <row r="322" spans="1:9" s="147" customFormat="1" ht="15" x14ac:dyDescent="0.2">
      <c r="A322" s="471">
        <v>303</v>
      </c>
      <c r="B322" s="520"/>
      <c r="C322" s="305"/>
      <c r="D322" s="305"/>
      <c r="E322" s="292"/>
      <c r="F322" s="292"/>
      <c r="G322" s="561"/>
      <c r="H322" s="561"/>
      <c r="I322" s="602"/>
    </row>
    <row r="323" spans="1:9" s="147" customFormat="1" ht="15" x14ac:dyDescent="0.2">
      <c r="A323" s="472">
        <v>304</v>
      </c>
      <c r="B323" s="520"/>
      <c r="C323" s="305"/>
      <c r="D323" s="305"/>
      <c r="E323" s="292"/>
      <c r="F323" s="292"/>
      <c r="G323" s="561"/>
      <c r="H323" s="561"/>
      <c r="I323" s="602"/>
    </row>
    <row r="324" spans="1:9" s="147" customFormat="1" ht="15" x14ac:dyDescent="0.2">
      <c r="A324" s="471">
        <v>305</v>
      </c>
      <c r="B324" s="520"/>
      <c r="C324" s="305"/>
      <c r="D324" s="305"/>
      <c r="E324" s="292"/>
      <c r="F324" s="292"/>
      <c r="G324" s="561"/>
      <c r="H324" s="561"/>
      <c r="I324" s="602"/>
    </row>
    <row r="325" spans="1:9" s="147" customFormat="1" ht="15" x14ac:dyDescent="0.2">
      <c r="A325" s="472">
        <v>306</v>
      </c>
      <c r="B325" s="520"/>
      <c r="C325" s="305"/>
      <c r="D325" s="305"/>
      <c r="E325" s="292"/>
      <c r="F325" s="292"/>
      <c r="G325" s="561"/>
      <c r="H325" s="561"/>
      <c r="I325" s="602"/>
    </row>
    <row r="326" spans="1:9" s="147" customFormat="1" ht="15" x14ac:dyDescent="0.2">
      <c r="A326" s="471">
        <v>307</v>
      </c>
      <c r="B326" s="520"/>
      <c r="C326" s="305"/>
      <c r="D326" s="305"/>
      <c r="E326" s="292"/>
      <c r="F326" s="292"/>
      <c r="G326" s="561"/>
      <c r="H326" s="561"/>
      <c r="I326" s="602"/>
    </row>
    <row r="327" spans="1:9" s="147" customFormat="1" ht="15" x14ac:dyDescent="0.2">
      <c r="A327" s="472">
        <v>308</v>
      </c>
      <c r="B327" s="520"/>
      <c r="C327" s="305"/>
      <c r="D327" s="305"/>
      <c r="E327" s="292"/>
      <c r="F327" s="292"/>
      <c r="G327" s="561"/>
      <c r="H327" s="561"/>
      <c r="I327" s="602"/>
    </row>
    <row r="328" spans="1:9" s="147" customFormat="1" ht="15" x14ac:dyDescent="0.2">
      <c r="A328" s="471">
        <v>309</v>
      </c>
      <c r="B328" s="520"/>
      <c r="C328" s="305"/>
      <c r="D328" s="305"/>
      <c r="E328" s="292"/>
      <c r="F328" s="292"/>
      <c r="G328" s="561"/>
      <c r="H328" s="561"/>
      <c r="I328" s="602"/>
    </row>
    <row r="329" spans="1:9" s="147" customFormat="1" ht="15" x14ac:dyDescent="0.2">
      <c r="A329" s="472">
        <v>310</v>
      </c>
      <c r="B329" s="520"/>
      <c r="C329" s="305"/>
      <c r="D329" s="305"/>
      <c r="E329" s="292"/>
      <c r="F329" s="292"/>
      <c r="G329" s="561"/>
      <c r="H329" s="561"/>
      <c r="I329" s="602"/>
    </row>
    <row r="330" spans="1:9" s="147" customFormat="1" ht="15" x14ac:dyDescent="0.2">
      <c r="A330" s="471">
        <v>311</v>
      </c>
      <c r="B330" s="520"/>
      <c r="C330" s="305"/>
      <c r="D330" s="305"/>
      <c r="E330" s="292"/>
      <c r="F330" s="292"/>
      <c r="G330" s="561"/>
      <c r="H330" s="561"/>
      <c r="I330" s="602"/>
    </row>
    <row r="331" spans="1:9" s="147" customFormat="1" ht="15" x14ac:dyDescent="0.2">
      <c r="A331" s="472">
        <v>312</v>
      </c>
      <c r="B331" s="520"/>
      <c r="C331" s="305"/>
      <c r="D331" s="305"/>
      <c r="E331" s="292"/>
      <c r="F331" s="292"/>
      <c r="G331" s="561"/>
      <c r="H331" s="561"/>
      <c r="I331" s="602"/>
    </row>
    <row r="332" spans="1:9" s="147" customFormat="1" ht="15" x14ac:dyDescent="0.2">
      <c r="A332" s="471">
        <v>313</v>
      </c>
      <c r="B332" s="520"/>
      <c r="C332" s="305"/>
      <c r="D332" s="305"/>
      <c r="E332" s="292"/>
      <c r="F332" s="292"/>
      <c r="G332" s="561"/>
      <c r="H332" s="561"/>
      <c r="I332" s="602"/>
    </row>
    <row r="333" spans="1:9" s="147" customFormat="1" ht="15" x14ac:dyDescent="0.2">
      <c r="A333" s="472">
        <v>314</v>
      </c>
      <c r="B333" s="520"/>
      <c r="C333" s="305"/>
      <c r="D333" s="305"/>
      <c r="E333" s="292"/>
      <c r="F333" s="292"/>
      <c r="G333" s="561"/>
      <c r="H333" s="561"/>
      <c r="I333" s="602"/>
    </row>
    <row r="334" spans="1:9" s="147" customFormat="1" ht="15" x14ac:dyDescent="0.2">
      <c r="A334" s="471">
        <v>315</v>
      </c>
      <c r="B334" s="520"/>
      <c r="C334" s="305"/>
      <c r="D334" s="305"/>
      <c r="E334" s="292"/>
      <c r="F334" s="292"/>
      <c r="G334" s="561"/>
      <c r="H334" s="561"/>
      <c r="I334" s="602"/>
    </row>
    <row r="335" spans="1:9" s="147" customFormat="1" ht="15" x14ac:dyDescent="0.2">
      <c r="A335" s="472">
        <v>316</v>
      </c>
      <c r="B335" s="520"/>
      <c r="C335" s="305"/>
      <c r="D335" s="305"/>
      <c r="E335" s="292"/>
      <c r="F335" s="292"/>
      <c r="G335" s="561"/>
      <c r="H335" s="561"/>
      <c r="I335" s="602"/>
    </row>
    <row r="336" spans="1:9" s="147" customFormat="1" ht="15" x14ac:dyDescent="0.2">
      <c r="A336" s="471">
        <v>317</v>
      </c>
      <c r="B336" s="520"/>
      <c r="C336" s="305"/>
      <c r="D336" s="305"/>
      <c r="E336" s="292"/>
      <c r="F336" s="292"/>
      <c r="G336" s="561"/>
      <c r="H336" s="561"/>
      <c r="I336" s="602"/>
    </row>
    <row r="337" spans="1:9" s="147" customFormat="1" ht="15" x14ac:dyDescent="0.2">
      <c r="A337" s="472">
        <v>318</v>
      </c>
      <c r="B337" s="520"/>
      <c r="C337" s="305"/>
      <c r="D337" s="305"/>
      <c r="E337" s="292"/>
      <c r="F337" s="292"/>
      <c r="G337" s="561"/>
      <c r="H337" s="561"/>
      <c r="I337" s="602"/>
    </row>
    <row r="338" spans="1:9" s="147" customFormat="1" ht="15" x14ac:dyDescent="0.2">
      <c r="A338" s="471">
        <v>319</v>
      </c>
      <c r="B338" s="520"/>
      <c r="C338" s="305"/>
      <c r="D338" s="305"/>
      <c r="E338" s="292"/>
      <c r="F338" s="292"/>
      <c r="G338" s="561"/>
      <c r="H338" s="561"/>
      <c r="I338" s="602"/>
    </row>
    <row r="339" spans="1:9" s="147" customFormat="1" ht="15" x14ac:dyDescent="0.2">
      <c r="A339" s="472">
        <v>320</v>
      </c>
      <c r="B339" s="520"/>
      <c r="C339" s="305"/>
      <c r="D339" s="305"/>
      <c r="E339" s="292"/>
      <c r="F339" s="292"/>
      <c r="G339" s="561"/>
      <c r="H339" s="561"/>
      <c r="I339" s="602"/>
    </row>
    <row r="340" spans="1:9" s="147" customFormat="1" ht="15" x14ac:dyDescent="0.2">
      <c r="A340" s="471">
        <v>321</v>
      </c>
      <c r="B340" s="520"/>
      <c r="C340" s="305"/>
      <c r="D340" s="305"/>
      <c r="E340" s="292"/>
      <c r="F340" s="292"/>
      <c r="G340" s="561"/>
      <c r="H340" s="561"/>
      <c r="I340" s="602"/>
    </row>
    <row r="341" spans="1:9" s="147" customFormat="1" ht="15" x14ac:dyDescent="0.2">
      <c r="A341" s="472">
        <v>322</v>
      </c>
      <c r="B341" s="520"/>
      <c r="C341" s="305"/>
      <c r="D341" s="305"/>
      <c r="E341" s="292"/>
      <c r="F341" s="292"/>
      <c r="G341" s="561"/>
      <c r="H341" s="561"/>
      <c r="I341" s="602"/>
    </row>
    <row r="342" spans="1:9" s="147" customFormat="1" ht="15" x14ac:dyDescent="0.2">
      <c r="A342" s="471">
        <v>323</v>
      </c>
      <c r="B342" s="520"/>
      <c r="C342" s="305"/>
      <c r="D342" s="305"/>
      <c r="E342" s="292"/>
      <c r="F342" s="292"/>
      <c r="G342" s="561"/>
      <c r="H342" s="561"/>
      <c r="I342" s="602"/>
    </row>
    <row r="343" spans="1:9" s="147" customFormat="1" ht="15" x14ac:dyDescent="0.2">
      <c r="A343" s="472">
        <v>324</v>
      </c>
      <c r="B343" s="520"/>
      <c r="C343" s="305"/>
      <c r="D343" s="305"/>
      <c r="E343" s="292"/>
      <c r="F343" s="292"/>
      <c r="G343" s="561"/>
      <c r="H343" s="561"/>
      <c r="I343" s="602"/>
    </row>
    <row r="344" spans="1:9" s="147" customFormat="1" ht="15" x14ac:dyDescent="0.2">
      <c r="A344" s="471">
        <v>325</v>
      </c>
      <c r="B344" s="520"/>
      <c r="C344" s="305"/>
      <c r="D344" s="305"/>
      <c r="E344" s="292"/>
      <c r="F344" s="292"/>
      <c r="G344" s="561"/>
      <c r="H344" s="561"/>
      <c r="I344" s="602"/>
    </row>
    <row r="345" spans="1:9" s="147" customFormat="1" ht="15" x14ac:dyDescent="0.2">
      <c r="A345" s="472">
        <v>326</v>
      </c>
      <c r="B345" s="520"/>
      <c r="C345" s="305"/>
      <c r="D345" s="305"/>
      <c r="E345" s="292"/>
      <c r="F345" s="292"/>
      <c r="G345" s="561"/>
      <c r="H345" s="561"/>
      <c r="I345" s="602"/>
    </row>
    <row r="346" spans="1:9" s="147" customFormat="1" ht="15" x14ac:dyDescent="0.2">
      <c r="A346" s="471">
        <v>327</v>
      </c>
      <c r="B346" s="520"/>
      <c r="C346" s="305"/>
      <c r="D346" s="305"/>
      <c r="E346" s="292"/>
      <c r="F346" s="292"/>
      <c r="G346" s="561"/>
      <c r="H346" s="561"/>
      <c r="I346" s="602"/>
    </row>
    <row r="347" spans="1:9" s="147" customFormat="1" ht="15" x14ac:dyDescent="0.2">
      <c r="A347" s="472">
        <v>328</v>
      </c>
      <c r="B347" s="520"/>
      <c r="C347" s="305"/>
      <c r="D347" s="305"/>
      <c r="E347" s="292"/>
      <c r="F347" s="292"/>
      <c r="G347" s="561"/>
      <c r="H347" s="561"/>
      <c r="I347" s="602"/>
    </row>
    <row r="348" spans="1:9" s="147" customFormat="1" ht="15" x14ac:dyDescent="0.2">
      <c r="A348" s="471">
        <v>329</v>
      </c>
      <c r="B348" s="520"/>
      <c r="C348" s="305"/>
      <c r="D348" s="305"/>
      <c r="E348" s="292"/>
      <c r="F348" s="292"/>
      <c r="G348" s="561"/>
      <c r="H348" s="561"/>
      <c r="I348" s="602"/>
    </row>
    <row r="349" spans="1:9" s="147" customFormat="1" ht="15" x14ac:dyDescent="0.2">
      <c r="A349" s="472">
        <v>330</v>
      </c>
      <c r="B349" s="520"/>
      <c r="C349" s="305"/>
      <c r="D349" s="305"/>
      <c r="E349" s="292"/>
      <c r="F349" s="292"/>
      <c r="G349" s="561"/>
      <c r="H349" s="561"/>
      <c r="I349" s="602"/>
    </row>
    <row r="350" spans="1:9" s="147" customFormat="1" ht="15" x14ac:dyDescent="0.2">
      <c r="A350" s="471">
        <v>331</v>
      </c>
      <c r="B350" s="520"/>
      <c r="C350" s="305"/>
      <c r="D350" s="305"/>
      <c r="E350" s="292"/>
      <c r="F350" s="292"/>
      <c r="G350" s="561"/>
      <c r="H350" s="561"/>
      <c r="I350" s="602"/>
    </row>
    <row r="351" spans="1:9" s="147" customFormat="1" ht="15" x14ac:dyDescent="0.2">
      <c r="A351" s="472">
        <v>332</v>
      </c>
      <c r="B351" s="520"/>
      <c r="C351" s="305"/>
      <c r="D351" s="305"/>
      <c r="E351" s="292"/>
      <c r="F351" s="292"/>
      <c r="G351" s="561"/>
      <c r="H351" s="561"/>
      <c r="I351" s="602"/>
    </row>
    <row r="352" spans="1:9" s="147" customFormat="1" ht="15" x14ac:dyDescent="0.2">
      <c r="A352" s="471">
        <v>333</v>
      </c>
      <c r="B352" s="520"/>
      <c r="C352" s="305"/>
      <c r="D352" s="305"/>
      <c r="E352" s="292"/>
      <c r="F352" s="292"/>
      <c r="G352" s="561"/>
      <c r="H352" s="561"/>
      <c r="I352" s="602"/>
    </row>
    <row r="353" spans="1:9" s="147" customFormat="1" ht="15" x14ac:dyDescent="0.2">
      <c r="A353" s="472">
        <v>334</v>
      </c>
      <c r="B353" s="520"/>
      <c r="C353" s="305"/>
      <c r="D353" s="305"/>
      <c r="E353" s="292"/>
      <c r="F353" s="292"/>
      <c r="G353" s="561"/>
      <c r="H353" s="561"/>
      <c r="I353" s="602"/>
    </row>
    <row r="354" spans="1:9" s="147" customFormat="1" ht="15" x14ac:dyDescent="0.2">
      <c r="A354" s="471">
        <v>335</v>
      </c>
      <c r="B354" s="520"/>
      <c r="C354" s="305"/>
      <c r="D354" s="305"/>
      <c r="E354" s="292"/>
      <c r="F354" s="292"/>
      <c r="G354" s="561"/>
      <c r="H354" s="561"/>
      <c r="I354" s="602"/>
    </row>
    <row r="355" spans="1:9" s="147" customFormat="1" ht="15" x14ac:dyDescent="0.2">
      <c r="A355" s="472">
        <v>336</v>
      </c>
      <c r="B355" s="520"/>
      <c r="C355" s="305"/>
      <c r="D355" s="305"/>
      <c r="E355" s="292"/>
      <c r="F355" s="292"/>
      <c r="G355" s="561"/>
      <c r="H355" s="561"/>
      <c r="I355" s="602"/>
    </row>
    <row r="356" spans="1:9" s="147" customFormat="1" ht="15" x14ac:dyDescent="0.2">
      <c r="A356" s="471">
        <v>337</v>
      </c>
      <c r="B356" s="520"/>
      <c r="C356" s="305"/>
      <c r="D356" s="305"/>
      <c r="E356" s="292"/>
      <c r="F356" s="292"/>
      <c r="G356" s="561"/>
      <c r="H356" s="561"/>
      <c r="I356" s="602"/>
    </row>
    <row r="357" spans="1:9" s="147" customFormat="1" ht="15" x14ac:dyDescent="0.2">
      <c r="A357" s="472">
        <v>338</v>
      </c>
      <c r="B357" s="520"/>
      <c r="C357" s="305"/>
      <c r="D357" s="305"/>
      <c r="E357" s="292"/>
      <c r="F357" s="292"/>
      <c r="G357" s="561"/>
      <c r="H357" s="561"/>
      <c r="I357" s="602"/>
    </row>
    <row r="358" spans="1:9" s="147" customFormat="1" ht="15" x14ac:dyDescent="0.2">
      <c r="A358" s="471">
        <v>339</v>
      </c>
      <c r="B358" s="520"/>
      <c r="C358" s="305"/>
      <c r="D358" s="305"/>
      <c r="E358" s="292"/>
      <c r="F358" s="292"/>
      <c r="G358" s="561"/>
      <c r="H358" s="561"/>
      <c r="I358" s="602"/>
    </row>
    <row r="359" spans="1:9" s="147" customFormat="1" ht="15" x14ac:dyDescent="0.2">
      <c r="A359" s="472">
        <v>340</v>
      </c>
      <c r="B359" s="520"/>
      <c r="C359" s="305"/>
      <c r="D359" s="305"/>
      <c r="E359" s="292"/>
      <c r="F359" s="292"/>
      <c r="G359" s="561"/>
      <c r="H359" s="561"/>
      <c r="I359" s="602"/>
    </row>
    <row r="360" spans="1:9" s="147" customFormat="1" ht="15" x14ac:dyDescent="0.2">
      <c r="A360" s="471">
        <v>341</v>
      </c>
      <c r="B360" s="520"/>
      <c r="C360" s="305"/>
      <c r="D360" s="305"/>
      <c r="E360" s="292"/>
      <c r="F360" s="292"/>
      <c r="G360" s="561"/>
      <c r="H360" s="561"/>
      <c r="I360" s="602"/>
    </row>
    <row r="361" spans="1:9" s="147" customFormat="1" ht="15" x14ac:dyDescent="0.2">
      <c r="A361" s="472">
        <v>342</v>
      </c>
      <c r="B361" s="520"/>
      <c r="C361" s="305"/>
      <c r="D361" s="305"/>
      <c r="E361" s="292"/>
      <c r="F361" s="292"/>
      <c r="G361" s="561"/>
      <c r="H361" s="561"/>
      <c r="I361" s="602"/>
    </row>
    <row r="362" spans="1:9" s="147" customFormat="1" ht="15" x14ac:dyDescent="0.2">
      <c r="A362" s="471">
        <v>343</v>
      </c>
      <c r="B362" s="520"/>
      <c r="C362" s="305"/>
      <c r="D362" s="305"/>
      <c r="E362" s="292"/>
      <c r="F362" s="292"/>
      <c r="G362" s="561"/>
      <c r="H362" s="561"/>
      <c r="I362" s="602"/>
    </row>
    <row r="363" spans="1:9" s="147" customFormat="1" ht="15" x14ac:dyDescent="0.2">
      <c r="A363" s="472">
        <v>344</v>
      </c>
      <c r="B363" s="520"/>
      <c r="C363" s="305"/>
      <c r="D363" s="305"/>
      <c r="E363" s="292"/>
      <c r="F363" s="292"/>
      <c r="G363" s="561"/>
      <c r="H363" s="561"/>
      <c r="I363" s="602"/>
    </row>
    <row r="364" spans="1:9" s="147" customFormat="1" ht="15" x14ac:dyDescent="0.2">
      <c r="A364" s="471">
        <v>345</v>
      </c>
      <c r="B364" s="520"/>
      <c r="C364" s="305"/>
      <c r="D364" s="305"/>
      <c r="E364" s="292"/>
      <c r="F364" s="292"/>
      <c r="G364" s="561"/>
      <c r="H364" s="561"/>
      <c r="I364" s="602"/>
    </row>
    <row r="365" spans="1:9" s="147" customFormat="1" ht="15" x14ac:dyDescent="0.2">
      <c r="A365" s="472">
        <v>346</v>
      </c>
      <c r="B365" s="520"/>
      <c r="C365" s="305"/>
      <c r="D365" s="305"/>
      <c r="E365" s="292"/>
      <c r="F365" s="292"/>
      <c r="G365" s="561"/>
      <c r="H365" s="561"/>
      <c r="I365" s="602"/>
    </row>
    <row r="366" spans="1:9" s="147" customFormat="1" ht="15" x14ac:dyDescent="0.2">
      <c r="A366" s="471">
        <v>347</v>
      </c>
      <c r="B366" s="520"/>
      <c r="C366" s="305"/>
      <c r="D366" s="305"/>
      <c r="E366" s="292"/>
      <c r="F366" s="292"/>
      <c r="G366" s="561"/>
      <c r="H366" s="561"/>
      <c r="I366" s="602"/>
    </row>
    <row r="367" spans="1:9" s="147" customFormat="1" ht="15" x14ac:dyDescent="0.2">
      <c r="A367" s="472">
        <v>348</v>
      </c>
      <c r="B367" s="520"/>
      <c r="C367" s="305"/>
      <c r="D367" s="305"/>
      <c r="E367" s="292"/>
      <c r="F367" s="292"/>
      <c r="G367" s="561"/>
      <c r="H367" s="561"/>
      <c r="I367" s="602"/>
    </row>
    <row r="368" spans="1:9" s="147" customFormat="1" ht="15" x14ac:dyDescent="0.2">
      <c r="A368" s="471">
        <v>349</v>
      </c>
      <c r="B368" s="520"/>
      <c r="C368" s="305"/>
      <c r="D368" s="305"/>
      <c r="E368" s="292"/>
      <c r="F368" s="292"/>
      <c r="G368" s="561"/>
      <c r="H368" s="561"/>
      <c r="I368" s="602"/>
    </row>
    <row r="369" spans="1:9" s="147" customFormat="1" ht="15" x14ac:dyDescent="0.2">
      <c r="A369" s="472">
        <v>350</v>
      </c>
      <c r="B369" s="520"/>
      <c r="C369" s="305"/>
      <c r="D369" s="305"/>
      <c r="E369" s="292"/>
      <c r="F369" s="292"/>
      <c r="G369" s="561"/>
      <c r="H369" s="561"/>
      <c r="I369" s="602"/>
    </row>
    <row r="370" spans="1:9" s="147" customFormat="1" ht="15" x14ac:dyDescent="0.2">
      <c r="A370" s="471">
        <v>351</v>
      </c>
      <c r="B370" s="520"/>
      <c r="C370" s="305"/>
      <c r="D370" s="305"/>
      <c r="E370" s="292"/>
      <c r="F370" s="292"/>
      <c r="G370" s="561"/>
      <c r="H370" s="561"/>
      <c r="I370" s="602"/>
    </row>
    <row r="371" spans="1:9" s="147" customFormat="1" ht="15" x14ac:dyDescent="0.2">
      <c r="A371" s="472">
        <v>352</v>
      </c>
      <c r="B371" s="520"/>
      <c r="C371" s="305"/>
      <c r="D371" s="305"/>
      <c r="E371" s="292"/>
      <c r="F371" s="292"/>
      <c r="G371" s="561"/>
      <c r="H371" s="561"/>
      <c r="I371" s="602"/>
    </row>
    <row r="372" spans="1:9" s="147" customFormat="1" ht="15" x14ac:dyDescent="0.2">
      <c r="A372" s="471">
        <v>353</v>
      </c>
      <c r="B372" s="520"/>
      <c r="C372" s="305"/>
      <c r="D372" s="305"/>
      <c r="E372" s="292"/>
      <c r="F372" s="292"/>
      <c r="G372" s="561"/>
      <c r="H372" s="561"/>
      <c r="I372" s="602"/>
    </row>
    <row r="373" spans="1:9" s="147" customFormat="1" ht="15" x14ac:dyDescent="0.2">
      <c r="A373" s="472">
        <v>354</v>
      </c>
      <c r="B373" s="520"/>
      <c r="C373" s="305"/>
      <c r="D373" s="305"/>
      <c r="E373" s="292"/>
      <c r="F373" s="292"/>
      <c r="G373" s="561"/>
      <c r="H373" s="561"/>
      <c r="I373" s="602"/>
    </row>
    <row r="374" spans="1:9" s="147" customFormat="1" ht="15" x14ac:dyDescent="0.2">
      <c r="A374" s="471">
        <v>355</v>
      </c>
      <c r="B374" s="520"/>
      <c r="C374" s="305"/>
      <c r="D374" s="305"/>
      <c r="E374" s="292"/>
      <c r="F374" s="292"/>
      <c r="G374" s="561"/>
      <c r="H374" s="561"/>
      <c r="I374" s="602"/>
    </row>
    <row r="375" spans="1:9" s="147" customFormat="1" ht="15" x14ac:dyDescent="0.2">
      <c r="A375" s="472">
        <v>356</v>
      </c>
      <c r="B375" s="520"/>
      <c r="C375" s="305"/>
      <c r="D375" s="305"/>
      <c r="E375" s="292"/>
      <c r="F375" s="292"/>
      <c r="G375" s="561"/>
      <c r="H375" s="561"/>
      <c r="I375" s="602"/>
    </row>
    <row r="376" spans="1:9" s="147" customFormat="1" ht="15" x14ac:dyDescent="0.2">
      <c r="A376" s="471">
        <v>357</v>
      </c>
      <c r="B376" s="520"/>
      <c r="C376" s="305"/>
      <c r="D376" s="305"/>
      <c r="E376" s="292"/>
      <c r="F376" s="292"/>
      <c r="G376" s="561"/>
      <c r="H376" s="561"/>
      <c r="I376" s="602"/>
    </row>
    <row r="377" spans="1:9" s="147" customFormat="1" ht="15" x14ac:dyDescent="0.2">
      <c r="A377" s="472">
        <v>358</v>
      </c>
      <c r="B377" s="520"/>
      <c r="C377" s="305"/>
      <c r="D377" s="305"/>
      <c r="E377" s="292"/>
      <c r="F377" s="292"/>
      <c r="G377" s="561"/>
      <c r="H377" s="561"/>
      <c r="I377" s="602"/>
    </row>
    <row r="378" spans="1:9" s="147" customFormat="1" ht="15" x14ac:dyDescent="0.2">
      <c r="A378" s="471">
        <v>359</v>
      </c>
      <c r="B378" s="520"/>
      <c r="C378" s="305"/>
      <c r="D378" s="305"/>
      <c r="E378" s="292"/>
      <c r="F378" s="292"/>
      <c r="G378" s="561"/>
      <c r="H378" s="561"/>
      <c r="I378" s="602"/>
    </row>
    <row r="379" spans="1:9" s="147" customFormat="1" ht="15" x14ac:dyDescent="0.2">
      <c r="A379" s="472">
        <v>360</v>
      </c>
      <c r="B379" s="520"/>
      <c r="C379" s="305"/>
      <c r="D379" s="305"/>
      <c r="E379" s="292"/>
      <c r="F379" s="292"/>
      <c r="G379" s="561"/>
      <c r="H379" s="561"/>
      <c r="I379" s="602"/>
    </row>
    <row r="380" spans="1:9" s="147" customFormat="1" ht="15" x14ac:dyDescent="0.2">
      <c r="A380" s="471">
        <v>361</v>
      </c>
      <c r="B380" s="520"/>
      <c r="C380" s="305"/>
      <c r="D380" s="305"/>
      <c r="E380" s="292"/>
      <c r="F380" s="292"/>
      <c r="G380" s="561"/>
      <c r="H380" s="561"/>
      <c r="I380" s="602"/>
    </row>
    <row r="381" spans="1:9" s="147" customFormat="1" ht="15" x14ac:dyDescent="0.2">
      <c r="A381" s="472">
        <v>362</v>
      </c>
      <c r="B381" s="520"/>
      <c r="C381" s="305"/>
      <c r="D381" s="305"/>
      <c r="E381" s="292"/>
      <c r="F381" s="292"/>
      <c r="G381" s="561"/>
      <c r="H381" s="561"/>
      <c r="I381" s="602"/>
    </row>
    <row r="382" spans="1:9" s="147" customFormat="1" ht="15" x14ac:dyDescent="0.2">
      <c r="A382" s="471">
        <v>363</v>
      </c>
      <c r="B382" s="520"/>
      <c r="C382" s="305"/>
      <c r="D382" s="305"/>
      <c r="E382" s="292"/>
      <c r="F382" s="292"/>
      <c r="G382" s="561"/>
      <c r="H382" s="561"/>
      <c r="I382" s="602"/>
    </row>
    <row r="383" spans="1:9" s="147" customFormat="1" ht="15" x14ac:dyDescent="0.2">
      <c r="A383" s="472">
        <v>364</v>
      </c>
      <c r="B383" s="520"/>
      <c r="C383" s="305"/>
      <c r="D383" s="305"/>
      <c r="E383" s="292"/>
      <c r="F383" s="292"/>
      <c r="G383" s="561"/>
      <c r="H383" s="561"/>
      <c r="I383" s="602"/>
    </row>
    <row r="384" spans="1:9" s="147" customFormat="1" ht="15" x14ac:dyDescent="0.2">
      <c r="A384" s="471">
        <v>365</v>
      </c>
      <c r="B384" s="520"/>
      <c r="C384" s="305"/>
      <c r="D384" s="305"/>
      <c r="E384" s="292"/>
      <c r="F384" s="292"/>
      <c r="G384" s="561"/>
      <c r="H384" s="561"/>
      <c r="I384" s="602"/>
    </row>
    <row r="385" spans="1:9" s="147" customFormat="1" ht="15" x14ac:dyDescent="0.2">
      <c r="A385" s="472">
        <v>366</v>
      </c>
      <c r="B385" s="520"/>
      <c r="C385" s="305"/>
      <c r="D385" s="305"/>
      <c r="E385" s="292"/>
      <c r="F385" s="292"/>
      <c r="G385" s="561"/>
      <c r="H385" s="561"/>
      <c r="I385" s="602"/>
    </row>
    <row r="386" spans="1:9" s="147" customFormat="1" ht="15" x14ac:dyDescent="0.2">
      <c r="A386" s="471">
        <v>367</v>
      </c>
      <c r="B386" s="520"/>
      <c r="C386" s="305"/>
      <c r="D386" s="305"/>
      <c r="E386" s="292"/>
      <c r="F386" s="292"/>
      <c r="G386" s="561"/>
      <c r="H386" s="561"/>
      <c r="I386" s="602"/>
    </row>
    <row r="387" spans="1:9" s="147" customFormat="1" ht="15" x14ac:dyDescent="0.2">
      <c r="A387" s="472">
        <v>368</v>
      </c>
      <c r="B387" s="520"/>
      <c r="C387" s="305"/>
      <c r="D387" s="305"/>
      <c r="E387" s="292"/>
      <c r="F387" s="292"/>
      <c r="G387" s="561"/>
      <c r="H387" s="561"/>
      <c r="I387" s="602"/>
    </row>
    <row r="388" spans="1:9" s="147" customFormat="1" ht="15" x14ac:dyDescent="0.2">
      <c r="A388" s="471">
        <v>369</v>
      </c>
      <c r="B388" s="520"/>
      <c r="C388" s="305"/>
      <c r="D388" s="305"/>
      <c r="E388" s="292"/>
      <c r="F388" s="292"/>
      <c r="G388" s="561"/>
      <c r="H388" s="561"/>
      <c r="I388" s="602"/>
    </row>
    <row r="389" spans="1:9" s="147" customFormat="1" ht="15" x14ac:dyDescent="0.2">
      <c r="A389" s="472">
        <v>370</v>
      </c>
      <c r="B389" s="520"/>
      <c r="C389" s="305"/>
      <c r="D389" s="305"/>
      <c r="E389" s="292"/>
      <c r="F389" s="292"/>
      <c r="G389" s="561"/>
      <c r="H389" s="561"/>
      <c r="I389" s="602"/>
    </row>
    <row r="390" spans="1:9" s="147" customFormat="1" ht="15" x14ac:dyDescent="0.2">
      <c r="A390" s="471">
        <v>371</v>
      </c>
      <c r="B390" s="520"/>
      <c r="C390" s="305"/>
      <c r="D390" s="305"/>
      <c r="E390" s="292"/>
      <c r="F390" s="292"/>
      <c r="G390" s="561"/>
      <c r="H390" s="561"/>
      <c r="I390" s="602"/>
    </row>
    <row r="391" spans="1:9" s="147" customFormat="1" ht="15" x14ac:dyDescent="0.2">
      <c r="A391" s="472">
        <v>372</v>
      </c>
      <c r="B391" s="520"/>
      <c r="C391" s="305"/>
      <c r="D391" s="305"/>
      <c r="E391" s="292"/>
      <c r="F391" s="292"/>
      <c r="G391" s="561"/>
      <c r="H391" s="561"/>
      <c r="I391" s="602"/>
    </row>
    <row r="392" spans="1:9" s="147" customFormat="1" ht="15" x14ac:dyDescent="0.2">
      <c r="A392" s="471">
        <v>373</v>
      </c>
      <c r="B392" s="520"/>
      <c r="C392" s="305"/>
      <c r="D392" s="305"/>
      <c r="E392" s="292"/>
      <c r="F392" s="292"/>
      <c r="G392" s="561"/>
      <c r="H392" s="561"/>
      <c r="I392" s="602"/>
    </row>
    <row r="393" spans="1:9" s="147" customFormat="1" ht="15" x14ac:dyDescent="0.2">
      <c r="A393" s="472">
        <v>374</v>
      </c>
      <c r="B393" s="520"/>
      <c r="C393" s="305"/>
      <c r="D393" s="305"/>
      <c r="E393" s="292"/>
      <c r="F393" s="292"/>
      <c r="G393" s="561"/>
      <c r="H393" s="561"/>
      <c r="I393" s="602"/>
    </row>
    <row r="394" spans="1:9" s="147" customFormat="1" ht="15" x14ac:dyDescent="0.2">
      <c r="A394" s="471">
        <v>375</v>
      </c>
      <c r="B394" s="520"/>
      <c r="C394" s="305"/>
      <c r="D394" s="305"/>
      <c r="E394" s="292"/>
      <c r="F394" s="292"/>
      <c r="G394" s="561"/>
      <c r="H394" s="561"/>
      <c r="I394" s="602"/>
    </row>
    <row r="395" spans="1:9" s="147" customFormat="1" ht="15" x14ac:dyDescent="0.2">
      <c r="A395" s="472">
        <v>376</v>
      </c>
      <c r="B395" s="520"/>
      <c r="C395" s="305"/>
      <c r="D395" s="305"/>
      <c r="E395" s="292"/>
      <c r="F395" s="292"/>
      <c r="G395" s="561"/>
      <c r="H395" s="561"/>
      <c r="I395" s="602"/>
    </row>
    <row r="396" spans="1:9" s="147" customFormat="1" ht="15" x14ac:dyDescent="0.2">
      <c r="A396" s="471">
        <v>377</v>
      </c>
      <c r="B396" s="520"/>
      <c r="C396" s="305"/>
      <c r="D396" s="305"/>
      <c r="E396" s="292"/>
      <c r="F396" s="292"/>
      <c r="G396" s="561"/>
      <c r="H396" s="561"/>
      <c r="I396" s="602"/>
    </row>
    <row r="397" spans="1:9" s="147" customFormat="1" ht="15" x14ac:dyDescent="0.2">
      <c r="A397" s="472">
        <v>378</v>
      </c>
      <c r="B397" s="520"/>
      <c r="C397" s="305"/>
      <c r="D397" s="305"/>
      <c r="E397" s="292"/>
      <c r="F397" s="292"/>
      <c r="G397" s="561"/>
      <c r="H397" s="561"/>
      <c r="I397" s="602"/>
    </row>
    <row r="398" spans="1:9" s="147" customFormat="1" ht="15" x14ac:dyDescent="0.2">
      <c r="A398" s="471">
        <v>379</v>
      </c>
      <c r="B398" s="520"/>
      <c r="C398" s="305"/>
      <c r="D398" s="305"/>
      <c r="E398" s="292"/>
      <c r="F398" s="292"/>
      <c r="G398" s="561"/>
      <c r="H398" s="561"/>
      <c r="I398" s="602"/>
    </row>
    <row r="399" spans="1:9" s="147" customFormat="1" ht="15" x14ac:dyDescent="0.2">
      <c r="A399" s="472">
        <v>380</v>
      </c>
      <c r="B399" s="520"/>
      <c r="C399" s="305"/>
      <c r="D399" s="305"/>
      <c r="E399" s="292"/>
      <c r="F399" s="292"/>
      <c r="G399" s="561"/>
      <c r="H399" s="561"/>
      <c r="I399" s="602"/>
    </row>
    <row r="400" spans="1:9" s="147" customFormat="1" ht="15" x14ac:dyDescent="0.2">
      <c r="A400" s="471">
        <v>381</v>
      </c>
      <c r="B400" s="520"/>
      <c r="C400" s="305"/>
      <c r="D400" s="305"/>
      <c r="E400" s="292"/>
      <c r="F400" s="292"/>
      <c r="G400" s="561"/>
      <c r="H400" s="561"/>
      <c r="I400" s="602"/>
    </row>
    <row r="401" spans="1:9" s="147" customFormat="1" ht="15" x14ac:dyDescent="0.2">
      <c r="A401" s="472">
        <v>382</v>
      </c>
      <c r="B401" s="520"/>
      <c r="C401" s="305"/>
      <c r="D401" s="305"/>
      <c r="E401" s="292"/>
      <c r="F401" s="292"/>
      <c r="G401" s="561"/>
      <c r="H401" s="561"/>
      <c r="I401" s="602"/>
    </row>
    <row r="402" spans="1:9" s="147" customFormat="1" ht="15" x14ac:dyDescent="0.2">
      <c r="A402" s="471">
        <v>383</v>
      </c>
      <c r="B402" s="520"/>
      <c r="C402" s="305"/>
      <c r="D402" s="305"/>
      <c r="E402" s="292"/>
      <c r="F402" s="292"/>
      <c r="G402" s="561"/>
      <c r="H402" s="561"/>
      <c r="I402" s="602"/>
    </row>
    <row r="403" spans="1:9" s="147" customFormat="1" ht="15" x14ac:dyDescent="0.2">
      <c r="A403" s="472">
        <v>384</v>
      </c>
      <c r="B403" s="520"/>
      <c r="C403" s="305"/>
      <c r="D403" s="305"/>
      <c r="E403" s="292"/>
      <c r="F403" s="292"/>
      <c r="G403" s="561"/>
      <c r="H403" s="561"/>
      <c r="I403" s="602"/>
    </row>
    <row r="404" spans="1:9" s="147" customFormat="1" ht="15" x14ac:dyDescent="0.2">
      <c r="A404" s="471">
        <v>385</v>
      </c>
      <c r="B404" s="520"/>
      <c r="C404" s="305"/>
      <c r="D404" s="305"/>
      <c r="E404" s="292"/>
      <c r="F404" s="292"/>
      <c r="G404" s="561"/>
      <c r="H404" s="561"/>
      <c r="I404" s="602"/>
    </row>
    <row r="405" spans="1:9" s="147" customFormat="1" ht="15" x14ac:dyDescent="0.2">
      <c r="A405" s="472">
        <v>386</v>
      </c>
      <c r="B405" s="520"/>
      <c r="C405" s="305"/>
      <c r="D405" s="305"/>
      <c r="E405" s="292"/>
      <c r="F405" s="292"/>
      <c r="G405" s="561"/>
      <c r="H405" s="561"/>
      <c r="I405" s="602"/>
    </row>
    <row r="406" spans="1:9" s="147" customFormat="1" ht="15" x14ac:dyDescent="0.2">
      <c r="A406" s="471">
        <v>387</v>
      </c>
      <c r="B406" s="520"/>
      <c r="C406" s="305"/>
      <c r="D406" s="305"/>
      <c r="E406" s="292"/>
      <c r="F406" s="292"/>
      <c r="G406" s="561"/>
      <c r="H406" s="561"/>
      <c r="I406" s="602"/>
    </row>
    <row r="407" spans="1:9" s="147" customFormat="1" ht="15" x14ac:dyDescent="0.2">
      <c r="A407" s="472">
        <v>388</v>
      </c>
      <c r="B407" s="520"/>
      <c r="C407" s="305"/>
      <c r="D407" s="305"/>
      <c r="E407" s="292"/>
      <c r="F407" s="292"/>
      <c r="G407" s="561"/>
      <c r="H407" s="561"/>
      <c r="I407" s="602"/>
    </row>
    <row r="408" spans="1:9" s="147" customFormat="1" ht="15" x14ac:dyDescent="0.2">
      <c r="A408" s="471">
        <v>389</v>
      </c>
      <c r="B408" s="520"/>
      <c r="C408" s="305"/>
      <c r="D408" s="305"/>
      <c r="E408" s="292"/>
      <c r="F408" s="292"/>
      <c r="G408" s="561"/>
      <c r="H408" s="561"/>
      <c r="I408" s="602"/>
    </row>
    <row r="409" spans="1:9" s="147" customFormat="1" ht="15" x14ac:dyDescent="0.2">
      <c r="A409" s="472">
        <v>390</v>
      </c>
      <c r="B409" s="520"/>
      <c r="C409" s="305"/>
      <c r="D409" s="305"/>
      <c r="E409" s="292"/>
      <c r="F409" s="292"/>
      <c r="G409" s="561"/>
      <c r="H409" s="561"/>
      <c r="I409" s="602"/>
    </row>
    <row r="410" spans="1:9" s="147" customFormat="1" ht="15" x14ac:dyDescent="0.2">
      <c r="A410" s="471">
        <v>391</v>
      </c>
      <c r="B410" s="520"/>
      <c r="C410" s="305"/>
      <c r="D410" s="305"/>
      <c r="E410" s="292"/>
      <c r="F410" s="292"/>
      <c r="G410" s="561"/>
      <c r="H410" s="561"/>
      <c r="I410" s="602"/>
    </row>
    <row r="411" spans="1:9" s="147" customFormat="1" ht="15" x14ac:dyDescent="0.2">
      <c r="A411" s="472">
        <v>392</v>
      </c>
      <c r="B411" s="520"/>
      <c r="C411" s="305"/>
      <c r="D411" s="305"/>
      <c r="E411" s="292"/>
      <c r="F411" s="292"/>
      <c r="G411" s="561"/>
      <c r="H411" s="561"/>
      <c r="I411" s="602"/>
    </row>
    <row r="412" spans="1:9" s="147" customFormat="1" ht="15" x14ac:dyDescent="0.2">
      <c r="A412" s="471">
        <v>393</v>
      </c>
      <c r="B412" s="520"/>
      <c r="C412" s="305"/>
      <c r="D412" s="305"/>
      <c r="E412" s="292"/>
      <c r="F412" s="292"/>
      <c r="G412" s="561"/>
      <c r="H412" s="561"/>
      <c r="I412" s="602"/>
    </row>
    <row r="413" spans="1:9" s="147" customFormat="1" ht="15" x14ac:dyDescent="0.2">
      <c r="A413" s="472">
        <v>394</v>
      </c>
      <c r="B413" s="520"/>
      <c r="C413" s="305"/>
      <c r="D413" s="305"/>
      <c r="E413" s="292"/>
      <c r="F413" s="292"/>
      <c r="G413" s="561"/>
      <c r="H413" s="561"/>
      <c r="I413" s="602"/>
    </row>
    <row r="414" spans="1:9" s="147" customFormat="1" ht="15" x14ac:dyDescent="0.2">
      <c r="A414" s="471">
        <v>395</v>
      </c>
      <c r="B414" s="520"/>
      <c r="C414" s="305"/>
      <c r="D414" s="305"/>
      <c r="E414" s="292"/>
      <c r="F414" s="292"/>
      <c r="G414" s="561"/>
      <c r="H414" s="561"/>
      <c r="I414" s="602"/>
    </row>
    <row r="415" spans="1:9" s="147" customFormat="1" ht="15" x14ac:dyDescent="0.2">
      <c r="A415" s="472">
        <v>396</v>
      </c>
      <c r="B415" s="520"/>
      <c r="C415" s="305"/>
      <c r="D415" s="305"/>
      <c r="E415" s="292"/>
      <c r="F415" s="292"/>
      <c r="G415" s="561"/>
      <c r="H415" s="561"/>
      <c r="I415" s="602"/>
    </row>
    <row r="416" spans="1:9" s="147" customFormat="1" ht="15" x14ac:dyDescent="0.2">
      <c r="A416" s="471">
        <v>397</v>
      </c>
      <c r="B416" s="520"/>
      <c r="C416" s="305"/>
      <c r="D416" s="305"/>
      <c r="E416" s="292"/>
      <c r="F416" s="292"/>
      <c r="G416" s="561"/>
      <c r="H416" s="561"/>
      <c r="I416" s="602"/>
    </row>
    <row r="417" spans="1:9" s="147" customFormat="1" ht="15" x14ac:dyDescent="0.2">
      <c r="A417" s="472">
        <v>398</v>
      </c>
      <c r="B417" s="520"/>
      <c r="C417" s="305"/>
      <c r="D417" s="305"/>
      <c r="E417" s="292"/>
      <c r="F417" s="292"/>
      <c r="G417" s="561"/>
      <c r="H417" s="561"/>
      <c r="I417" s="602"/>
    </row>
    <row r="418" spans="1:9" s="147" customFormat="1" ht="15" x14ac:dyDescent="0.2">
      <c r="A418" s="471">
        <v>399</v>
      </c>
      <c r="B418" s="520"/>
      <c r="C418" s="305"/>
      <c r="D418" s="305"/>
      <c r="E418" s="292"/>
      <c r="F418" s="292"/>
      <c r="G418" s="561"/>
      <c r="H418" s="561"/>
      <c r="I418" s="602"/>
    </row>
    <row r="419" spans="1:9" s="147" customFormat="1" ht="15" x14ac:dyDescent="0.2">
      <c r="A419" s="472">
        <v>400</v>
      </c>
      <c r="B419" s="520"/>
      <c r="C419" s="305"/>
      <c r="D419" s="305"/>
      <c r="E419" s="292"/>
      <c r="F419" s="292"/>
      <c r="G419" s="561"/>
      <c r="H419" s="561"/>
      <c r="I419" s="602"/>
    </row>
    <row r="420" spans="1:9" s="147" customFormat="1" ht="15" x14ac:dyDescent="0.2">
      <c r="A420" s="471">
        <v>401</v>
      </c>
      <c r="B420" s="520"/>
      <c r="C420" s="305"/>
      <c r="D420" s="305"/>
      <c r="E420" s="292"/>
      <c r="F420" s="292"/>
      <c r="G420" s="561"/>
      <c r="H420" s="561"/>
      <c r="I420" s="602"/>
    </row>
    <row r="421" spans="1:9" s="147" customFormat="1" ht="15" x14ac:dyDescent="0.2">
      <c r="A421" s="472">
        <v>402</v>
      </c>
      <c r="B421" s="520"/>
      <c r="C421" s="305"/>
      <c r="D421" s="305"/>
      <c r="E421" s="292"/>
      <c r="F421" s="292"/>
      <c r="G421" s="561"/>
      <c r="H421" s="561"/>
      <c r="I421" s="602"/>
    </row>
    <row r="422" spans="1:9" s="147" customFormat="1" ht="15" x14ac:dyDescent="0.2">
      <c r="A422" s="471">
        <v>403</v>
      </c>
      <c r="B422" s="520"/>
      <c r="C422" s="305"/>
      <c r="D422" s="305"/>
      <c r="E422" s="292"/>
      <c r="F422" s="292"/>
      <c r="G422" s="561"/>
      <c r="H422" s="561"/>
      <c r="I422" s="602"/>
    </row>
    <row r="423" spans="1:9" s="147" customFormat="1" ht="15" x14ac:dyDescent="0.2">
      <c r="A423" s="472">
        <v>404</v>
      </c>
      <c r="B423" s="520"/>
      <c r="C423" s="305"/>
      <c r="D423" s="305"/>
      <c r="E423" s="292"/>
      <c r="F423" s="292"/>
      <c r="G423" s="561"/>
      <c r="H423" s="561"/>
      <c r="I423" s="602"/>
    </row>
    <row r="424" spans="1:9" s="147" customFormat="1" ht="15" x14ac:dyDescent="0.2">
      <c r="A424" s="471">
        <v>405</v>
      </c>
      <c r="B424" s="520"/>
      <c r="C424" s="305"/>
      <c r="D424" s="305"/>
      <c r="E424" s="292"/>
      <c r="F424" s="292"/>
      <c r="G424" s="561"/>
      <c r="H424" s="561"/>
      <c r="I424" s="602"/>
    </row>
    <row r="425" spans="1:9" s="147" customFormat="1" ht="15" x14ac:dyDescent="0.2">
      <c r="A425" s="472">
        <v>406</v>
      </c>
      <c r="B425" s="520"/>
      <c r="C425" s="305"/>
      <c r="D425" s="305"/>
      <c r="E425" s="292"/>
      <c r="F425" s="292"/>
      <c r="G425" s="561"/>
      <c r="H425" s="561"/>
      <c r="I425" s="602"/>
    </row>
    <row r="426" spans="1:9" s="147" customFormat="1" ht="15" x14ac:dyDescent="0.2">
      <c r="A426" s="471">
        <v>407</v>
      </c>
      <c r="B426" s="520"/>
      <c r="C426" s="305"/>
      <c r="D426" s="305"/>
      <c r="E426" s="292"/>
      <c r="F426" s="292"/>
      <c r="G426" s="561"/>
      <c r="H426" s="561"/>
      <c r="I426" s="602"/>
    </row>
    <row r="427" spans="1:9" s="147" customFormat="1" ht="15" x14ac:dyDescent="0.2">
      <c r="A427" s="472">
        <v>408</v>
      </c>
      <c r="B427" s="520"/>
      <c r="C427" s="305"/>
      <c r="D427" s="305"/>
      <c r="E427" s="292"/>
      <c r="F427" s="292"/>
      <c r="G427" s="561"/>
      <c r="H427" s="561"/>
      <c r="I427" s="602"/>
    </row>
    <row r="428" spans="1:9" s="147" customFormat="1" ht="15" x14ac:dyDescent="0.2">
      <c r="A428" s="471">
        <v>409</v>
      </c>
      <c r="B428" s="520"/>
      <c r="C428" s="305"/>
      <c r="D428" s="305"/>
      <c r="E428" s="292"/>
      <c r="F428" s="292"/>
      <c r="G428" s="561"/>
      <c r="H428" s="561"/>
      <c r="I428" s="602"/>
    </row>
    <row r="429" spans="1:9" s="147" customFormat="1" ht="15" x14ac:dyDescent="0.2">
      <c r="A429" s="472">
        <v>410</v>
      </c>
      <c r="B429" s="520"/>
      <c r="C429" s="305"/>
      <c r="D429" s="305"/>
      <c r="E429" s="292"/>
      <c r="F429" s="292"/>
      <c r="G429" s="561"/>
      <c r="H429" s="561"/>
      <c r="I429" s="602"/>
    </row>
    <row r="430" spans="1:9" s="147" customFormat="1" ht="15" x14ac:dyDescent="0.2">
      <c r="A430" s="471">
        <v>411</v>
      </c>
      <c r="B430" s="520"/>
      <c r="C430" s="305"/>
      <c r="D430" s="305"/>
      <c r="E430" s="292"/>
      <c r="F430" s="292"/>
      <c r="G430" s="561"/>
      <c r="H430" s="561"/>
      <c r="I430" s="602"/>
    </row>
    <row r="431" spans="1:9" s="147" customFormat="1" ht="15" x14ac:dyDescent="0.2">
      <c r="A431" s="472">
        <v>412</v>
      </c>
      <c r="B431" s="520"/>
      <c r="C431" s="305"/>
      <c r="D431" s="305"/>
      <c r="E431" s="292"/>
      <c r="F431" s="292"/>
      <c r="G431" s="561"/>
      <c r="H431" s="561"/>
      <c r="I431" s="602"/>
    </row>
    <row r="432" spans="1:9" s="147" customFormat="1" ht="15" x14ac:dyDescent="0.2">
      <c r="A432" s="471">
        <v>413</v>
      </c>
      <c r="B432" s="520"/>
      <c r="C432" s="305"/>
      <c r="D432" s="305"/>
      <c r="E432" s="292"/>
      <c r="F432" s="292"/>
      <c r="G432" s="561"/>
      <c r="H432" s="561"/>
      <c r="I432" s="602"/>
    </row>
    <row r="433" spans="1:9" s="147" customFormat="1" ht="15" x14ac:dyDescent="0.2">
      <c r="A433" s="472">
        <v>414</v>
      </c>
      <c r="B433" s="520"/>
      <c r="C433" s="305"/>
      <c r="D433" s="305"/>
      <c r="E433" s="292"/>
      <c r="F433" s="292"/>
      <c r="G433" s="561"/>
      <c r="H433" s="561"/>
      <c r="I433" s="602"/>
    </row>
    <row r="434" spans="1:9" s="147" customFormat="1" ht="15" x14ac:dyDescent="0.2">
      <c r="A434" s="471">
        <v>415</v>
      </c>
      <c r="B434" s="520"/>
      <c r="C434" s="305"/>
      <c r="D434" s="305"/>
      <c r="E434" s="292"/>
      <c r="F434" s="292"/>
      <c r="G434" s="561"/>
      <c r="H434" s="561"/>
      <c r="I434" s="602"/>
    </row>
    <row r="435" spans="1:9" s="147" customFormat="1" ht="15" x14ac:dyDescent="0.2">
      <c r="A435" s="472">
        <v>416</v>
      </c>
      <c r="B435" s="520"/>
      <c r="C435" s="305"/>
      <c r="D435" s="305"/>
      <c r="E435" s="292"/>
      <c r="F435" s="292"/>
      <c r="G435" s="561"/>
      <c r="H435" s="561"/>
      <c r="I435" s="602"/>
    </row>
    <row r="436" spans="1:9" s="147" customFormat="1" ht="15" x14ac:dyDescent="0.2">
      <c r="A436" s="471">
        <v>417</v>
      </c>
      <c r="B436" s="520"/>
      <c r="C436" s="305"/>
      <c r="D436" s="305"/>
      <c r="E436" s="292"/>
      <c r="F436" s="292"/>
      <c r="G436" s="561"/>
      <c r="H436" s="561"/>
      <c r="I436" s="602"/>
    </row>
    <row r="437" spans="1:9" s="147" customFormat="1" ht="15" x14ac:dyDescent="0.2">
      <c r="A437" s="472">
        <v>418</v>
      </c>
      <c r="B437" s="520"/>
      <c r="C437" s="305"/>
      <c r="D437" s="305"/>
      <c r="E437" s="292"/>
      <c r="F437" s="292"/>
      <c r="G437" s="561"/>
      <c r="H437" s="561"/>
      <c r="I437" s="602"/>
    </row>
    <row r="438" spans="1:9" s="147" customFormat="1" ht="15" x14ac:dyDescent="0.2">
      <c r="A438" s="471">
        <v>419</v>
      </c>
      <c r="B438" s="520"/>
      <c r="C438" s="305"/>
      <c r="D438" s="305"/>
      <c r="E438" s="292"/>
      <c r="F438" s="292"/>
      <c r="G438" s="561"/>
      <c r="H438" s="561"/>
      <c r="I438" s="602"/>
    </row>
    <row r="439" spans="1:9" s="147" customFormat="1" ht="15" x14ac:dyDescent="0.2">
      <c r="A439" s="472">
        <v>420</v>
      </c>
      <c r="B439" s="520"/>
      <c r="C439" s="305"/>
      <c r="D439" s="305"/>
      <c r="E439" s="292"/>
      <c r="F439" s="292"/>
      <c r="G439" s="561"/>
      <c r="H439" s="561"/>
      <c r="I439" s="602"/>
    </row>
    <row r="440" spans="1:9" s="147" customFormat="1" ht="15" x14ac:dyDescent="0.2">
      <c r="A440" s="471">
        <v>421</v>
      </c>
      <c r="B440" s="520"/>
      <c r="C440" s="305"/>
      <c r="D440" s="305"/>
      <c r="E440" s="292"/>
      <c r="F440" s="292"/>
      <c r="G440" s="561"/>
      <c r="H440" s="561"/>
      <c r="I440" s="602"/>
    </row>
    <row r="441" spans="1:9" s="147" customFormat="1" ht="15" x14ac:dyDescent="0.2">
      <c r="A441" s="472">
        <v>422</v>
      </c>
      <c r="B441" s="520"/>
      <c r="C441" s="305"/>
      <c r="D441" s="305"/>
      <c r="E441" s="292"/>
      <c r="F441" s="292"/>
      <c r="G441" s="561"/>
      <c r="H441" s="561"/>
      <c r="I441" s="602"/>
    </row>
    <row r="442" spans="1:9" s="147" customFormat="1" ht="15" x14ac:dyDescent="0.2">
      <c r="A442" s="471">
        <v>423</v>
      </c>
      <c r="B442" s="520"/>
      <c r="C442" s="305"/>
      <c r="D442" s="305"/>
      <c r="E442" s="292"/>
      <c r="F442" s="292"/>
      <c r="G442" s="561"/>
      <c r="H442" s="561"/>
      <c r="I442" s="602"/>
    </row>
    <row r="443" spans="1:9" s="147" customFormat="1" ht="15" x14ac:dyDescent="0.2">
      <c r="A443" s="472">
        <v>424</v>
      </c>
      <c r="B443" s="520"/>
      <c r="C443" s="305"/>
      <c r="D443" s="305"/>
      <c r="E443" s="292"/>
      <c r="F443" s="292"/>
      <c r="G443" s="561"/>
      <c r="H443" s="561"/>
      <c r="I443" s="602"/>
    </row>
    <row r="444" spans="1:9" s="147" customFormat="1" ht="15" x14ac:dyDescent="0.2">
      <c r="A444" s="471">
        <v>425</v>
      </c>
      <c r="B444" s="520"/>
      <c r="C444" s="305"/>
      <c r="D444" s="305"/>
      <c r="E444" s="292"/>
      <c r="F444" s="292"/>
      <c r="G444" s="561"/>
      <c r="H444" s="561"/>
      <c r="I444" s="602"/>
    </row>
    <row r="445" spans="1:9" s="147" customFormat="1" ht="15" x14ac:dyDescent="0.2">
      <c r="A445" s="472">
        <v>426</v>
      </c>
      <c r="B445" s="520"/>
      <c r="C445" s="305"/>
      <c r="D445" s="305"/>
      <c r="E445" s="292"/>
      <c r="F445" s="292"/>
      <c r="G445" s="561"/>
      <c r="H445" s="561"/>
      <c r="I445" s="602"/>
    </row>
    <row r="446" spans="1:9" s="147" customFormat="1" ht="15" x14ac:dyDescent="0.2">
      <c r="A446" s="471">
        <v>427</v>
      </c>
      <c r="B446" s="520"/>
      <c r="C446" s="305"/>
      <c r="D446" s="305"/>
      <c r="E446" s="292"/>
      <c r="F446" s="292"/>
      <c r="G446" s="561"/>
      <c r="H446" s="561"/>
      <c r="I446" s="602"/>
    </row>
    <row r="447" spans="1:9" s="147" customFormat="1" ht="15" x14ac:dyDescent="0.2">
      <c r="A447" s="472">
        <v>428</v>
      </c>
      <c r="B447" s="520"/>
      <c r="C447" s="305"/>
      <c r="D447" s="305"/>
      <c r="E447" s="292"/>
      <c r="F447" s="292"/>
      <c r="G447" s="561"/>
      <c r="H447" s="561"/>
      <c r="I447" s="602"/>
    </row>
    <row r="448" spans="1:9" s="147" customFormat="1" ht="15" x14ac:dyDescent="0.2">
      <c r="A448" s="471">
        <v>429</v>
      </c>
      <c r="B448" s="520"/>
      <c r="C448" s="305"/>
      <c r="D448" s="305"/>
      <c r="E448" s="292"/>
      <c r="F448" s="292"/>
      <c r="G448" s="561"/>
      <c r="H448" s="561"/>
      <c r="I448" s="602"/>
    </row>
    <row r="449" spans="1:9" s="147" customFormat="1" ht="15" x14ac:dyDescent="0.2">
      <c r="A449" s="472">
        <v>430</v>
      </c>
      <c r="B449" s="520"/>
      <c r="C449" s="305"/>
      <c r="D449" s="305"/>
      <c r="E449" s="292"/>
      <c r="F449" s="292"/>
      <c r="G449" s="561"/>
      <c r="H449" s="561"/>
      <c r="I449" s="602"/>
    </row>
    <row r="450" spans="1:9" s="147" customFormat="1" ht="15" x14ac:dyDescent="0.2">
      <c r="A450" s="471">
        <v>431</v>
      </c>
      <c r="B450" s="520"/>
      <c r="C450" s="305"/>
      <c r="D450" s="305"/>
      <c r="E450" s="292"/>
      <c r="F450" s="292"/>
      <c r="G450" s="561"/>
      <c r="H450" s="561"/>
      <c r="I450" s="602"/>
    </row>
    <row r="451" spans="1:9" s="147" customFormat="1" ht="15" x14ac:dyDescent="0.2">
      <c r="A451" s="472">
        <v>432</v>
      </c>
      <c r="B451" s="520"/>
      <c r="C451" s="305"/>
      <c r="D451" s="305"/>
      <c r="E451" s="292"/>
      <c r="F451" s="292"/>
      <c r="G451" s="561"/>
      <c r="H451" s="561"/>
      <c r="I451" s="602"/>
    </row>
    <row r="452" spans="1:9" s="147" customFormat="1" ht="15" x14ac:dyDescent="0.2">
      <c r="A452" s="471">
        <v>433</v>
      </c>
      <c r="B452" s="520"/>
      <c r="C452" s="305"/>
      <c r="D452" s="305"/>
      <c r="E452" s="292"/>
      <c r="F452" s="292"/>
      <c r="G452" s="561"/>
      <c r="H452" s="561"/>
      <c r="I452" s="602"/>
    </row>
    <row r="453" spans="1:9" s="147" customFormat="1" ht="15" x14ac:dyDescent="0.2">
      <c r="A453" s="472">
        <v>434</v>
      </c>
      <c r="B453" s="520"/>
      <c r="C453" s="305"/>
      <c r="D453" s="305"/>
      <c r="E453" s="292"/>
      <c r="F453" s="292"/>
      <c r="G453" s="561"/>
      <c r="H453" s="561"/>
      <c r="I453" s="602"/>
    </row>
    <row r="454" spans="1:9" s="147" customFormat="1" ht="15" x14ac:dyDescent="0.2">
      <c r="A454" s="471">
        <v>435</v>
      </c>
      <c r="B454" s="520"/>
      <c r="C454" s="305"/>
      <c r="D454" s="305"/>
      <c r="E454" s="292"/>
      <c r="F454" s="292"/>
      <c r="G454" s="561"/>
      <c r="H454" s="561"/>
      <c r="I454" s="602"/>
    </row>
    <row r="455" spans="1:9" s="147" customFormat="1" ht="15" x14ac:dyDescent="0.2">
      <c r="A455" s="472">
        <v>436</v>
      </c>
      <c r="B455" s="520"/>
      <c r="C455" s="305"/>
      <c r="D455" s="305"/>
      <c r="E455" s="292"/>
      <c r="F455" s="292"/>
      <c r="G455" s="561"/>
      <c r="H455" s="561"/>
      <c r="I455" s="602"/>
    </row>
    <row r="456" spans="1:9" s="147" customFormat="1" ht="15" x14ac:dyDescent="0.2">
      <c r="A456" s="471">
        <v>437</v>
      </c>
      <c r="B456" s="520"/>
      <c r="C456" s="305"/>
      <c r="D456" s="305"/>
      <c r="E456" s="292"/>
      <c r="F456" s="292"/>
      <c r="G456" s="561"/>
      <c r="H456" s="561"/>
      <c r="I456" s="602"/>
    </row>
    <row r="457" spans="1:9" s="147" customFormat="1" ht="15" x14ac:dyDescent="0.2">
      <c r="A457" s="472">
        <v>438</v>
      </c>
      <c r="B457" s="520"/>
      <c r="C457" s="305"/>
      <c r="D457" s="305"/>
      <c r="E457" s="292"/>
      <c r="F457" s="292"/>
      <c r="G457" s="561"/>
      <c r="H457" s="561"/>
      <c r="I457" s="602"/>
    </row>
    <row r="458" spans="1:9" s="147" customFormat="1" ht="15" x14ac:dyDescent="0.2">
      <c r="A458" s="471">
        <v>439</v>
      </c>
      <c r="B458" s="520"/>
      <c r="C458" s="305"/>
      <c r="D458" s="305"/>
      <c r="E458" s="292"/>
      <c r="F458" s="292"/>
      <c r="G458" s="561"/>
      <c r="H458" s="561"/>
      <c r="I458" s="602"/>
    </row>
    <row r="459" spans="1:9" s="147" customFormat="1" ht="15" x14ac:dyDescent="0.2">
      <c r="A459" s="472">
        <v>440</v>
      </c>
      <c r="B459" s="520"/>
      <c r="C459" s="305"/>
      <c r="D459" s="305"/>
      <c r="E459" s="292"/>
      <c r="F459" s="292"/>
      <c r="G459" s="561"/>
      <c r="H459" s="561"/>
      <c r="I459" s="602"/>
    </row>
    <row r="460" spans="1:9" s="147" customFormat="1" ht="15" x14ac:dyDescent="0.2">
      <c r="A460" s="471">
        <v>441</v>
      </c>
      <c r="B460" s="520"/>
      <c r="C460" s="305"/>
      <c r="D460" s="305"/>
      <c r="E460" s="292"/>
      <c r="F460" s="292"/>
      <c r="G460" s="561"/>
      <c r="H460" s="561"/>
      <c r="I460" s="602"/>
    </row>
    <row r="461" spans="1:9" s="147" customFormat="1" ht="15" x14ac:dyDescent="0.2">
      <c r="A461" s="472">
        <v>442</v>
      </c>
      <c r="B461" s="520"/>
      <c r="C461" s="305"/>
      <c r="D461" s="305"/>
      <c r="E461" s="292"/>
      <c r="F461" s="292"/>
      <c r="G461" s="561"/>
      <c r="H461" s="561"/>
      <c r="I461" s="602"/>
    </row>
    <row r="462" spans="1:9" s="147" customFormat="1" ht="15" x14ac:dyDescent="0.2">
      <c r="A462" s="471">
        <v>443</v>
      </c>
      <c r="B462" s="520"/>
      <c r="C462" s="305"/>
      <c r="D462" s="305"/>
      <c r="E462" s="292"/>
      <c r="F462" s="292"/>
      <c r="G462" s="561"/>
      <c r="H462" s="561"/>
      <c r="I462" s="602"/>
    </row>
    <row r="463" spans="1:9" s="147" customFormat="1" ht="15" x14ac:dyDescent="0.2">
      <c r="A463" s="472">
        <v>444</v>
      </c>
      <c r="B463" s="520"/>
      <c r="C463" s="305"/>
      <c r="D463" s="305"/>
      <c r="E463" s="292"/>
      <c r="F463" s="292"/>
      <c r="G463" s="561"/>
      <c r="H463" s="561"/>
      <c r="I463" s="602"/>
    </row>
    <row r="464" spans="1:9" s="147" customFormat="1" ht="15" x14ac:dyDescent="0.2">
      <c r="A464" s="471">
        <v>445</v>
      </c>
      <c r="B464" s="520"/>
      <c r="C464" s="305"/>
      <c r="D464" s="305"/>
      <c r="E464" s="292"/>
      <c r="F464" s="292"/>
      <c r="G464" s="561"/>
      <c r="H464" s="561"/>
      <c r="I464" s="602"/>
    </row>
    <row r="465" spans="1:9" s="147" customFormat="1" ht="15" x14ac:dyDescent="0.2">
      <c r="A465" s="472">
        <v>446</v>
      </c>
      <c r="B465" s="520"/>
      <c r="C465" s="305"/>
      <c r="D465" s="305"/>
      <c r="E465" s="292"/>
      <c r="F465" s="292"/>
      <c r="G465" s="561"/>
      <c r="H465" s="561"/>
      <c r="I465" s="602"/>
    </row>
    <row r="466" spans="1:9" s="147" customFormat="1" ht="15" x14ac:dyDescent="0.2">
      <c r="A466" s="471">
        <v>447</v>
      </c>
      <c r="B466" s="520"/>
      <c r="C466" s="305"/>
      <c r="D466" s="305"/>
      <c r="E466" s="292"/>
      <c r="F466" s="292"/>
      <c r="G466" s="561"/>
      <c r="H466" s="561"/>
      <c r="I466" s="602"/>
    </row>
    <row r="467" spans="1:9" s="147" customFormat="1" ht="15" x14ac:dyDescent="0.2">
      <c r="A467" s="472">
        <v>448</v>
      </c>
      <c r="B467" s="520"/>
      <c r="C467" s="305"/>
      <c r="D467" s="305"/>
      <c r="E467" s="292"/>
      <c r="F467" s="292"/>
      <c r="G467" s="561"/>
      <c r="H467" s="561"/>
      <c r="I467" s="602"/>
    </row>
    <row r="468" spans="1:9" s="147" customFormat="1" ht="15" x14ac:dyDescent="0.2">
      <c r="A468" s="471">
        <v>449</v>
      </c>
      <c r="B468" s="520"/>
      <c r="C468" s="305"/>
      <c r="D468" s="305"/>
      <c r="E468" s="292"/>
      <c r="F468" s="292"/>
      <c r="G468" s="561"/>
      <c r="H468" s="561"/>
      <c r="I468" s="602"/>
    </row>
    <row r="469" spans="1:9" s="147" customFormat="1" ht="15" x14ac:dyDescent="0.2">
      <c r="A469" s="472">
        <v>450</v>
      </c>
      <c r="B469" s="520"/>
      <c r="C469" s="305"/>
      <c r="D469" s="305"/>
      <c r="E469" s="292"/>
      <c r="F469" s="292"/>
      <c r="G469" s="561"/>
      <c r="H469" s="561"/>
      <c r="I469" s="602"/>
    </row>
    <row r="470" spans="1:9" s="147" customFormat="1" ht="15" x14ac:dyDescent="0.2">
      <c r="A470" s="471">
        <v>451</v>
      </c>
      <c r="B470" s="520"/>
      <c r="C470" s="305"/>
      <c r="D470" s="305"/>
      <c r="E470" s="292"/>
      <c r="F470" s="292"/>
      <c r="G470" s="561"/>
      <c r="H470" s="561"/>
      <c r="I470" s="602"/>
    </row>
    <row r="471" spans="1:9" s="147" customFormat="1" ht="15" x14ac:dyDescent="0.2">
      <c r="A471" s="472">
        <v>452</v>
      </c>
      <c r="B471" s="520"/>
      <c r="C471" s="305"/>
      <c r="D471" s="305"/>
      <c r="E471" s="292"/>
      <c r="F471" s="292"/>
      <c r="G471" s="561"/>
      <c r="H471" s="561"/>
      <c r="I471" s="602"/>
    </row>
    <row r="472" spans="1:9" s="147" customFormat="1" ht="15" x14ac:dyDescent="0.2">
      <c r="A472" s="471">
        <v>453</v>
      </c>
      <c r="B472" s="520"/>
      <c r="C472" s="305"/>
      <c r="D472" s="305"/>
      <c r="E472" s="292"/>
      <c r="F472" s="292"/>
      <c r="G472" s="561"/>
      <c r="H472" s="561"/>
      <c r="I472" s="602"/>
    </row>
    <row r="473" spans="1:9" s="147" customFormat="1" ht="15" x14ac:dyDescent="0.2">
      <c r="A473" s="472">
        <v>454</v>
      </c>
      <c r="B473" s="520"/>
      <c r="C473" s="305"/>
      <c r="D473" s="305"/>
      <c r="E473" s="292"/>
      <c r="F473" s="292"/>
      <c r="G473" s="561"/>
      <c r="H473" s="561"/>
      <c r="I473" s="602"/>
    </row>
    <row r="474" spans="1:9" s="147" customFormat="1" ht="15" x14ac:dyDescent="0.2">
      <c r="A474" s="471">
        <v>455</v>
      </c>
      <c r="B474" s="520"/>
      <c r="C474" s="305"/>
      <c r="D474" s="305"/>
      <c r="E474" s="292"/>
      <c r="F474" s="292"/>
      <c r="G474" s="561"/>
      <c r="H474" s="561"/>
      <c r="I474" s="602"/>
    </row>
    <row r="475" spans="1:9" s="147" customFormat="1" ht="15" x14ac:dyDescent="0.2">
      <c r="A475" s="472">
        <v>456</v>
      </c>
      <c r="B475" s="520"/>
      <c r="C475" s="305"/>
      <c r="D475" s="305"/>
      <c r="E475" s="292"/>
      <c r="F475" s="292"/>
      <c r="G475" s="561"/>
      <c r="H475" s="561"/>
      <c r="I475" s="602"/>
    </row>
    <row r="476" spans="1:9" s="147" customFormat="1" ht="15" x14ac:dyDescent="0.2">
      <c r="A476" s="471">
        <v>457</v>
      </c>
      <c r="B476" s="520"/>
      <c r="C476" s="305"/>
      <c r="D476" s="305"/>
      <c r="E476" s="292"/>
      <c r="F476" s="292"/>
      <c r="G476" s="561"/>
      <c r="H476" s="561"/>
      <c r="I476" s="602"/>
    </row>
    <row r="477" spans="1:9" s="147" customFormat="1" ht="15" x14ac:dyDescent="0.2">
      <c r="A477" s="472">
        <v>458</v>
      </c>
      <c r="B477" s="520"/>
      <c r="C477" s="305"/>
      <c r="D477" s="305"/>
      <c r="E477" s="292"/>
      <c r="F477" s="292"/>
      <c r="G477" s="561"/>
      <c r="H477" s="561"/>
      <c r="I477" s="602"/>
    </row>
    <row r="478" spans="1:9" s="147" customFormat="1" ht="15" x14ac:dyDescent="0.2">
      <c r="A478" s="471">
        <v>459</v>
      </c>
      <c r="B478" s="520"/>
      <c r="C478" s="305"/>
      <c r="D478" s="305"/>
      <c r="E478" s="292"/>
      <c r="F478" s="292"/>
      <c r="G478" s="561"/>
      <c r="H478" s="561"/>
      <c r="I478" s="602"/>
    </row>
    <row r="479" spans="1:9" s="147" customFormat="1" ht="15" x14ac:dyDescent="0.2">
      <c r="A479" s="472">
        <v>460</v>
      </c>
      <c r="B479" s="520"/>
      <c r="C479" s="305"/>
      <c r="D479" s="305"/>
      <c r="E479" s="292"/>
      <c r="F479" s="292"/>
      <c r="G479" s="561"/>
      <c r="H479" s="561"/>
      <c r="I479" s="602"/>
    </row>
    <row r="480" spans="1:9" s="147" customFormat="1" ht="15" x14ac:dyDescent="0.2">
      <c r="A480" s="471">
        <v>461</v>
      </c>
      <c r="B480" s="520"/>
      <c r="C480" s="305"/>
      <c r="D480" s="305"/>
      <c r="E480" s="292"/>
      <c r="F480" s="292"/>
      <c r="G480" s="561"/>
      <c r="H480" s="561"/>
      <c r="I480" s="602"/>
    </row>
    <row r="481" spans="1:9" s="147" customFormat="1" ht="15" x14ac:dyDescent="0.2">
      <c r="A481" s="472">
        <v>462</v>
      </c>
      <c r="B481" s="520"/>
      <c r="C481" s="305"/>
      <c r="D481" s="305"/>
      <c r="E481" s="292"/>
      <c r="F481" s="292"/>
      <c r="G481" s="561"/>
      <c r="H481" s="561"/>
      <c r="I481" s="602"/>
    </row>
    <row r="482" spans="1:9" s="147" customFormat="1" ht="15" x14ac:dyDescent="0.2">
      <c r="A482" s="471">
        <v>463</v>
      </c>
      <c r="B482" s="520"/>
      <c r="C482" s="305"/>
      <c r="D482" s="305"/>
      <c r="E482" s="292"/>
      <c r="F482" s="292"/>
      <c r="G482" s="561"/>
      <c r="H482" s="561"/>
      <c r="I482" s="602"/>
    </row>
    <row r="483" spans="1:9" s="147" customFormat="1" ht="15" x14ac:dyDescent="0.2">
      <c r="A483" s="472">
        <v>464</v>
      </c>
      <c r="B483" s="520"/>
      <c r="C483" s="305"/>
      <c r="D483" s="305"/>
      <c r="E483" s="292"/>
      <c r="F483" s="292"/>
      <c r="G483" s="561"/>
      <c r="H483" s="561"/>
      <c r="I483" s="602"/>
    </row>
    <row r="484" spans="1:9" s="147" customFormat="1" ht="15" x14ac:dyDescent="0.2">
      <c r="A484" s="471">
        <v>465</v>
      </c>
      <c r="B484" s="520"/>
      <c r="C484" s="305"/>
      <c r="D484" s="305"/>
      <c r="E484" s="292"/>
      <c r="F484" s="292"/>
      <c r="G484" s="561"/>
      <c r="H484" s="561"/>
      <c r="I484" s="602"/>
    </row>
    <row r="485" spans="1:9" s="147" customFormat="1" ht="15" x14ac:dyDescent="0.2">
      <c r="A485" s="472">
        <v>466</v>
      </c>
      <c r="B485" s="520"/>
      <c r="C485" s="305"/>
      <c r="D485" s="305"/>
      <c r="E485" s="292"/>
      <c r="F485" s="292"/>
      <c r="G485" s="561"/>
      <c r="H485" s="561"/>
      <c r="I485" s="602"/>
    </row>
    <row r="486" spans="1:9" s="147" customFormat="1" ht="15" x14ac:dyDescent="0.2">
      <c r="A486" s="471">
        <v>467</v>
      </c>
      <c r="B486" s="520"/>
      <c r="C486" s="305"/>
      <c r="D486" s="305"/>
      <c r="E486" s="292"/>
      <c r="F486" s="292"/>
      <c r="G486" s="561"/>
      <c r="H486" s="561"/>
      <c r="I486" s="602"/>
    </row>
    <row r="487" spans="1:9" s="147" customFormat="1" ht="15" x14ac:dyDescent="0.2">
      <c r="A487" s="472">
        <v>468</v>
      </c>
      <c r="B487" s="520"/>
      <c r="C487" s="305"/>
      <c r="D487" s="305"/>
      <c r="E487" s="292"/>
      <c r="F487" s="292"/>
      <c r="G487" s="561"/>
      <c r="H487" s="561"/>
      <c r="I487" s="602"/>
    </row>
    <row r="488" spans="1:9" s="147" customFormat="1" ht="15" x14ac:dyDescent="0.2">
      <c r="A488" s="471">
        <v>469</v>
      </c>
      <c r="B488" s="520"/>
      <c r="C488" s="305"/>
      <c r="D488" s="305"/>
      <c r="E488" s="292"/>
      <c r="F488" s="292"/>
      <c r="G488" s="561"/>
      <c r="H488" s="561"/>
      <c r="I488" s="602"/>
    </row>
    <row r="489" spans="1:9" s="147" customFormat="1" ht="15" x14ac:dyDescent="0.2">
      <c r="A489" s="472">
        <v>470</v>
      </c>
      <c r="B489" s="520"/>
      <c r="C489" s="305"/>
      <c r="D489" s="305"/>
      <c r="E489" s="292"/>
      <c r="F489" s="292"/>
      <c r="G489" s="561"/>
      <c r="H489" s="561"/>
      <c r="I489" s="602"/>
    </row>
    <row r="490" spans="1:9" s="147" customFormat="1" ht="15" x14ac:dyDescent="0.2">
      <c r="A490" s="471">
        <v>471</v>
      </c>
      <c r="B490" s="520"/>
      <c r="C490" s="305"/>
      <c r="D490" s="305"/>
      <c r="E490" s="292"/>
      <c r="F490" s="292"/>
      <c r="G490" s="561"/>
      <c r="H490" s="561"/>
      <c r="I490" s="602"/>
    </row>
    <row r="491" spans="1:9" s="147" customFormat="1" ht="15" x14ac:dyDescent="0.2">
      <c r="A491" s="472">
        <v>472</v>
      </c>
      <c r="B491" s="520"/>
      <c r="C491" s="305"/>
      <c r="D491" s="305"/>
      <c r="E491" s="292"/>
      <c r="F491" s="292"/>
      <c r="G491" s="561"/>
      <c r="H491" s="561"/>
      <c r="I491" s="602"/>
    </row>
    <row r="492" spans="1:9" s="147" customFormat="1" ht="15" x14ac:dyDescent="0.2">
      <c r="A492" s="471">
        <v>473</v>
      </c>
      <c r="B492" s="520"/>
      <c r="C492" s="305"/>
      <c r="D492" s="305"/>
      <c r="E492" s="292"/>
      <c r="F492" s="292"/>
      <c r="G492" s="561"/>
      <c r="H492" s="561"/>
      <c r="I492" s="602"/>
    </row>
    <row r="493" spans="1:9" s="147" customFormat="1" ht="15" x14ac:dyDescent="0.2">
      <c r="A493" s="472">
        <v>474</v>
      </c>
      <c r="B493" s="520"/>
      <c r="C493" s="305"/>
      <c r="D493" s="305"/>
      <c r="E493" s="292"/>
      <c r="F493" s="292"/>
      <c r="G493" s="561"/>
      <c r="H493" s="561"/>
      <c r="I493" s="602"/>
    </row>
    <row r="494" spans="1:9" s="147" customFormat="1" ht="15" x14ac:dyDescent="0.2">
      <c r="A494" s="471">
        <v>475</v>
      </c>
      <c r="B494" s="520"/>
      <c r="C494" s="305"/>
      <c r="D494" s="305"/>
      <c r="E494" s="292"/>
      <c r="F494" s="292"/>
      <c r="G494" s="561"/>
      <c r="H494" s="561"/>
      <c r="I494" s="602"/>
    </row>
    <row r="495" spans="1:9" s="147" customFormat="1" ht="15" x14ac:dyDescent="0.2">
      <c r="A495" s="472">
        <v>476</v>
      </c>
      <c r="B495" s="520"/>
      <c r="C495" s="305"/>
      <c r="D495" s="305"/>
      <c r="E495" s="292"/>
      <c r="F495" s="292"/>
      <c r="G495" s="561"/>
      <c r="H495" s="561"/>
      <c r="I495" s="602"/>
    </row>
    <row r="496" spans="1:9" s="147" customFormat="1" ht="15" x14ac:dyDescent="0.2">
      <c r="A496" s="471">
        <v>477</v>
      </c>
      <c r="B496" s="520"/>
      <c r="C496" s="305"/>
      <c r="D496" s="305"/>
      <c r="E496" s="292"/>
      <c r="F496" s="292"/>
      <c r="G496" s="561"/>
      <c r="H496" s="561"/>
      <c r="I496" s="602"/>
    </row>
    <row r="497" spans="1:9" s="147" customFormat="1" ht="15" x14ac:dyDescent="0.2">
      <c r="A497" s="472">
        <v>478</v>
      </c>
      <c r="B497" s="520"/>
      <c r="C497" s="305"/>
      <c r="D497" s="305"/>
      <c r="E497" s="292"/>
      <c r="F497" s="292"/>
      <c r="G497" s="561"/>
      <c r="H497" s="561"/>
      <c r="I497" s="602"/>
    </row>
    <row r="498" spans="1:9" s="147" customFormat="1" ht="15" x14ac:dyDescent="0.2">
      <c r="A498" s="471">
        <v>479</v>
      </c>
      <c r="B498" s="520"/>
      <c r="C498" s="305"/>
      <c r="D498" s="305"/>
      <c r="E498" s="292"/>
      <c r="F498" s="292"/>
      <c r="G498" s="561"/>
      <c r="H498" s="561"/>
      <c r="I498" s="602"/>
    </row>
    <row r="499" spans="1:9" s="147" customFormat="1" ht="15" x14ac:dyDescent="0.2">
      <c r="A499" s="472">
        <v>480</v>
      </c>
      <c r="B499" s="520"/>
      <c r="C499" s="305"/>
      <c r="D499" s="305"/>
      <c r="E499" s="292"/>
      <c r="F499" s="292"/>
      <c r="G499" s="561"/>
      <c r="H499" s="561"/>
      <c r="I499" s="602"/>
    </row>
    <row r="500" spans="1:9" s="147" customFormat="1" ht="15" x14ac:dyDescent="0.2">
      <c r="A500" s="471">
        <v>481</v>
      </c>
      <c r="B500" s="520"/>
      <c r="C500" s="305"/>
      <c r="D500" s="305"/>
      <c r="E500" s="292"/>
      <c r="F500" s="292"/>
      <c r="G500" s="561"/>
      <c r="H500" s="561"/>
      <c r="I500" s="602"/>
    </row>
    <row r="501" spans="1:9" s="147" customFormat="1" ht="15" x14ac:dyDescent="0.2">
      <c r="A501" s="472">
        <v>482</v>
      </c>
      <c r="B501" s="520"/>
      <c r="C501" s="305"/>
      <c r="D501" s="305"/>
      <c r="E501" s="292"/>
      <c r="F501" s="292"/>
      <c r="G501" s="561"/>
      <c r="H501" s="561"/>
      <c r="I501" s="602"/>
    </row>
    <row r="502" spans="1:9" s="147" customFormat="1" ht="15" x14ac:dyDescent="0.2">
      <c r="A502" s="471">
        <v>483</v>
      </c>
      <c r="B502" s="520"/>
      <c r="C502" s="305"/>
      <c r="D502" s="305"/>
      <c r="E502" s="292"/>
      <c r="F502" s="292"/>
      <c r="G502" s="561"/>
      <c r="H502" s="561"/>
      <c r="I502" s="602"/>
    </row>
    <row r="503" spans="1:9" s="147" customFormat="1" ht="15" x14ac:dyDescent="0.2">
      <c r="A503" s="472">
        <v>484</v>
      </c>
      <c r="B503" s="520"/>
      <c r="C503" s="305"/>
      <c r="D503" s="305"/>
      <c r="E503" s="292"/>
      <c r="F503" s="292"/>
      <c r="G503" s="561"/>
      <c r="H503" s="561"/>
      <c r="I503" s="602"/>
    </row>
    <row r="504" spans="1:9" s="147" customFormat="1" ht="15" x14ac:dyDescent="0.2">
      <c r="A504" s="471">
        <v>485</v>
      </c>
      <c r="B504" s="520"/>
      <c r="C504" s="305"/>
      <c r="D504" s="305"/>
      <c r="E504" s="292"/>
      <c r="F504" s="292"/>
      <c r="G504" s="561"/>
      <c r="H504" s="561"/>
      <c r="I504" s="602"/>
    </row>
    <row r="505" spans="1:9" s="147" customFormat="1" ht="15" x14ac:dyDescent="0.2">
      <c r="A505" s="472">
        <v>486</v>
      </c>
      <c r="B505" s="520"/>
      <c r="C505" s="305"/>
      <c r="D505" s="305"/>
      <c r="E505" s="292"/>
      <c r="F505" s="292"/>
      <c r="G505" s="561"/>
      <c r="H505" s="561"/>
      <c r="I505" s="602"/>
    </row>
    <row r="506" spans="1:9" s="147" customFormat="1" ht="15" x14ac:dyDescent="0.2">
      <c r="A506" s="471">
        <v>487</v>
      </c>
      <c r="B506" s="520"/>
      <c r="C506" s="305"/>
      <c r="D506" s="305"/>
      <c r="E506" s="292"/>
      <c r="F506" s="292"/>
      <c r="G506" s="561"/>
      <c r="H506" s="561"/>
      <c r="I506" s="602"/>
    </row>
    <row r="507" spans="1:9" s="147" customFormat="1" ht="15" x14ac:dyDescent="0.2">
      <c r="A507" s="472">
        <v>488</v>
      </c>
      <c r="B507" s="520"/>
      <c r="C507" s="305"/>
      <c r="D507" s="305"/>
      <c r="E507" s="292"/>
      <c r="F507" s="292"/>
      <c r="G507" s="561"/>
      <c r="H507" s="561"/>
      <c r="I507" s="602"/>
    </row>
    <row r="508" spans="1:9" s="147" customFormat="1" ht="15" x14ac:dyDescent="0.2">
      <c r="A508" s="471">
        <v>489</v>
      </c>
      <c r="B508" s="520"/>
      <c r="C508" s="305"/>
      <c r="D508" s="305"/>
      <c r="E508" s="292"/>
      <c r="F508" s="292"/>
      <c r="G508" s="561"/>
      <c r="H508" s="561"/>
      <c r="I508" s="602"/>
    </row>
    <row r="509" spans="1:9" s="147" customFormat="1" ht="15" x14ac:dyDescent="0.2">
      <c r="A509" s="472">
        <v>490</v>
      </c>
      <c r="B509" s="520"/>
      <c r="C509" s="305"/>
      <c r="D509" s="305"/>
      <c r="E509" s="292"/>
      <c r="F509" s="292"/>
      <c r="G509" s="561"/>
      <c r="H509" s="561"/>
      <c r="I509" s="602"/>
    </row>
    <row r="510" spans="1:9" s="147" customFormat="1" ht="15" x14ac:dyDescent="0.2">
      <c r="A510" s="471">
        <v>491</v>
      </c>
      <c r="B510" s="520"/>
      <c r="C510" s="305"/>
      <c r="D510" s="305"/>
      <c r="E510" s="292"/>
      <c r="F510" s="292"/>
      <c r="G510" s="561"/>
      <c r="H510" s="561"/>
      <c r="I510" s="602"/>
    </row>
    <row r="511" spans="1:9" s="147" customFormat="1" ht="15" x14ac:dyDescent="0.2">
      <c r="A511" s="472">
        <v>492</v>
      </c>
      <c r="B511" s="520"/>
      <c r="C511" s="305"/>
      <c r="D511" s="305"/>
      <c r="E511" s="292"/>
      <c r="F511" s="292"/>
      <c r="G511" s="561"/>
      <c r="H511" s="561"/>
      <c r="I511" s="602"/>
    </row>
    <row r="512" spans="1:9" s="147" customFormat="1" ht="15" x14ac:dyDescent="0.2">
      <c r="A512" s="471">
        <v>493</v>
      </c>
      <c r="B512" s="520"/>
      <c r="C512" s="305"/>
      <c r="D512" s="305"/>
      <c r="E512" s="292"/>
      <c r="F512" s="292"/>
      <c r="G512" s="561"/>
      <c r="H512" s="561"/>
      <c r="I512" s="602"/>
    </row>
    <row r="513" spans="1:9" s="147" customFormat="1" ht="15" x14ac:dyDescent="0.2">
      <c r="A513" s="472">
        <v>494</v>
      </c>
      <c r="B513" s="520"/>
      <c r="C513" s="305"/>
      <c r="D513" s="305"/>
      <c r="E513" s="292"/>
      <c r="F513" s="292"/>
      <c r="G513" s="561"/>
      <c r="H513" s="561"/>
      <c r="I513" s="602"/>
    </row>
    <row r="514" spans="1:9" s="147" customFormat="1" ht="15" x14ac:dyDescent="0.2">
      <c r="A514" s="471">
        <v>495</v>
      </c>
      <c r="B514" s="520"/>
      <c r="C514" s="305"/>
      <c r="D514" s="305"/>
      <c r="E514" s="292"/>
      <c r="F514" s="292"/>
      <c r="G514" s="561"/>
      <c r="H514" s="561"/>
      <c r="I514" s="602"/>
    </row>
    <row r="515" spans="1:9" s="147" customFormat="1" ht="15" x14ac:dyDescent="0.2">
      <c r="A515" s="472">
        <v>496</v>
      </c>
      <c r="B515" s="520"/>
      <c r="C515" s="305"/>
      <c r="D515" s="305"/>
      <c r="E515" s="292"/>
      <c r="F515" s="292"/>
      <c r="G515" s="561"/>
      <c r="H515" s="561"/>
      <c r="I515" s="602"/>
    </row>
    <row r="516" spans="1:9" s="147" customFormat="1" ht="15" x14ac:dyDescent="0.2">
      <c r="A516" s="471">
        <v>497</v>
      </c>
      <c r="B516" s="520"/>
      <c r="C516" s="305"/>
      <c r="D516" s="305"/>
      <c r="E516" s="292"/>
      <c r="F516" s="292"/>
      <c r="G516" s="561"/>
      <c r="H516" s="561"/>
      <c r="I516" s="602"/>
    </row>
    <row r="517" spans="1:9" s="147" customFormat="1" ht="15" x14ac:dyDescent="0.2">
      <c r="A517" s="472">
        <v>498</v>
      </c>
      <c r="B517" s="520"/>
      <c r="C517" s="305"/>
      <c r="D517" s="305"/>
      <c r="E517" s="292"/>
      <c r="F517" s="292"/>
      <c r="G517" s="561"/>
      <c r="H517" s="561"/>
      <c r="I517" s="602"/>
    </row>
    <row r="518" spans="1:9" s="147" customFormat="1" ht="15" x14ac:dyDescent="0.2">
      <c r="A518" s="471">
        <v>499</v>
      </c>
      <c r="B518" s="520"/>
      <c r="C518" s="305"/>
      <c r="D518" s="305"/>
      <c r="E518" s="292"/>
      <c r="F518" s="292"/>
      <c r="G518" s="561"/>
      <c r="H518" s="561"/>
      <c r="I518" s="602"/>
    </row>
    <row r="519" spans="1:9" s="147" customFormat="1" ht="15" x14ac:dyDescent="0.2">
      <c r="A519" s="472">
        <v>500</v>
      </c>
      <c r="B519" s="520"/>
      <c r="C519" s="305"/>
      <c r="D519" s="305"/>
      <c r="E519" s="292"/>
      <c r="F519" s="292"/>
      <c r="G519" s="561"/>
      <c r="H519" s="561"/>
      <c r="I519" s="602"/>
    </row>
    <row r="520" spans="1:9" s="147" customFormat="1" ht="15" x14ac:dyDescent="0.2">
      <c r="A520" s="471">
        <v>501</v>
      </c>
      <c r="B520" s="520"/>
      <c r="C520" s="305"/>
      <c r="D520" s="305"/>
      <c r="E520" s="292"/>
      <c r="F520" s="292"/>
      <c r="G520" s="561"/>
      <c r="H520" s="561"/>
      <c r="I520" s="602"/>
    </row>
    <row r="521" spans="1:9" s="147" customFormat="1" ht="15" x14ac:dyDescent="0.2">
      <c r="A521" s="472">
        <v>502</v>
      </c>
      <c r="B521" s="520"/>
      <c r="C521" s="305"/>
      <c r="D521" s="305"/>
      <c r="E521" s="292"/>
      <c r="F521" s="292"/>
      <c r="G521" s="561"/>
      <c r="H521" s="561"/>
      <c r="I521" s="602"/>
    </row>
    <row r="522" spans="1:9" s="147" customFormat="1" ht="15" x14ac:dyDescent="0.2">
      <c r="A522" s="471">
        <v>503</v>
      </c>
      <c r="B522" s="520"/>
      <c r="C522" s="305"/>
      <c r="D522" s="305"/>
      <c r="E522" s="292"/>
      <c r="F522" s="292"/>
      <c r="G522" s="561"/>
      <c r="H522" s="561"/>
      <c r="I522" s="602"/>
    </row>
    <row r="523" spans="1:9" s="147" customFormat="1" ht="15" x14ac:dyDescent="0.2">
      <c r="A523" s="472">
        <v>504</v>
      </c>
      <c r="B523" s="520"/>
      <c r="C523" s="305"/>
      <c r="D523" s="305"/>
      <c r="E523" s="292"/>
      <c r="F523" s="292"/>
      <c r="G523" s="561"/>
      <c r="H523" s="561"/>
      <c r="I523" s="602"/>
    </row>
    <row r="524" spans="1:9" s="147" customFormat="1" ht="15" x14ac:dyDescent="0.2">
      <c r="A524" s="471">
        <v>505</v>
      </c>
      <c r="B524" s="520"/>
      <c r="C524" s="305"/>
      <c r="D524" s="305"/>
      <c r="E524" s="292"/>
      <c r="F524" s="292"/>
      <c r="G524" s="561"/>
      <c r="H524" s="561"/>
      <c r="I524" s="602"/>
    </row>
    <row r="525" spans="1:9" s="147" customFormat="1" ht="15" x14ac:dyDescent="0.2">
      <c r="A525" s="472">
        <v>506</v>
      </c>
      <c r="B525" s="520"/>
      <c r="C525" s="305"/>
      <c r="D525" s="305"/>
      <c r="E525" s="292"/>
      <c r="F525" s="292"/>
      <c r="G525" s="561"/>
      <c r="H525" s="561"/>
      <c r="I525" s="602"/>
    </row>
    <row r="526" spans="1:9" s="147" customFormat="1" ht="15" x14ac:dyDescent="0.2">
      <c r="A526" s="471">
        <v>507</v>
      </c>
      <c r="B526" s="520"/>
      <c r="C526" s="305"/>
      <c r="D526" s="305"/>
      <c r="E526" s="292"/>
      <c r="F526" s="292"/>
      <c r="G526" s="561"/>
      <c r="H526" s="561"/>
      <c r="I526" s="602"/>
    </row>
    <row r="527" spans="1:9" s="147" customFormat="1" ht="15" x14ac:dyDescent="0.2">
      <c r="A527" s="472">
        <v>508</v>
      </c>
      <c r="B527" s="520"/>
      <c r="C527" s="305"/>
      <c r="D527" s="305"/>
      <c r="E527" s="292"/>
      <c r="F527" s="292"/>
      <c r="G527" s="561"/>
      <c r="H527" s="561"/>
      <c r="I527" s="602"/>
    </row>
    <row r="528" spans="1:9" s="147" customFormat="1" ht="15" x14ac:dyDescent="0.2">
      <c r="A528" s="471">
        <v>509</v>
      </c>
      <c r="B528" s="520"/>
      <c r="C528" s="305"/>
      <c r="D528" s="305"/>
      <c r="E528" s="292"/>
      <c r="F528" s="292"/>
      <c r="G528" s="561"/>
      <c r="H528" s="561"/>
      <c r="I528" s="602"/>
    </row>
    <row r="529" spans="1:9" s="147" customFormat="1" ht="15" x14ac:dyDescent="0.2">
      <c r="A529" s="472">
        <v>510</v>
      </c>
      <c r="B529" s="520"/>
      <c r="C529" s="305"/>
      <c r="D529" s="305"/>
      <c r="E529" s="292"/>
      <c r="F529" s="292"/>
      <c r="G529" s="561"/>
      <c r="H529" s="561"/>
      <c r="I529" s="602"/>
    </row>
    <row r="530" spans="1:9" s="147" customFormat="1" ht="15" x14ac:dyDescent="0.2">
      <c r="A530" s="471">
        <v>511</v>
      </c>
      <c r="B530" s="520"/>
      <c r="C530" s="305"/>
      <c r="D530" s="305"/>
      <c r="E530" s="292"/>
      <c r="F530" s="292"/>
      <c r="G530" s="561"/>
      <c r="H530" s="561"/>
      <c r="I530" s="602"/>
    </row>
    <row r="531" spans="1:9" s="147" customFormat="1" ht="15" x14ac:dyDescent="0.2">
      <c r="A531" s="472">
        <v>512</v>
      </c>
      <c r="B531" s="520"/>
      <c r="C531" s="305"/>
      <c r="D531" s="305"/>
      <c r="E531" s="292"/>
      <c r="F531" s="292"/>
      <c r="G531" s="561"/>
      <c r="H531" s="561"/>
      <c r="I531" s="602"/>
    </row>
    <row r="532" spans="1:9" s="147" customFormat="1" ht="15" x14ac:dyDescent="0.2">
      <c r="A532" s="471">
        <v>513</v>
      </c>
      <c r="B532" s="520"/>
      <c r="C532" s="305"/>
      <c r="D532" s="305"/>
      <c r="E532" s="292"/>
      <c r="F532" s="292"/>
      <c r="G532" s="561"/>
      <c r="H532" s="561"/>
      <c r="I532" s="602"/>
    </row>
    <row r="533" spans="1:9" s="147" customFormat="1" ht="15" x14ac:dyDescent="0.2">
      <c r="A533" s="472">
        <v>514</v>
      </c>
      <c r="B533" s="520"/>
      <c r="C533" s="305"/>
      <c r="D533" s="305"/>
      <c r="E533" s="292"/>
      <c r="F533" s="292"/>
      <c r="G533" s="561"/>
      <c r="H533" s="561"/>
      <c r="I533" s="602"/>
    </row>
    <row r="534" spans="1:9" s="147" customFormat="1" ht="15" x14ac:dyDescent="0.2">
      <c r="A534" s="471">
        <v>515</v>
      </c>
      <c r="B534" s="520"/>
      <c r="C534" s="305"/>
      <c r="D534" s="305"/>
      <c r="E534" s="292"/>
      <c r="F534" s="292"/>
      <c r="G534" s="561"/>
      <c r="H534" s="561"/>
      <c r="I534" s="602"/>
    </row>
    <row r="535" spans="1:9" s="147" customFormat="1" ht="15" x14ac:dyDescent="0.2">
      <c r="A535" s="472">
        <v>516</v>
      </c>
      <c r="B535" s="520"/>
      <c r="C535" s="305"/>
      <c r="D535" s="305"/>
      <c r="E535" s="292"/>
      <c r="F535" s="292"/>
      <c r="G535" s="561"/>
      <c r="H535" s="561"/>
      <c r="I535" s="602"/>
    </row>
    <row r="536" spans="1:9" s="147" customFormat="1" ht="15" x14ac:dyDescent="0.2">
      <c r="A536" s="471">
        <v>517</v>
      </c>
      <c r="B536" s="520"/>
      <c r="C536" s="305"/>
      <c r="D536" s="305"/>
      <c r="E536" s="292"/>
      <c r="F536" s="292"/>
      <c r="G536" s="561"/>
      <c r="H536" s="561"/>
      <c r="I536" s="602"/>
    </row>
    <row r="537" spans="1:9" s="147" customFormat="1" ht="15" x14ac:dyDescent="0.2">
      <c r="A537" s="472">
        <v>518</v>
      </c>
      <c r="B537" s="520"/>
      <c r="C537" s="305"/>
      <c r="D537" s="305"/>
      <c r="E537" s="292"/>
      <c r="F537" s="292"/>
      <c r="G537" s="561"/>
      <c r="H537" s="561"/>
      <c r="I537" s="602"/>
    </row>
    <row r="538" spans="1:9" s="147" customFormat="1" ht="15" x14ac:dyDescent="0.2">
      <c r="A538" s="471">
        <v>519</v>
      </c>
      <c r="B538" s="520"/>
      <c r="C538" s="305"/>
      <c r="D538" s="305"/>
      <c r="E538" s="292"/>
      <c r="F538" s="292"/>
      <c r="G538" s="561"/>
      <c r="H538" s="561"/>
      <c r="I538" s="602"/>
    </row>
    <row r="539" spans="1:9" s="147" customFormat="1" ht="15" x14ac:dyDescent="0.2">
      <c r="A539" s="472">
        <v>520</v>
      </c>
      <c r="B539" s="520"/>
      <c r="C539" s="305"/>
      <c r="D539" s="305"/>
      <c r="E539" s="292"/>
      <c r="F539" s="292"/>
      <c r="G539" s="561"/>
      <c r="H539" s="561"/>
      <c r="I539" s="602"/>
    </row>
    <row r="540" spans="1:9" s="147" customFormat="1" ht="15" x14ac:dyDescent="0.2">
      <c r="A540" s="471">
        <v>521</v>
      </c>
      <c r="B540" s="520"/>
      <c r="C540" s="305"/>
      <c r="D540" s="305"/>
      <c r="E540" s="292"/>
      <c r="F540" s="292"/>
      <c r="G540" s="561"/>
      <c r="H540" s="561"/>
      <c r="I540" s="602"/>
    </row>
    <row r="541" spans="1:9" s="147" customFormat="1" ht="15" x14ac:dyDescent="0.2">
      <c r="A541" s="472">
        <v>522</v>
      </c>
      <c r="B541" s="520"/>
      <c r="C541" s="305"/>
      <c r="D541" s="305"/>
      <c r="E541" s="292"/>
      <c r="F541" s="292"/>
      <c r="G541" s="561"/>
      <c r="H541" s="561"/>
      <c r="I541" s="602"/>
    </row>
    <row r="542" spans="1:9" s="147" customFormat="1" ht="15" x14ac:dyDescent="0.2">
      <c r="A542" s="471">
        <v>523</v>
      </c>
      <c r="B542" s="520"/>
      <c r="C542" s="305"/>
      <c r="D542" s="305"/>
      <c r="E542" s="292"/>
      <c r="F542" s="292"/>
      <c r="G542" s="561"/>
      <c r="H542" s="561"/>
      <c r="I542" s="602"/>
    </row>
    <row r="543" spans="1:9" s="147" customFormat="1" ht="15" x14ac:dyDescent="0.2">
      <c r="A543" s="472">
        <v>524</v>
      </c>
      <c r="B543" s="520"/>
      <c r="C543" s="305"/>
      <c r="D543" s="305"/>
      <c r="E543" s="292"/>
      <c r="F543" s="292"/>
      <c r="G543" s="561"/>
      <c r="H543" s="561"/>
      <c r="I543" s="602"/>
    </row>
    <row r="544" spans="1:9" s="147" customFormat="1" ht="15" x14ac:dyDescent="0.2">
      <c r="A544" s="471">
        <v>525</v>
      </c>
      <c r="B544" s="520"/>
      <c r="C544" s="305"/>
      <c r="D544" s="305"/>
      <c r="E544" s="292"/>
      <c r="F544" s="292"/>
      <c r="G544" s="561"/>
      <c r="H544" s="561"/>
      <c r="I544" s="602"/>
    </row>
    <row r="545" spans="1:9" s="147" customFormat="1" ht="15" x14ac:dyDescent="0.2">
      <c r="A545" s="472">
        <v>526</v>
      </c>
      <c r="B545" s="520"/>
      <c r="C545" s="305"/>
      <c r="D545" s="305"/>
      <c r="E545" s="292"/>
      <c r="F545" s="292"/>
      <c r="G545" s="561"/>
      <c r="H545" s="561"/>
      <c r="I545" s="602"/>
    </row>
    <row r="546" spans="1:9" s="147" customFormat="1" ht="15" x14ac:dyDescent="0.2">
      <c r="A546" s="471">
        <v>527</v>
      </c>
      <c r="B546" s="520"/>
      <c r="C546" s="305"/>
      <c r="D546" s="305"/>
      <c r="E546" s="292"/>
      <c r="F546" s="292"/>
      <c r="G546" s="561"/>
      <c r="H546" s="561"/>
      <c r="I546" s="602"/>
    </row>
    <row r="547" spans="1:9" s="147" customFormat="1" ht="15" x14ac:dyDescent="0.2">
      <c r="A547" s="472">
        <v>528</v>
      </c>
      <c r="B547" s="520"/>
      <c r="C547" s="305"/>
      <c r="D547" s="305"/>
      <c r="E547" s="292"/>
      <c r="F547" s="292"/>
      <c r="G547" s="561"/>
      <c r="H547" s="561"/>
      <c r="I547" s="602"/>
    </row>
    <row r="548" spans="1:9" s="147" customFormat="1" ht="15" x14ac:dyDescent="0.2">
      <c r="A548" s="471">
        <v>529</v>
      </c>
      <c r="B548" s="520"/>
      <c r="C548" s="305"/>
      <c r="D548" s="305"/>
      <c r="E548" s="292"/>
      <c r="F548" s="292"/>
      <c r="G548" s="561"/>
      <c r="H548" s="561"/>
      <c r="I548" s="602"/>
    </row>
    <row r="549" spans="1:9" s="147" customFormat="1" ht="15" x14ac:dyDescent="0.2">
      <c r="A549" s="472">
        <v>530</v>
      </c>
      <c r="B549" s="520"/>
      <c r="C549" s="305"/>
      <c r="D549" s="305"/>
      <c r="E549" s="292"/>
      <c r="F549" s="292"/>
      <c r="G549" s="561"/>
      <c r="H549" s="561"/>
      <c r="I549" s="602"/>
    </row>
    <row r="550" spans="1:9" s="147" customFormat="1" ht="15" x14ac:dyDescent="0.2">
      <c r="A550" s="471">
        <v>531</v>
      </c>
      <c r="B550" s="520"/>
      <c r="C550" s="305"/>
      <c r="D550" s="305"/>
      <c r="E550" s="292"/>
      <c r="F550" s="292"/>
      <c r="G550" s="561"/>
      <c r="H550" s="561"/>
      <c r="I550" s="602"/>
    </row>
    <row r="551" spans="1:9" s="147" customFormat="1" ht="15" x14ac:dyDescent="0.2">
      <c r="A551" s="472">
        <v>532</v>
      </c>
      <c r="B551" s="520"/>
      <c r="C551" s="305"/>
      <c r="D551" s="305"/>
      <c r="E551" s="292"/>
      <c r="F551" s="292"/>
      <c r="G551" s="561"/>
      <c r="H551" s="561"/>
      <c r="I551" s="602"/>
    </row>
    <row r="552" spans="1:9" s="147" customFormat="1" ht="15" x14ac:dyDescent="0.2">
      <c r="A552" s="471">
        <v>533</v>
      </c>
      <c r="B552" s="520"/>
      <c r="C552" s="305"/>
      <c r="D552" s="305"/>
      <c r="E552" s="292"/>
      <c r="F552" s="292"/>
      <c r="G552" s="561"/>
      <c r="H552" s="561"/>
      <c r="I552" s="602"/>
    </row>
    <row r="553" spans="1:9" s="147" customFormat="1" ht="15" x14ac:dyDescent="0.2">
      <c r="A553" s="472">
        <v>534</v>
      </c>
      <c r="B553" s="520"/>
      <c r="C553" s="305"/>
      <c r="D553" s="305"/>
      <c r="E553" s="292"/>
      <c r="F553" s="292"/>
      <c r="G553" s="561"/>
      <c r="H553" s="561"/>
      <c r="I553" s="602"/>
    </row>
    <row r="554" spans="1:9" s="147" customFormat="1" ht="15" x14ac:dyDescent="0.2">
      <c r="A554" s="471">
        <v>535</v>
      </c>
      <c r="B554" s="520"/>
      <c r="C554" s="305"/>
      <c r="D554" s="305"/>
      <c r="E554" s="292"/>
      <c r="F554" s="292"/>
      <c r="G554" s="561"/>
      <c r="H554" s="561"/>
      <c r="I554" s="602"/>
    </row>
    <row r="555" spans="1:9" s="147" customFormat="1" ht="15" x14ac:dyDescent="0.2">
      <c r="A555" s="472">
        <v>536</v>
      </c>
      <c r="B555" s="520"/>
      <c r="C555" s="305"/>
      <c r="D555" s="305"/>
      <c r="E555" s="292"/>
      <c r="F555" s="292"/>
      <c r="G555" s="561"/>
      <c r="H555" s="561"/>
      <c r="I555" s="602"/>
    </row>
    <row r="556" spans="1:9" s="147" customFormat="1" ht="15" x14ac:dyDescent="0.2">
      <c r="A556" s="471">
        <v>537</v>
      </c>
      <c r="B556" s="520"/>
      <c r="C556" s="305"/>
      <c r="D556" s="305"/>
      <c r="E556" s="292"/>
      <c r="F556" s="292"/>
      <c r="G556" s="561"/>
      <c r="H556" s="561"/>
      <c r="I556" s="602"/>
    </row>
    <row r="557" spans="1:9" s="147" customFormat="1" ht="15" x14ac:dyDescent="0.2">
      <c r="A557" s="472">
        <v>538</v>
      </c>
      <c r="B557" s="520"/>
      <c r="C557" s="305"/>
      <c r="D557" s="305"/>
      <c r="E557" s="292"/>
      <c r="F557" s="292"/>
      <c r="G557" s="561"/>
      <c r="H557" s="561"/>
      <c r="I557" s="602"/>
    </row>
    <row r="558" spans="1:9" s="147" customFormat="1" ht="15" x14ac:dyDescent="0.2">
      <c r="A558" s="471">
        <v>539</v>
      </c>
      <c r="B558" s="520"/>
      <c r="C558" s="305"/>
      <c r="D558" s="305"/>
      <c r="E558" s="292"/>
      <c r="F558" s="292"/>
      <c r="G558" s="561"/>
      <c r="H558" s="561"/>
      <c r="I558" s="602"/>
    </row>
    <row r="559" spans="1:9" s="147" customFormat="1" ht="15" x14ac:dyDescent="0.2">
      <c r="A559" s="472">
        <v>540</v>
      </c>
      <c r="B559" s="520"/>
      <c r="C559" s="305"/>
      <c r="D559" s="305"/>
      <c r="E559" s="292"/>
      <c r="F559" s="292"/>
      <c r="G559" s="561"/>
      <c r="H559" s="561"/>
      <c r="I559" s="602"/>
    </row>
    <row r="560" spans="1:9" s="147" customFormat="1" ht="15" x14ac:dyDescent="0.2">
      <c r="A560" s="471">
        <v>541</v>
      </c>
      <c r="B560" s="520"/>
      <c r="C560" s="305"/>
      <c r="D560" s="305"/>
      <c r="E560" s="292"/>
      <c r="F560" s="292"/>
      <c r="G560" s="561"/>
      <c r="H560" s="561"/>
      <c r="I560" s="602"/>
    </row>
    <row r="561" spans="1:9" s="147" customFormat="1" ht="15" x14ac:dyDescent="0.2">
      <c r="A561" s="472">
        <v>542</v>
      </c>
      <c r="B561" s="520"/>
      <c r="C561" s="305"/>
      <c r="D561" s="305"/>
      <c r="E561" s="292"/>
      <c r="F561" s="292"/>
      <c r="G561" s="561"/>
      <c r="H561" s="561"/>
      <c r="I561" s="602"/>
    </row>
    <row r="562" spans="1:9" s="147" customFormat="1" ht="15" x14ac:dyDescent="0.2">
      <c r="A562" s="471">
        <v>543</v>
      </c>
      <c r="B562" s="520"/>
      <c r="C562" s="305"/>
      <c r="D562" s="305"/>
      <c r="E562" s="292"/>
      <c r="F562" s="292"/>
      <c r="G562" s="561"/>
      <c r="H562" s="561"/>
      <c r="I562" s="602"/>
    </row>
    <row r="563" spans="1:9" s="147" customFormat="1" ht="15" x14ac:dyDescent="0.2">
      <c r="A563" s="472">
        <v>544</v>
      </c>
      <c r="B563" s="520"/>
      <c r="C563" s="305"/>
      <c r="D563" s="305"/>
      <c r="E563" s="292"/>
      <c r="F563" s="292"/>
      <c r="G563" s="561"/>
      <c r="H563" s="561"/>
      <c r="I563" s="602"/>
    </row>
    <row r="564" spans="1:9" s="147" customFormat="1" ht="15" x14ac:dyDescent="0.2">
      <c r="A564" s="471">
        <v>545</v>
      </c>
      <c r="B564" s="520"/>
      <c r="C564" s="305"/>
      <c r="D564" s="305"/>
      <c r="E564" s="292"/>
      <c r="F564" s="292"/>
      <c r="G564" s="561"/>
      <c r="H564" s="561"/>
      <c r="I564" s="602"/>
    </row>
    <row r="565" spans="1:9" s="147" customFormat="1" ht="15" x14ac:dyDescent="0.2">
      <c r="A565" s="472">
        <v>546</v>
      </c>
      <c r="B565" s="520"/>
      <c r="C565" s="305"/>
      <c r="D565" s="305"/>
      <c r="E565" s="292"/>
      <c r="F565" s="292"/>
      <c r="G565" s="561"/>
      <c r="H565" s="561"/>
      <c r="I565" s="602"/>
    </row>
    <row r="566" spans="1:9" s="147" customFormat="1" ht="15" x14ac:dyDescent="0.2">
      <c r="A566" s="471">
        <v>547</v>
      </c>
      <c r="B566" s="520"/>
      <c r="C566" s="305"/>
      <c r="D566" s="305"/>
      <c r="E566" s="292"/>
      <c r="F566" s="292"/>
      <c r="G566" s="561"/>
      <c r="H566" s="561"/>
      <c r="I566" s="602"/>
    </row>
    <row r="567" spans="1:9" s="147" customFormat="1" ht="15" x14ac:dyDescent="0.2">
      <c r="A567" s="472">
        <v>548</v>
      </c>
      <c r="B567" s="520"/>
      <c r="C567" s="305"/>
      <c r="D567" s="305"/>
      <c r="E567" s="292"/>
      <c r="F567" s="292"/>
      <c r="G567" s="561"/>
      <c r="H567" s="561"/>
      <c r="I567" s="602"/>
    </row>
    <row r="568" spans="1:9" s="147" customFormat="1" ht="15" x14ac:dyDescent="0.2">
      <c r="A568" s="471">
        <v>549</v>
      </c>
      <c r="B568" s="520"/>
      <c r="C568" s="305"/>
      <c r="D568" s="305"/>
      <c r="E568" s="292"/>
      <c r="F568" s="292"/>
      <c r="G568" s="561"/>
      <c r="H568" s="561"/>
      <c r="I568" s="602"/>
    </row>
    <row r="569" spans="1:9" s="147" customFormat="1" ht="15" x14ac:dyDescent="0.2">
      <c r="A569" s="472">
        <v>550</v>
      </c>
      <c r="B569" s="520"/>
      <c r="C569" s="305"/>
      <c r="D569" s="305"/>
      <c r="E569" s="292"/>
      <c r="F569" s="292"/>
      <c r="G569" s="561"/>
      <c r="H569" s="561"/>
      <c r="I569" s="602"/>
    </row>
    <row r="570" spans="1:9" s="147" customFormat="1" ht="15" x14ac:dyDescent="0.2">
      <c r="A570" s="471">
        <v>551</v>
      </c>
      <c r="B570" s="520"/>
      <c r="C570" s="305"/>
      <c r="D570" s="305"/>
      <c r="E570" s="292"/>
      <c r="F570" s="292"/>
      <c r="G570" s="561"/>
      <c r="H570" s="561"/>
      <c r="I570" s="602"/>
    </row>
    <row r="571" spans="1:9" s="147" customFormat="1" ht="15" x14ac:dyDescent="0.2">
      <c r="A571" s="472">
        <v>552</v>
      </c>
      <c r="B571" s="520"/>
      <c r="C571" s="305"/>
      <c r="D571" s="305"/>
      <c r="E571" s="292"/>
      <c r="F571" s="292"/>
      <c r="G571" s="561"/>
      <c r="H571" s="561"/>
      <c r="I571" s="602"/>
    </row>
    <row r="572" spans="1:9" s="147" customFormat="1" ht="15" x14ac:dyDescent="0.2">
      <c r="A572" s="471">
        <v>553</v>
      </c>
      <c r="B572" s="520"/>
      <c r="C572" s="305"/>
      <c r="D572" s="305"/>
      <c r="E572" s="292"/>
      <c r="F572" s="292"/>
      <c r="G572" s="561"/>
      <c r="H572" s="561"/>
      <c r="I572" s="602"/>
    </row>
    <row r="573" spans="1:9" s="147" customFormat="1" ht="15" x14ac:dyDescent="0.2">
      <c r="A573" s="472">
        <v>554</v>
      </c>
      <c r="B573" s="520"/>
      <c r="C573" s="305"/>
      <c r="D573" s="305"/>
      <c r="E573" s="292"/>
      <c r="F573" s="292"/>
      <c r="G573" s="561"/>
      <c r="H573" s="561"/>
      <c r="I573" s="602"/>
    </row>
    <row r="574" spans="1:9" s="147" customFormat="1" ht="15" x14ac:dyDescent="0.2">
      <c r="A574" s="471">
        <v>555</v>
      </c>
      <c r="B574" s="520"/>
      <c r="C574" s="305"/>
      <c r="D574" s="305"/>
      <c r="E574" s="292"/>
      <c r="F574" s="292"/>
      <c r="G574" s="561"/>
      <c r="H574" s="561"/>
      <c r="I574" s="602"/>
    </row>
    <row r="575" spans="1:9" s="147" customFormat="1" ht="15" x14ac:dyDescent="0.2">
      <c r="A575" s="472">
        <v>556</v>
      </c>
      <c r="B575" s="520"/>
      <c r="C575" s="305"/>
      <c r="D575" s="305"/>
      <c r="E575" s="292"/>
      <c r="F575" s="292"/>
      <c r="G575" s="561"/>
      <c r="H575" s="561"/>
      <c r="I575" s="602"/>
    </row>
    <row r="576" spans="1:9" s="147" customFormat="1" ht="15" x14ac:dyDescent="0.2">
      <c r="A576" s="471">
        <v>557</v>
      </c>
      <c r="B576" s="520"/>
      <c r="C576" s="305"/>
      <c r="D576" s="305"/>
      <c r="E576" s="292"/>
      <c r="F576" s="292"/>
      <c r="G576" s="561"/>
      <c r="H576" s="561"/>
      <c r="I576" s="602"/>
    </row>
    <row r="577" spans="1:9" s="147" customFormat="1" ht="15" x14ac:dyDescent="0.2">
      <c r="A577" s="472">
        <v>558</v>
      </c>
      <c r="B577" s="520"/>
      <c r="C577" s="305"/>
      <c r="D577" s="305"/>
      <c r="E577" s="292"/>
      <c r="F577" s="292"/>
      <c r="G577" s="561"/>
      <c r="H577" s="561"/>
      <c r="I577" s="602"/>
    </row>
    <row r="578" spans="1:9" s="147" customFormat="1" ht="15" x14ac:dyDescent="0.2">
      <c r="A578" s="471">
        <v>559</v>
      </c>
      <c r="B578" s="520"/>
      <c r="C578" s="305"/>
      <c r="D578" s="305"/>
      <c r="E578" s="292"/>
      <c r="F578" s="292"/>
      <c r="G578" s="561"/>
      <c r="H578" s="561"/>
      <c r="I578" s="602"/>
    </row>
    <row r="579" spans="1:9" s="147" customFormat="1" ht="15" x14ac:dyDescent="0.2">
      <c r="A579" s="472">
        <v>560</v>
      </c>
      <c r="B579" s="520"/>
      <c r="C579" s="305"/>
      <c r="D579" s="305"/>
      <c r="E579" s="292"/>
      <c r="F579" s="292"/>
      <c r="G579" s="561"/>
      <c r="H579" s="561"/>
      <c r="I579" s="602"/>
    </row>
    <row r="580" spans="1:9" s="147" customFormat="1" ht="15" x14ac:dyDescent="0.2">
      <c r="A580" s="471">
        <v>561</v>
      </c>
      <c r="B580" s="520"/>
      <c r="C580" s="305"/>
      <c r="D580" s="305"/>
      <c r="E580" s="292"/>
      <c r="F580" s="292"/>
      <c r="G580" s="561"/>
      <c r="H580" s="561"/>
      <c r="I580" s="602"/>
    </row>
    <row r="581" spans="1:9" s="147" customFormat="1" ht="15" x14ac:dyDescent="0.2">
      <c r="A581" s="472">
        <v>562</v>
      </c>
      <c r="B581" s="520"/>
      <c r="C581" s="305"/>
      <c r="D581" s="305"/>
      <c r="E581" s="292"/>
      <c r="F581" s="292"/>
      <c r="G581" s="561"/>
      <c r="H581" s="561"/>
      <c r="I581" s="602"/>
    </row>
    <row r="582" spans="1:9" s="147" customFormat="1" ht="15" x14ac:dyDescent="0.2">
      <c r="A582" s="471">
        <v>563</v>
      </c>
      <c r="B582" s="520"/>
      <c r="C582" s="305"/>
      <c r="D582" s="305"/>
      <c r="E582" s="292"/>
      <c r="F582" s="292"/>
      <c r="G582" s="561"/>
      <c r="H582" s="561"/>
      <c r="I582" s="602"/>
    </row>
    <row r="583" spans="1:9" s="147" customFormat="1" ht="15" x14ac:dyDescent="0.2">
      <c r="A583" s="472">
        <v>564</v>
      </c>
      <c r="B583" s="520"/>
      <c r="C583" s="305"/>
      <c r="D583" s="305"/>
      <c r="E583" s="292"/>
      <c r="F583" s="292"/>
      <c r="G583" s="561"/>
      <c r="H583" s="561"/>
      <c r="I583" s="602"/>
    </row>
    <row r="584" spans="1:9" s="147" customFormat="1" ht="15" x14ac:dyDescent="0.2">
      <c r="A584" s="471">
        <v>565</v>
      </c>
      <c r="B584" s="520"/>
      <c r="C584" s="305"/>
      <c r="D584" s="305"/>
      <c r="E584" s="292"/>
      <c r="F584" s="292"/>
      <c r="G584" s="561"/>
      <c r="H584" s="561"/>
      <c r="I584" s="602"/>
    </row>
    <row r="585" spans="1:9" s="147" customFormat="1" ht="15" x14ac:dyDescent="0.2">
      <c r="A585" s="472">
        <v>566</v>
      </c>
      <c r="B585" s="520"/>
      <c r="C585" s="305"/>
      <c r="D585" s="305"/>
      <c r="E585" s="292"/>
      <c r="F585" s="292"/>
      <c r="G585" s="561"/>
      <c r="H585" s="561"/>
      <c r="I585" s="602"/>
    </row>
    <row r="586" spans="1:9" s="147" customFormat="1" ht="15" x14ac:dyDescent="0.2">
      <c r="A586" s="471">
        <v>567</v>
      </c>
      <c r="B586" s="520"/>
      <c r="C586" s="305"/>
      <c r="D586" s="305"/>
      <c r="E586" s="292"/>
      <c r="F586" s="292"/>
      <c r="G586" s="561"/>
      <c r="H586" s="561"/>
      <c r="I586" s="602"/>
    </row>
    <row r="587" spans="1:9" s="147" customFormat="1" ht="15" x14ac:dyDescent="0.2">
      <c r="A587" s="472">
        <v>568</v>
      </c>
      <c r="B587" s="520"/>
      <c r="C587" s="305"/>
      <c r="D587" s="305"/>
      <c r="E587" s="292"/>
      <c r="F587" s="292"/>
      <c r="G587" s="561"/>
      <c r="H587" s="561"/>
      <c r="I587" s="602"/>
    </row>
    <row r="588" spans="1:9" s="147" customFormat="1" ht="15" x14ac:dyDescent="0.2">
      <c r="A588" s="471">
        <v>569</v>
      </c>
      <c r="B588" s="520"/>
      <c r="C588" s="305"/>
      <c r="D588" s="305"/>
      <c r="E588" s="292"/>
      <c r="F588" s="292"/>
      <c r="G588" s="561"/>
      <c r="H588" s="561"/>
      <c r="I588" s="602"/>
    </row>
    <row r="589" spans="1:9" s="147" customFormat="1" ht="15" x14ac:dyDescent="0.2">
      <c r="A589" s="472">
        <v>570</v>
      </c>
      <c r="B589" s="520"/>
      <c r="C589" s="305"/>
      <c r="D589" s="305"/>
      <c r="E589" s="292"/>
      <c r="F589" s="292"/>
      <c r="G589" s="561"/>
      <c r="H589" s="561"/>
      <c r="I589" s="602"/>
    </row>
    <row r="590" spans="1:9" s="147" customFormat="1" ht="15" x14ac:dyDescent="0.2">
      <c r="A590" s="471">
        <v>571</v>
      </c>
      <c r="B590" s="520"/>
      <c r="C590" s="305"/>
      <c r="D590" s="305"/>
      <c r="E590" s="292"/>
      <c r="F590" s="292"/>
      <c r="G590" s="561"/>
      <c r="H590" s="561"/>
      <c r="I590" s="602"/>
    </row>
    <row r="591" spans="1:9" s="147" customFormat="1" ht="15" x14ac:dyDescent="0.2">
      <c r="A591" s="472">
        <v>572</v>
      </c>
      <c r="B591" s="520"/>
      <c r="C591" s="305"/>
      <c r="D591" s="305"/>
      <c r="E591" s="292"/>
      <c r="F591" s="292"/>
      <c r="G591" s="561"/>
      <c r="H591" s="561"/>
      <c r="I591" s="602"/>
    </row>
    <row r="592" spans="1:9" s="147" customFormat="1" ht="15" x14ac:dyDescent="0.2">
      <c r="A592" s="471">
        <v>573</v>
      </c>
      <c r="B592" s="520"/>
      <c r="C592" s="305"/>
      <c r="D592" s="305"/>
      <c r="E592" s="292"/>
      <c r="F592" s="292"/>
      <c r="G592" s="561"/>
      <c r="H592" s="561"/>
      <c r="I592" s="602"/>
    </row>
    <row r="593" spans="1:9" s="147" customFormat="1" ht="15" x14ac:dyDescent="0.2">
      <c r="A593" s="472">
        <v>574</v>
      </c>
      <c r="B593" s="520"/>
      <c r="C593" s="305"/>
      <c r="D593" s="305"/>
      <c r="E593" s="292"/>
      <c r="F593" s="292"/>
      <c r="G593" s="561"/>
      <c r="H593" s="561"/>
      <c r="I593" s="602"/>
    </row>
    <row r="594" spans="1:9" s="147" customFormat="1" ht="15" x14ac:dyDescent="0.2">
      <c r="A594" s="471">
        <v>575</v>
      </c>
      <c r="B594" s="520"/>
      <c r="C594" s="305"/>
      <c r="D594" s="305"/>
      <c r="E594" s="292"/>
      <c r="F594" s="292"/>
      <c r="G594" s="561"/>
      <c r="H594" s="561"/>
      <c r="I594" s="602"/>
    </row>
    <row r="595" spans="1:9" s="147" customFormat="1" ht="15" x14ac:dyDescent="0.2">
      <c r="A595" s="472">
        <v>576</v>
      </c>
      <c r="B595" s="520"/>
      <c r="C595" s="305"/>
      <c r="D595" s="305"/>
      <c r="E595" s="292"/>
      <c r="F595" s="292"/>
      <c r="G595" s="561"/>
      <c r="H595" s="561"/>
      <c r="I595" s="602"/>
    </row>
    <row r="596" spans="1:9" s="147" customFormat="1" ht="15" x14ac:dyDescent="0.2">
      <c r="A596" s="471">
        <v>577</v>
      </c>
      <c r="B596" s="520"/>
      <c r="C596" s="305"/>
      <c r="D596" s="305"/>
      <c r="E596" s="292"/>
      <c r="F596" s="292"/>
      <c r="G596" s="561"/>
      <c r="H596" s="561"/>
      <c r="I596" s="602"/>
    </row>
    <row r="597" spans="1:9" s="147" customFormat="1" ht="15" x14ac:dyDescent="0.2">
      <c r="A597" s="472">
        <v>578</v>
      </c>
      <c r="B597" s="520"/>
      <c r="C597" s="305"/>
      <c r="D597" s="305"/>
      <c r="E597" s="292"/>
      <c r="F597" s="292"/>
      <c r="G597" s="561"/>
      <c r="H597" s="561"/>
      <c r="I597" s="602"/>
    </row>
    <row r="598" spans="1:9" s="147" customFormat="1" ht="15" x14ac:dyDescent="0.2">
      <c r="A598" s="471">
        <v>579</v>
      </c>
      <c r="B598" s="520"/>
      <c r="C598" s="305"/>
      <c r="D598" s="305"/>
      <c r="E598" s="292"/>
      <c r="F598" s="292"/>
      <c r="G598" s="561"/>
      <c r="H598" s="561"/>
      <c r="I598" s="602"/>
    </row>
    <row r="599" spans="1:9" s="147" customFormat="1" ht="15" x14ac:dyDescent="0.2">
      <c r="A599" s="472">
        <v>580</v>
      </c>
      <c r="B599" s="520"/>
      <c r="C599" s="305"/>
      <c r="D599" s="305"/>
      <c r="E599" s="292"/>
      <c r="F599" s="292"/>
      <c r="G599" s="561"/>
      <c r="H599" s="561"/>
      <c r="I599" s="602"/>
    </row>
    <row r="600" spans="1:9" s="147" customFormat="1" ht="15" x14ac:dyDescent="0.2">
      <c r="A600" s="471">
        <v>581</v>
      </c>
      <c r="B600" s="520"/>
      <c r="C600" s="305"/>
      <c r="D600" s="305"/>
      <c r="E600" s="292"/>
      <c r="F600" s="292"/>
      <c r="G600" s="561"/>
      <c r="H600" s="561"/>
      <c r="I600" s="602"/>
    </row>
    <row r="601" spans="1:9" s="147" customFormat="1" ht="15" x14ac:dyDescent="0.2">
      <c r="A601" s="472">
        <v>582</v>
      </c>
      <c r="B601" s="520"/>
      <c r="C601" s="305"/>
      <c r="D601" s="305"/>
      <c r="E601" s="292"/>
      <c r="F601" s="292"/>
      <c r="G601" s="561"/>
      <c r="H601" s="561"/>
      <c r="I601" s="602"/>
    </row>
    <row r="602" spans="1:9" s="147" customFormat="1" ht="15" x14ac:dyDescent="0.2">
      <c r="A602" s="471">
        <v>583</v>
      </c>
      <c r="B602" s="520"/>
      <c r="C602" s="305"/>
      <c r="D602" s="305"/>
      <c r="E602" s="292"/>
      <c r="F602" s="292"/>
      <c r="G602" s="561"/>
      <c r="H602" s="561"/>
      <c r="I602" s="602"/>
    </row>
    <row r="603" spans="1:9" s="147" customFormat="1" ht="15" x14ac:dyDescent="0.2">
      <c r="A603" s="472">
        <v>584</v>
      </c>
      <c r="B603" s="520"/>
      <c r="C603" s="305"/>
      <c r="D603" s="305"/>
      <c r="E603" s="292"/>
      <c r="F603" s="292"/>
      <c r="G603" s="561"/>
      <c r="H603" s="561"/>
      <c r="I603" s="602"/>
    </row>
    <row r="604" spans="1:9" s="147" customFormat="1" ht="15" x14ac:dyDescent="0.2">
      <c r="A604" s="471">
        <v>585</v>
      </c>
      <c r="B604" s="520"/>
      <c r="C604" s="305"/>
      <c r="D604" s="305"/>
      <c r="E604" s="292"/>
      <c r="F604" s="292"/>
      <c r="G604" s="561"/>
      <c r="H604" s="561"/>
      <c r="I604" s="602"/>
    </row>
    <row r="605" spans="1:9" s="147" customFormat="1" ht="15" x14ac:dyDescent="0.2">
      <c r="A605" s="472">
        <v>586</v>
      </c>
      <c r="B605" s="520"/>
      <c r="C605" s="305"/>
      <c r="D605" s="305"/>
      <c r="E605" s="292"/>
      <c r="F605" s="292"/>
      <c r="G605" s="561"/>
      <c r="H605" s="561"/>
      <c r="I605" s="602"/>
    </row>
    <row r="606" spans="1:9" s="147" customFormat="1" ht="15" x14ac:dyDescent="0.2">
      <c r="A606" s="471">
        <v>587</v>
      </c>
      <c r="B606" s="520"/>
      <c r="C606" s="305"/>
      <c r="D606" s="305"/>
      <c r="E606" s="292"/>
      <c r="F606" s="292"/>
      <c r="G606" s="561"/>
      <c r="H606" s="561"/>
      <c r="I606" s="602"/>
    </row>
    <row r="607" spans="1:9" s="147" customFormat="1" ht="15" x14ac:dyDescent="0.2">
      <c r="A607" s="472">
        <v>588</v>
      </c>
      <c r="B607" s="520"/>
      <c r="C607" s="305"/>
      <c r="D607" s="305"/>
      <c r="E607" s="292"/>
      <c r="F607" s="292"/>
      <c r="G607" s="561"/>
      <c r="H607" s="561"/>
      <c r="I607" s="602"/>
    </row>
    <row r="608" spans="1:9" s="147" customFormat="1" ht="15" x14ac:dyDescent="0.2">
      <c r="A608" s="471">
        <v>589</v>
      </c>
      <c r="B608" s="520"/>
      <c r="C608" s="305"/>
      <c r="D608" s="305"/>
      <c r="E608" s="292"/>
      <c r="F608" s="292"/>
      <c r="G608" s="561"/>
      <c r="H608" s="561"/>
      <c r="I608" s="602"/>
    </row>
    <row r="609" spans="1:9" s="147" customFormat="1" ht="15" x14ac:dyDescent="0.2">
      <c r="A609" s="472">
        <v>590</v>
      </c>
      <c r="B609" s="520"/>
      <c r="C609" s="305"/>
      <c r="D609" s="305"/>
      <c r="E609" s="292"/>
      <c r="F609" s="292"/>
      <c r="G609" s="561"/>
      <c r="H609" s="561"/>
      <c r="I609" s="602"/>
    </row>
    <row r="610" spans="1:9" s="147" customFormat="1" ht="15" x14ac:dyDescent="0.2">
      <c r="A610" s="471">
        <v>591</v>
      </c>
      <c r="B610" s="520"/>
      <c r="C610" s="305"/>
      <c r="D610" s="305"/>
      <c r="E610" s="292"/>
      <c r="F610" s="292"/>
      <c r="G610" s="561"/>
      <c r="H610" s="561"/>
      <c r="I610" s="602"/>
    </row>
    <row r="611" spans="1:9" s="147" customFormat="1" ht="15" x14ac:dyDescent="0.2">
      <c r="A611" s="472">
        <v>592</v>
      </c>
      <c r="B611" s="520"/>
      <c r="C611" s="305"/>
      <c r="D611" s="305"/>
      <c r="E611" s="292"/>
      <c r="F611" s="292"/>
      <c r="G611" s="561"/>
      <c r="H611" s="561"/>
      <c r="I611" s="602"/>
    </row>
    <row r="612" spans="1:9" s="147" customFormat="1" ht="15" x14ac:dyDescent="0.2">
      <c r="A612" s="471">
        <v>593</v>
      </c>
      <c r="B612" s="520"/>
      <c r="C612" s="305"/>
      <c r="D612" s="305"/>
      <c r="E612" s="292"/>
      <c r="F612" s="292"/>
      <c r="G612" s="561"/>
      <c r="H612" s="561"/>
      <c r="I612" s="602"/>
    </row>
    <row r="613" spans="1:9" s="147" customFormat="1" ht="15" x14ac:dyDescent="0.2">
      <c r="A613" s="472">
        <v>594</v>
      </c>
      <c r="B613" s="520"/>
      <c r="C613" s="305"/>
      <c r="D613" s="305"/>
      <c r="E613" s="292"/>
      <c r="F613" s="292"/>
      <c r="G613" s="561"/>
      <c r="H613" s="561"/>
      <c r="I613" s="602"/>
    </row>
    <row r="614" spans="1:9" s="147" customFormat="1" ht="15" x14ac:dyDescent="0.2">
      <c r="A614" s="471">
        <v>595</v>
      </c>
      <c r="B614" s="520"/>
      <c r="C614" s="305"/>
      <c r="D614" s="305"/>
      <c r="E614" s="292"/>
      <c r="F614" s="292"/>
      <c r="G614" s="561"/>
      <c r="H614" s="561"/>
      <c r="I614" s="602"/>
    </row>
    <row r="615" spans="1:9" s="147" customFormat="1" ht="15" x14ac:dyDescent="0.2">
      <c r="A615" s="472">
        <v>596</v>
      </c>
      <c r="B615" s="520"/>
      <c r="C615" s="305"/>
      <c r="D615" s="305"/>
      <c r="E615" s="292"/>
      <c r="F615" s="292"/>
      <c r="G615" s="561"/>
      <c r="H615" s="561"/>
      <c r="I615" s="602"/>
    </row>
    <row r="616" spans="1:9" s="147" customFormat="1" ht="15" x14ac:dyDescent="0.2">
      <c r="A616" s="471">
        <v>597</v>
      </c>
      <c r="B616" s="520"/>
      <c r="C616" s="305"/>
      <c r="D616" s="305"/>
      <c r="E616" s="292"/>
      <c r="F616" s="292"/>
      <c r="G616" s="561"/>
      <c r="H616" s="561"/>
      <c r="I616" s="602"/>
    </row>
    <row r="617" spans="1:9" s="147" customFormat="1" ht="15" x14ac:dyDescent="0.2">
      <c r="A617" s="472">
        <v>598</v>
      </c>
      <c r="B617" s="520"/>
      <c r="C617" s="305"/>
      <c r="D617" s="305"/>
      <c r="E617" s="292"/>
      <c r="F617" s="292"/>
      <c r="G617" s="561"/>
      <c r="H617" s="561"/>
      <c r="I617" s="602"/>
    </row>
    <row r="618" spans="1:9" s="147" customFormat="1" ht="15" x14ac:dyDescent="0.2">
      <c r="A618" s="471">
        <v>599</v>
      </c>
      <c r="B618" s="520"/>
      <c r="C618" s="305"/>
      <c r="D618" s="305"/>
      <c r="E618" s="292"/>
      <c r="F618" s="292"/>
      <c r="G618" s="561"/>
      <c r="H618" s="561"/>
      <c r="I618" s="602"/>
    </row>
    <row r="619" spans="1:9" s="147" customFormat="1" ht="15" x14ac:dyDescent="0.2">
      <c r="A619" s="472">
        <v>600</v>
      </c>
      <c r="B619" s="520"/>
      <c r="C619" s="305"/>
      <c r="D619" s="305"/>
      <c r="E619" s="292"/>
      <c r="F619" s="292"/>
      <c r="G619" s="561"/>
      <c r="H619" s="561"/>
      <c r="I619" s="602"/>
    </row>
    <row r="620" spans="1:9" s="147" customFormat="1" ht="15" x14ac:dyDescent="0.2">
      <c r="A620" s="471">
        <v>601</v>
      </c>
      <c r="B620" s="520"/>
      <c r="C620" s="305"/>
      <c r="D620" s="305"/>
      <c r="E620" s="292"/>
      <c r="F620" s="292"/>
      <c r="G620" s="561"/>
      <c r="H620" s="561"/>
      <c r="I620" s="602"/>
    </row>
    <row r="621" spans="1:9" s="147" customFormat="1" ht="15" x14ac:dyDescent="0.2">
      <c r="A621" s="472">
        <v>602</v>
      </c>
      <c r="B621" s="520"/>
      <c r="C621" s="305"/>
      <c r="D621" s="305"/>
      <c r="E621" s="292"/>
      <c r="F621" s="292"/>
      <c r="G621" s="561"/>
      <c r="H621" s="561"/>
      <c r="I621" s="602"/>
    </row>
    <row r="622" spans="1:9" s="147" customFormat="1" ht="15" x14ac:dyDescent="0.2">
      <c r="A622" s="471">
        <v>603</v>
      </c>
      <c r="B622" s="520"/>
      <c r="C622" s="305"/>
      <c r="D622" s="305"/>
      <c r="E622" s="292"/>
      <c r="F622" s="292"/>
      <c r="G622" s="561"/>
      <c r="H622" s="561"/>
      <c r="I622" s="602"/>
    </row>
    <row r="623" spans="1:9" s="147" customFormat="1" ht="15" x14ac:dyDescent="0.2">
      <c r="A623" s="472">
        <v>604</v>
      </c>
      <c r="B623" s="520"/>
      <c r="C623" s="305"/>
      <c r="D623" s="305"/>
      <c r="E623" s="292"/>
      <c r="F623" s="292"/>
      <c r="G623" s="561"/>
      <c r="H623" s="561"/>
      <c r="I623" s="602"/>
    </row>
    <row r="624" spans="1:9" s="147" customFormat="1" ht="15" x14ac:dyDescent="0.2">
      <c r="A624" s="471">
        <v>605</v>
      </c>
      <c r="B624" s="520"/>
      <c r="C624" s="305"/>
      <c r="D624" s="305"/>
      <c r="E624" s="292"/>
      <c r="F624" s="292"/>
      <c r="G624" s="561"/>
      <c r="H624" s="561"/>
      <c r="I624" s="602"/>
    </row>
    <row r="625" spans="1:9" s="147" customFormat="1" ht="15" x14ac:dyDescent="0.2">
      <c r="A625" s="472">
        <v>606</v>
      </c>
      <c r="B625" s="520"/>
      <c r="C625" s="305"/>
      <c r="D625" s="305"/>
      <c r="E625" s="292"/>
      <c r="F625" s="292"/>
      <c r="G625" s="561"/>
      <c r="H625" s="561"/>
      <c r="I625" s="602"/>
    </row>
    <row r="626" spans="1:9" s="147" customFormat="1" ht="15" x14ac:dyDescent="0.2">
      <c r="A626" s="471">
        <v>607</v>
      </c>
      <c r="B626" s="520"/>
      <c r="C626" s="305"/>
      <c r="D626" s="305"/>
      <c r="E626" s="292"/>
      <c r="F626" s="292"/>
      <c r="G626" s="561"/>
      <c r="H626" s="561"/>
      <c r="I626" s="602"/>
    </row>
    <row r="627" spans="1:9" s="147" customFormat="1" ht="15" x14ac:dyDescent="0.2">
      <c r="A627" s="472">
        <v>608</v>
      </c>
      <c r="B627" s="520"/>
      <c r="C627" s="305"/>
      <c r="D627" s="305"/>
      <c r="E627" s="292"/>
      <c r="F627" s="292"/>
      <c r="G627" s="561"/>
      <c r="H627" s="561"/>
      <c r="I627" s="602"/>
    </row>
    <row r="628" spans="1:9" s="147" customFormat="1" ht="15" x14ac:dyDescent="0.2">
      <c r="A628" s="471">
        <v>609</v>
      </c>
      <c r="B628" s="520"/>
      <c r="C628" s="305"/>
      <c r="D628" s="305"/>
      <c r="E628" s="292"/>
      <c r="F628" s="292"/>
      <c r="G628" s="561"/>
      <c r="H628" s="561"/>
      <c r="I628" s="602"/>
    </row>
    <row r="629" spans="1:9" s="147" customFormat="1" ht="15" x14ac:dyDescent="0.2">
      <c r="A629" s="472">
        <v>610</v>
      </c>
      <c r="B629" s="520"/>
      <c r="C629" s="305"/>
      <c r="D629" s="305"/>
      <c r="E629" s="292"/>
      <c r="F629" s="292"/>
      <c r="G629" s="561"/>
      <c r="H629" s="561"/>
      <c r="I629" s="602"/>
    </row>
    <row r="630" spans="1:9" s="147" customFormat="1" ht="15" x14ac:dyDescent="0.2">
      <c r="A630" s="471">
        <v>611</v>
      </c>
      <c r="B630" s="520"/>
      <c r="C630" s="305"/>
      <c r="D630" s="305"/>
      <c r="E630" s="292"/>
      <c r="F630" s="292"/>
      <c r="G630" s="561"/>
      <c r="H630" s="561"/>
      <c r="I630" s="602"/>
    </row>
    <row r="631" spans="1:9" s="147" customFormat="1" ht="15" x14ac:dyDescent="0.2">
      <c r="A631" s="472">
        <v>612</v>
      </c>
      <c r="B631" s="520"/>
      <c r="C631" s="305"/>
      <c r="D631" s="305"/>
      <c r="E631" s="292"/>
      <c r="F631" s="292"/>
      <c r="G631" s="561"/>
      <c r="H631" s="561"/>
      <c r="I631" s="602"/>
    </row>
    <row r="632" spans="1:9" s="147" customFormat="1" ht="15" x14ac:dyDescent="0.2">
      <c r="A632" s="471">
        <v>613</v>
      </c>
      <c r="B632" s="520"/>
      <c r="C632" s="305"/>
      <c r="D632" s="305"/>
      <c r="E632" s="292"/>
      <c r="F632" s="292"/>
      <c r="G632" s="561"/>
      <c r="H632" s="561"/>
      <c r="I632" s="602"/>
    </row>
    <row r="633" spans="1:9" s="147" customFormat="1" ht="15" x14ac:dyDescent="0.2">
      <c r="A633" s="472">
        <v>614</v>
      </c>
      <c r="B633" s="520"/>
      <c r="C633" s="305"/>
      <c r="D633" s="305"/>
      <c r="E633" s="292"/>
      <c r="F633" s="292"/>
      <c r="G633" s="561"/>
      <c r="H633" s="561"/>
      <c r="I633" s="602"/>
    </row>
    <row r="634" spans="1:9" s="147" customFormat="1" ht="15" x14ac:dyDescent="0.2">
      <c r="A634" s="471">
        <v>615</v>
      </c>
      <c r="B634" s="520"/>
      <c r="C634" s="305"/>
      <c r="D634" s="305"/>
      <c r="E634" s="292"/>
      <c r="F634" s="292"/>
      <c r="G634" s="561"/>
      <c r="H634" s="561"/>
      <c r="I634" s="602"/>
    </row>
    <row r="635" spans="1:9" s="147" customFormat="1" ht="15" x14ac:dyDescent="0.2">
      <c r="A635" s="472">
        <v>616</v>
      </c>
      <c r="B635" s="520"/>
      <c r="C635" s="305"/>
      <c r="D635" s="305"/>
      <c r="E635" s="292"/>
      <c r="F635" s="292"/>
      <c r="G635" s="561"/>
      <c r="H635" s="561"/>
      <c r="I635" s="602"/>
    </row>
    <row r="636" spans="1:9" s="147" customFormat="1" ht="15" x14ac:dyDescent="0.2">
      <c r="A636" s="471">
        <v>617</v>
      </c>
      <c r="B636" s="520"/>
      <c r="C636" s="305"/>
      <c r="D636" s="305"/>
      <c r="E636" s="292"/>
      <c r="F636" s="292"/>
      <c r="G636" s="561"/>
      <c r="H636" s="561"/>
      <c r="I636" s="602"/>
    </row>
    <row r="637" spans="1:9" s="147" customFormat="1" ht="15" x14ac:dyDescent="0.2">
      <c r="A637" s="472">
        <v>618</v>
      </c>
      <c r="B637" s="520"/>
      <c r="C637" s="305"/>
      <c r="D637" s="305"/>
      <c r="E637" s="292"/>
      <c r="F637" s="292"/>
      <c r="G637" s="561"/>
      <c r="H637" s="561"/>
      <c r="I637" s="602"/>
    </row>
    <row r="638" spans="1:9" s="147" customFormat="1" ht="15" x14ac:dyDescent="0.2">
      <c r="A638" s="471">
        <v>619</v>
      </c>
      <c r="B638" s="520"/>
      <c r="C638" s="305"/>
      <c r="D638" s="305"/>
      <c r="E638" s="292"/>
      <c r="F638" s="292"/>
      <c r="G638" s="561"/>
      <c r="H638" s="561"/>
      <c r="I638" s="602"/>
    </row>
    <row r="639" spans="1:9" s="147" customFormat="1" ht="15" x14ac:dyDescent="0.2">
      <c r="A639" s="472">
        <v>620</v>
      </c>
      <c r="B639" s="520"/>
      <c r="C639" s="305"/>
      <c r="D639" s="305"/>
      <c r="E639" s="292"/>
      <c r="F639" s="292"/>
      <c r="G639" s="561"/>
      <c r="H639" s="561"/>
      <c r="I639" s="602"/>
    </row>
    <row r="640" spans="1:9" s="147" customFormat="1" ht="15" x14ac:dyDescent="0.2">
      <c r="A640" s="471">
        <v>621</v>
      </c>
      <c r="B640" s="520"/>
      <c r="C640" s="305"/>
      <c r="D640" s="305"/>
      <c r="E640" s="292"/>
      <c r="F640" s="292"/>
      <c r="G640" s="561"/>
      <c r="H640" s="561"/>
      <c r="I640" s="602"/>
    </row>
    <row r="641" spans="1:9" s="147" customFormat="1" ht="15" x14ac:dyDescent="0.2">
      <c r="A641" s="472">
        <v>622</v>
      </c>
      <c r="B641" s="520"/>
      <c r="C641" s="305"/>
      <c r="D641" s="305"/>
      <c r="E641" s="292"/>
      <c r="F641" s="292"/>
      <c r="G641" s="561"/>
      <c r="H641" s="561"/>
      <c r="I641" s="602"/>
    </row>
    <row r="642" spans="1:9" s="147" customFormat="1" ht="15" x14ac:dyDescent="0.2">
      <c r="A642" s="471">
        <v>623</v>
      </c>
      <c r="B642" s="520"/>
      <c r="C642" s="305"/>
      <c r="D642" s="305"/>
      <c r="E642" s="292"/>
      <c r="F642" s="292"/>
      <c r="G642" s="561"/>
      <c r="H642" s="561"/>
      <c r="I642" s="602"/>
    </row>
    <row r="643" spans="1:9" s="147" customFormat="1" ht="15" x14ac:dyDescent="0.2">
      <c r="A643" s="472">
        <v>624</v>
      </c>
      <c r="B643" s="520"/>
      <c r="C643" s="305"/>
      <c r="D643" s="305"/>
      <c r="E643" s="292"/>
      <c r="F643" s="292"/>
      <c r="G643" s="561"/>
      <c r="H643" s="561"/>
      <c r="I643" s="602"/>
    </row>
    <row r="644" spans="1:9" s="147" customFormat="1" ht="15" x14ac:dyDescent="0.2">
      <c r="A644" s="471">
        <v>625</v>
      </c>
      <c r="B644" s="520"/>
      <c r="C644" s="305"/>
      <c r="D644" s="305"/>
      <c r="E644" s="292"/>
      <c r="F644" s="292"/>
      <c r="G644" s="561"/>
      <c r="H644" s="561"/>
      <c r="I644" s="602"/>
    </row>
    <row r="645" spans="1:9" s="147" customFormat="1" ht="15" x14ac:dyDescent="0.2">
      <c r="A645" s="472">
        <v>626</v>
      </c>
      <c r="B645" s="520"/>
      <c r="C645" s="305"/>
      <c r="D645" s="305"/>
      <c r="E645" s="292"/>
      <c r="F645" s="292"/>
      <c r="G645" s="561"/>
      <c r="H645" s="561"/>
      <c r="I645" s="602"/>
    </row>
    <row r="646" spans="1:9" s="147" customFormat="1" ht="15" x14ac:dyDescent="0.2">
      <c r="A646" s="471">
        <v>627</v>
      </c>
      <c r="B646" s="520"/>
      <c r="C646" s="305"/>
      <c r="D646" s="305"/>
      <c r="E646" s="292"/>
      <c r="F646" s="292"/>
      <c r="G646" s="561"/>
      <c r="H646" s="561"/>
      <c r="I646" s="602"/>
    </row>
    <row r="647" spans="1:9" s="147" customFormat="1" ht="15" x14ac:dyDescent="0.2">
      <c r="A647" s="472">
        <v>628</v>
      </c>
      <c r="B647" s="520"/>
      <c r="C647" s="305"/>
      <c r="D647" s="305"/>
      <c r="E647" s="292"/>
      <c r="F647" s="292"/>
      <c r="G647" s="561"/>
      <c r="H647" s="561"/>
      <c r="I647" s="602"/>
    </row>
    <row r="648" spans="1:9" s="147" customFormat="1" ht="15" x14ac:dyDescent="0.2">
      <c r="A648" s="471">
        <v>629</v>
      </c>
      <c r="B648" s="520"/>
      <c r="C648" s="305"/>
      <c r="D648" s="305"/>
      <c r="E648" s="292"/>
      <c r="F648" s="292"/>
      <c r="G648" s="561"/>
      <c r="H648" s="561"/>
      <c r="I648" s="602"/>
    </row>
    <row r="649" spans="1:9" s="147" customFormat="1" ht="15" x14ac:dyDescent="0.2">
      <c r="A649" s="472">
        <v>630</v>
      </c>
      <c r="B649" s="520"/>
      <c r="C649" s="305"/>
      <c r="D649" s="305"/>
      <c r="E649" s="292"/>
      <c r="F649" s="292"/>
      <c r="G649" s="561"/>
      <c r="H649" s="561"/>
      <c r="I649" s="602"/>
    </row>
    <row r="650" spans="1:9" s="147" customFormat="1" ht="15" x14ac:dyDescent="0.2">
      <c r="A650" s="471">
        <v>631</v>
      </c>
      <c r="B650" s="520"/>
      <c r="C650" s="305"/>
      <c r="D650" s="305"/>
      <c r="E650" s="292"/>
      <c r="F650" s="292"/>
      <c r="G650" s="561"/>
      <c r="H650" s="561"/>
      <c r="I650" s="602"/>
    </row>
    <row r="651" spans="1:9" s="147" customFormat="1" ht="15" x14ac:dyDescent="0.2">
      <c r="A651" s="472">
        <v>632</v>
      </c>
      <c r="B651" s="520"/>
      <c r="C651" s="305"/>
      <c r="D651" s="305"/>
      <c r="E651" s="292"/>
      <c r="F651" s="292"/>
      <c r="G651" s="561"/>
      <c r="H651" s="561"/>
      <c r="I651" s="602"/>
    </row>
    <row r="652" spans="1:9" s="147" customFormat="1" ht="15" x14ac:dyDescent="0.2">
      <c r="A652" s="471">
        <v>633</v>
      </c>
      <c r="B652" s="520"/>
      <c r="C652" s="305"/>
      <c r="D652" s="305"/>
      <c r="E652" s="292"/>
      <c r="F652" s="292"/>
      <c r="G652" s="561"/>
      <c r="H652" s="561"/>
      <c r="I652" s="602"/>
    </row>
    <row r="653" spans="1:9" s="147" customFormat="1" ht="15" x14ac:dyDescent="0.2">
      <c r="A653" s="472">
        <v>634</v>
      </c>
      <c r="B653" s="520"/>
      <c r="C653" s="305"/>
      <c r="D653" s="305"/>
      <c r="E653" s="292"/>
      <c r="F653" s="292"/>
      <c r="G653" s="561"/>
      <c r="H653" s="561"/>
      <c r="I653" s="602"/>
    </row>
    <row r="654" spans="1:9" s="147" customFormat="1" ht="15" x14ac:dyDescent="0.2">
      <c r="A654" s="471">
        <v>635</v>
      </c>
      <c r="B654" s="520"/>
      <c r="C654" s="305"/>
      <c r="D654" s="305"/>
      <c r="E654" s="292"/>
      <c r="F654" s="292"/>
      <c r="G654" s="561"/>
      <c r="H654" s="561"/>
      <c r="I654" s="602"/>
    </row>
    <row r="655" spans="1:9" s="147" customFormat="1" ht="15" x14ac:dyDescent="0.2">
      <c r="A655" s="472">
        <v>636</v>
      </c>
      <c r="B655" s="520"/>
      <c r="C655" s="305"/>
      <c r="D655" s="305"/>
      <c r="E655" s="292"/>
      <c r="F655" s="292"/>
      <c r="G655" s="561"/>
      <c r="H655" s="561"/>
      <c r="I655" s="602"/>
    </row>
    <row r="656" spans="1:9" s="147" customFormat="1" ht="15" x14ac:dyDescent="0.2">
      <c r="A656" s="471">
        <v>637</v>
      </c>
      <c r="B656" s="520"/>
      <c r="C656" s="305"/>
      <c r="D656" s="305"/>
      <c r="E656" s="292"/>
      <c r="F656" s="292"/>
      <c r="G656" s="561"/>
      <c r="H656" s="561"/>
      <c r="I656" s="602"/>
    </row>
    <row r="657" spans="1:9" s="147" customFormat="1" ht="15" x14ac:dyDescent="0.2">
      <c r="A657" s="472">
        <v>638</v>
      </c>
      <c r="B657" s="520"/>
      <c r="C657" s="305"/>
      <c r="D657" s="305"/>
      <c r="E657" s="292"/>
      <c r="F657" s="292"/>
      <c r="G657" s="561"/>
      <c r="H657" s="561"/>
      <c r="I657" s="602"/>
    </row>
    <row r="658" spans="1:9" s="147" customFormat="1" ht="15" x14ac:dyDescent="0.2">
      <c r="A658" s="471">
        <v>639</v>
      </c>
      <c r="B658" s="520"/>
      <c r="C658" s="305"/>
      <c r="D658" s="305"/>
      <c r="E658" s="292"/>
      <c r="F658" s="292"/>
      <c r="G658" s="561"/>
      <c r="H658" s="561"/>
      <c r="I658" s="602"/>
    </row>
    <row r="659" spans="1:9" s="147" customFormat="1" ht="15" x14ac:dyDescent="0.2">
      <c r="A659" s="472">
        <v>640</v>
      </c>
      <c r="B659" s="520"/>
      <c r="C659" s="305"/>
      <c r="D659" s="305"/>
      <c r="E659" s="292"/>
      <c r="F659" s="292"/>
      <c r="G659" s="561"/>
      <c r="H659" s="561"/>
      <c r="I659" s="602"/>
    </row>
    <row r="660" spans="1:9" s="147" customFormat="1" ht="15" x14ac:dyDescent="0.2">
      <c r="A660" s="471">
        <v>641</v>
      </c>
      <c r="B660" s="520"/>
      <c r="C660" s="305"/>
      <c r="D660" s="305"/>
      <c r="E660" s="292"/>
      <c r="F660" s="292"/>
      <c r="G660" s="561"/>
      <c r="H660" s="561"/>
      <c r="I660" s="602"/>
    </row>
    <row r="661" spans="1:9" s="147" customFormat="1" ht="15" x14ac:dyDescent="0.2">
      <c r="A661" s="472">
        <v>642</v>
      </c>
      <c r="B661" s="520"/>
      <c r="C661" s="305"/>
      <c r="D661" s="305"/>
      <c r="E661" s="292"/>
      <c r="F661" s="292"/>
      <c r="G661" s="561"/>
      <c r="H661" s="561"/>
      <c r="I661" s="602"/>
    </row>
    <row r="662" spans="1:9" s="147" customFormat="1" ht="15" x14ac:dyDescent="0.2">
      <c r="A662" s="471">
        <v>643</v>
      </c>
      <c r="B662" s="520"/>
      <c r="C662" s="305"/>
      <c r="D662" s="305"/>
      <c r="E662" s="292"/>
      <c r="F662" s="292"/>
      <c r="G662" s="561"/>
      <c r="H662" s="561"/>
      <c r="I662" s="602"/>
    </row>
    <row r="663" spans="1:9" s="147" customFormat="1" ht="15" x14ac:dyDescent="0.2">
      <c r="A663" s="472">
        <v>644</v>
      </c>
      <c r="B663" s="520"/>
      <c r="C663" s="305"/>
      <c r="D663" s="305"/>
      <c r="E663" s="292"/>
      <c r="F663" s="292"/>
      <c r="G663" s="561"/>
      <c r="H663" s="561"/>
      <c r="I663" s="602"/>
    </row>
    <row r="664" spans="1:9" s="147" customFormat="1" ht="15" x14ac:dyDescent="0.2">
      <c r="A664" s="471">
        <v>645</v>
      </c>
      <c r="B664" s="520"/>
      <c r="C664" s="305"/>
      <c r="D664" s="305"/>
      <c r="E664" s="292"/>
      <c r="F664" s="292"/>
      <c r="G664" s="561"/>
      <c r="H664" s="561"/>
      <c r="I664" s="602"/>
    </row>
    <row r="665" spans="1:9" s="147" customFormat="1" ht="15" x14ac:dyDescent="0.2">
      <c r="A665" s="472">
        <v>646</v>
      </c>
      <c r="B665" s="520"/>
      <c r="C665" s="305"/>
      <c r="D665" s="305"/>
      <c r="E665" s="292"/>
      <c r="F665" s="292"/>
      <c r="G665" s="561"/>
      <c r="H665" s="561"/>
      <c r="I665" s="602"/>
    </row>
    <row r="666" spans="1:9" s="147" customFormat="1" ht="15" x14ac:dyDescent="0.2">
      <c r="A666" s="471">
        <v>647</v>
      </c>
      <c r="B666" s="520"/>
      <c r="C666" s="305"/>
      <c r="D666" s="305"/>
      <c r="E666" s="292"/>
      <c r="F666" s="292"/>
      <c r="G666" s="561"/>
      <c r="H666" s="561"/>
      <c r="I666" s="602"/>
    </row>
    <row r="667" spans="1:9" s="147" customFormat="1" ht="15" x14ac:dyDescent="0.2">
      <c r="A667" s="472">
        <v>648</v>
      </c>
      <c r="B667" s="520"/>
      <c r="C667" s="305"/>
      <c r="D667" s="305"/>
      <c r="E667" s="292"/>
      <c r="F667" s="292"/>
      <c r="G667" s="561"/>
      <c r="H667" s="561"/>
      <c r="I667" s="602"/>
    </row>
    <row r="668" spans="1:9" s="147" customFormat="1" ht="15" x14ac:dyDescent="0.2">
      <c r="A668" s="471">
        <v>649</v>
      </c>
      <c r="B668" s="520"/>
      <c r="C668" s="305"/>
      <c r="D668" s="305"/>
      <c r="E668" s="292"/>
      <c r="F668" s="292"/>
      <c r="G668" s="561"/>
      <c r="H668" s="561"/>
      <c r="I668" s="602"/>
    </row>
    <row r="669" spans="1:9" s="147" customFormat="1" ht="15" x14ac:dyDescent="0.2">
      <c r="A669" s="472">
        <v>650</v>
      </c>
      <c r="B669" s="520"/>
      <c r="C669" s="305"/>
      <c r="D669" s="305"/>
      <c r="E669" s="292"/>
      <c r="F669" s="292"/>
      <c r="G669" s="561"/>
      <c r="H669" s="561"/>
      <c r="I669" s="602"/>
    </row>
    <row r="670" spans="1:9" s="147" customFormat="1" ht="15" x14ac:dyDescent="0.2">
      <c r="A670" s="471">
        <v>651</v>
      </c>
      <c r="B670" s="520"/>
      <c r="C670" s="305"/>
      <c r="D670" s="305"/>
      <c r="E670" s="292"/>
      <c r="F670" s="292"/>
      <c r="G670" s="561"/>
      <c r="H670" s="561"/>
      <c r="I670" s="602"/>
    </row>
    <row r="671" spans="1:9" s="147" customFormat="1" ht="15" x14ac:dyDescent="0.2">
      <c r="A671" s="472">
        <v>652</v>
      </c>
      <c r="B671" s="520"/>
      <c r="C671" s="305"/>
      <c r="D671" s="305"/>
      <c r="E671" s="292"/>
      <c r="F671" s="292"/>
      <c r="G671" s="561"/>
      <c r="H671" s="561"/>
      <c r="I671" s="602"/>
    </row>
    <row r="672" spans="1:9" s="147" customFormat="1" ht="15" x14ac:dyDescent="0.2">
      <c r="A672" s="471">
        <v>653</v>
      </c>
      <c r="B672" s="520"/>
      <c r="C672" s="305"/>
      <c r="D672" s="305"/>
      <c r="E672" s="292"/>
      <c r="F672" s="292"/>
      <c r="G672" s="561"/>
      <c r="H672" s="561"/>
      <c r="I672" s="602"/>
    </row>
    <row r="673" spans="1:9" s="147" customFormat="1" ht="15" x14ac:dyDescent="0.2">
      <c r="A673" s="472">
        <v>654</v>
      </c>
      <c r="B673" s="520"/>
      <c r="C673" s="305"/>
      <c r="D673" s="305"/>
      <c r="E673" s="292"/>
      <c r="F673" s="292"/>
      <c r="G673" s="561"/>
      <c r="H673" s="561"/>
      <c r="I673" s="602"/>
    </row>
    <row r="674" spans="1:9" s="147" customFormat="1" ht="15" x14ac:dyDescent="0.2">
      <c r="A674" s="471">
        <v>655</v>
      </c>
      <c r="B674" s="520"/>
      <c r="C674" s="305"/>
      <c r="D674" s="305"/>
      <c r="E674" s="292"/>
      <c r="F674" s="292"/>
      <c r="G674" s="561"/>
      <c r="H674" s="561"/>
      <c r="I674" s="602"/>
    </row>
    <row r="675" spans="1:9" s="147" customFormat="1" ht="15" x14ac:dyDescent="0.2">
      <c r="A675" s="472">
        <v>656</v>
      </c>
      <c r="B675" s="520"/>
      <c r="C675" s="305"/>
      <c r="D675" s="305"/>
      <c r="E675" s="292"/>
      <c r="F675" s="292"/>
      <c r="G675" s="561"/>
      <c r="H675" s="561"/>
      <c r="I675" s="602"/>
    </row>
    <row r="676" spans="1:9" s="147" customFormat="1" ht="15" x14ac:dyDescent="0.2">
      <c r="A676" s="471">
        <v>657</v>
      </c>
      <c r="B676" s="520"/>
      <c r="C676" s="305"/>
      <c r="D676" s="305"/>
      <c r="E676" s="292"/>
      <c r="F676" s="292"/>
      <c r="G676" s="561"/>
      <c r="H676" s="561"/>
      <c r="I676" s="602"/>
    </row>
    <row r="677" spans="1:9" s="147" customFormat="1" ht="15" x14ac:dyDescent="0.2">
      <c r="A677" s="472">
        <v>658</v>
      </c>
      <c r="B677" s="520"/>
      <c r="C677" s="305"/>
      <c r="D677" s="305"/>
      <c r="E677" s="292"/>
      <c r="F677" s="292"/>
      <c r="G677" s="561"/>
      <c r="H677" s="561"/>
      <c r="I677" s="602"/>
    </row>
    <row r="678" spans="1:9" s="147" customFormat="1" ht="15" x14ac:dyDescent="0.2">
      <c r="A678" s="471">
        <v>659</v>
      </c>
      <c r="B678" s="520"/>
      <c r="C678" s="305"/>
      <c r="D678" s="305"/>
      <c r="E678" s="292"/>
      <c r="F678" s="292"/>
      <c r="G678" s="561"/>
      <c r="H678" s="561"/>
      <c r="I678" s="602"/>
    </row>
    <row r="679" spans="1:9" s="147" customFormat="1" ht="15" x14ac:dyDescent="0.2">
      <c r="A679" s="472">
        <v>660</v>
      </c>
      <c r="B679" s="520"/>
      <c r="C679" s="305"/>
      <c r="D679" s="305"/>
      <c r="E679" s="292"/>
      <c r="F679" s="292"/>
      <c r="G679" s="561"/>
      <c r="H679" s="561"/>
      <c r="I679" s="602"/>
    </row>
    <row r="680" spans="1:9" s="147" customFormat="1" ht="15" x14ac:dyDescent="0.2">
      <c r="A680" s="471">
        <v>661</v>
      </c>
      <c r="B680" s="520"/>
      <c r="C680" s="305"/>
      <c r="D680" s="305"/>
      <c r="E680" s="292"/>
      <c r="F680" s="292"/>
      <c r="G680" s="561"/>
      <c r="H680" s="561"/>
      <c r="I680" s="602"/>
    </row>
    <row r="681" spans="1:9" s="147" customFormat="1" ht="15" x14ac:dyDescent="0.2">
      <c r="A681" s="472">
        <v>662</v>
      </c>
      <c r="B681" s="520"/>
      <c r="C681" s="305"/>
      <c r="D681" s="305"/>
      <c r="E681" s="292"/>
      <c r="F681" s="292"/>
      <c r="G681" s="561"/>
      <c r="H681" s="561"/>
      <c r="I681" s="602"/>
    </row>
    <row r="682" spans="1:9" s="147" customFormat="1" ht="15" x14ac:dyDescent="0.2">
      <c r="A682" s="471">
        <v>663</v>
      </c>
      <c r="B682" s="520"/>
      <c r="C682" s="305"/>
      <c r="D682" s="305"/>
      <c r="E682" s="292"/>
      <c r="F682" s="292"/>
      <c r="G682" s="561"/>
      <c r="H682" s="561"/>
      <c r="I682" s="602"/>
    </row>
    <row r="683" spans="1:9" s="147" customFormat="1" ht="15" x14ac:dyDescent="0.2">
      <c r="A683" s="472">
        <v>664</v>
      </c>
      <c r="B683" s="520"/>
      <c r="C683" s="305"/>
      <c r="D683" s="305"/>
      <c r="E683" s="292"/>
      <c r="F683" s="292"/>
      <c r="G683" s="561"/>
      <c r="H683" s="561"/>
      <c r="I683" s="602"/>
    </row>
    <row r="684" spans="1:9" s="147" customFormat="1" ht="15" x14ac:dyDescent="0.2">
      <c r="A684" s="471">
        <v>665</v>
      </c>
      <c r="B684" s="520"/>
      <c r="C684" s="305"/>
      <c r="D684" s="305"/>
      <c r="E684" s="292"/>
      <c r="F684" s="292"/>
      <c r="G684" s="561"/>
      <c r="H684" s="561"/>
      <c r="I684" s="602"/>
    </row>
    <row r="685" spans="1:9" s="147" customFormat="1" ht="15" x14ac:dyDescent="0.2">
      <c r="A685" s="472">
        <v>666</v>
      </c>
      <c r="B685" s="520"/>
      <c r="C685" s="305"/>
      <c r="D685" s="305"/>
      <c r="E685" s="292"/>
      <c r="F685" s="292"/>
      <c r="G685" s="561"/>
      <c r="H685" s="561"/>
      <c r="I685" s="602"/>
    </row>
    <row r="686" spans="1:9" s="147" customFormat="1" ht="15" x14ac:dyDescent="0.2">
      <c r="A686" s="471">
        <v>667</v>
      </c>
      <c r="B686" s="520"/>
      <c r="C686" s="305"/>
      <c r="D686" s="305"/>
      <c r="E686" s="292"/>
      <c r="F686" s="292"/>
      <c r="G686" s="561"/>
      <c r="H686" s="561"/>
      <c r="I686" s="602"/>
    </row>
    <row r="687" spans="1:9" s="147" customFormat="1" ht="15" x14ac:dyDescent="0.2">
      <c r="A687" s="472">
        <v>668</v>
      </c>
      <c r="B687" s="520"/>
      <c r="C687" s="305"/>
      <c r="D687" s="305"/>
      <c r="E687" s="292"/>
      <c r="F687" s="292"/>
      <c r="G687" s="561"/>
      <c r="H687" s="561"/>
      <c r="I687" s="602"/>
    </row>
    <row r="688" spans="1:9" s="147" customFormat="1" ht="15" x14ac:dyDescent="0.2">
      <c r="A688" s="471">
        <v>669</v>
      </c>
      <c r="B688" s="520"/>
      <c r="C688" s="305"/>
      <c r="D688" s="305"/>
      <c r="E688" s="292"/>
      <c r="F688" s="292"/>
      <c r="G688" s="561"/>
      <c r="H688" s="561"/>
      <c r="I688" s="602"/>
    </row>
    <row r="689" spans="1:9" s="147" customFormat="1" ht="15" x14ac:dyDescent="0.2">
      <c r="A689" s="472">
        <v>670</v>
      </c>
      <c r="B689" s="520"/>
      <c r="C689" s="305"/>
      <c r="D689" s="305"/>
      <c r="E689" s="292"/>
      <c r="F689" s="292"/>
      <c r="G689" s="561"/>
      <c r="H689" s="561"/>
      <c r="I689" s="602"/>
    </row>
    <row r="690" spans="1:9" s="147" customFormat="1" ht="15" x14ac:dyDescent="0.2">
      <c r="A690" s="471">
        <v>671</v>
      </c>
      <c r="B690" s="520"/>
      <c r="C690" s="305"/>
      <c r="D690" s="305"/>
      <c r="E690" s="292"/>
      <c r="F690" s="292"/>
      <c r="G690" s="561"/>
      <c r="H690" s="561"/>
      <c r="I690" s="602"/>
    </row>
    <row r="691" spans="1:9" s="147" customFormat="1" ht="15" x14ac:dyDescent="0.2">
      <c r="A691" s="472">
        <v>672</v>
      </c>
      <c r="B691" s="520"/>
      <c r="C691" s="305"/>
      <c r="D691" s="305"/>
      <c r="E691" s="292"/>
      <c r="F691" s="292"/>
      <c r="G691" s="561"/>
      <c r="H691" s="561"/>
      <c r="I691" s="602"/>
    </row>
    <row r="692" spans="1:9" s="147" customFormat="1" ht="15" x14ac:dyDescent="0.2">
      <c r="A692" s="471">
        <v>673</v>
      </c>
      <c r="B692" s="520"/>
      <c r="C692" s="305"/>
      <c r="D692" s="305"/>
      <c r="E692" s="292"/>
      <c r="F692" s="292"/>
      <c r="G692" s="561"/>
      <c r="H692" s="561"/>
      <c r="I692" s="602"/>
    </row>
    <row r="693" spans="1:9" s="147" customFormat="1" ht="15" x14ac:dyDescent="0.2">
      <c r="A693" s="472">
        <v>674</v>
      </c>
      <c r="B693" s="520"/>
      <c r="C693" s="305"/>
      <c r="D693" s="305"/>
      <c r="E693" s="292"/>
      <c r="F693" s="292"/>
      <c r="G693" s="561"/>
      <c r="H693" s="561"/>
      <c r="I693" s="602"/>
    </row>
    <row r="694" spans="1:9" s="147" customFormat="1" ht="15" x14ac:dyDescent="0.2">
      <c r="A694" s="471">
        <v>675</v>
      </c>
      <c r="B694" s="520"/>
      <c r="C694" s="305"/>
      <c r="D694" s="305"/>
      <c r="E694" s="292"/>
      <c r="F694" s="292"/>
      <c r="G694" s="561"/>
      <c r="H694" s="561"/>
      <c r="I694" s="602"/>
    </row>
    <row r="695" spans="1:9" s="147" customFormat="1" ht="15" x14ac:dyDescent="0.2">
      <c r="A695" s="472">
        <v>676</v>
      </c>
      <c r="B695" s="520"/>
      <c r="C695" s="305"/>
      <c r="D695" s="305"/>
      <c r="E695" s="292"/>
      <c r="F695" s="292"/>
      <c r="G695" s="561"/>
      <c r="H695" s="561"/>
      <c r="I695" s="602"/>
    </row>
    <row r="696" spans="1:9" s="147" customFormat="1" ht="15" x14ac:dyDescent="0.2">
      <c r="A696" s="471">
        <v>677</v>
      </c>
      <c r="B696" s="520"/>
      <c r="C696" s="305"/>
      <c r="D696" s="305"/>
      <c r="E696" s="292"/>
      <c r="F696" s="292"/>
      <c r="G696" s="561"/>
      <c r="H696" s="561"/>
      <c r="I696" s="602"/>
    </row>
    <row r="697" spans="1:9" s="147" customFormat="1" ht="15" x14ac:dyDescent="0.2">
      <c r="A697" s="472">
        <v>678</v>
      </c>
      <c r="B697" s="520"/>
      <c r="C697" s="305"/>
      <c r="D697" s="305"/>
      <c r="E697" s="292"/>
      <c r="F697" s="292"/>
      <c r="G697" s="561"/>
      <c r="H697" s="561"/>
      <c r="I697" s="602"/>
    </row>
    <row r="698" spans="1:9" s="147" customFormat="1" ht="15" x14ac:dyDescent="0.2">
      <c r="A698" s="471">
        <v>679</v>
      </c>
      <c r="B698" s="520"/>
      <c r="C698" s="305"/>
      <c r="D698" s="305"/>
      <c r="E698" s="292"/>
      <c r="F698" s="292"/>
      <c r="G698" s="561"/>
      <c r="H698" s="561"/>
      <c r="I698" s="602"/>
    </row>
    <row r="699" spans="1:9" s="147" customFormat="1" ht="15" x14ac:dyDescent="0.2">
      <c r="A699" s="472">
        <v>680</v>
      </c>
      <c r="B699" s="520"/>
      <c r="C699" s="305"/>
      <c r="D699" s="305"/>
      <c r="E699" s="292"/>
      <c r="F699" s="292"/>
      <c r="G699" s="561"/>
      <c r="H699" s="561"/>
      <c r="I699" s="602"/>
    </row>
    <row r="700" spans="1:9" s="147" customFormat="1" ht="15" x14ac:dyDescent="0.2">
      <c r="A700" s="471">
        <v>681</v>
      </c>
      <c r="B700" s="520"/>
      <c r="C700" s="305"/>
      <c r="D700" s="305"/>
      <c r="E700" s="292"/>
      <c r="F700" s="292"/>
      <c r="G700" s="561"/>
      <c r="H700" s="561"/>
      <c r="I700" s="602"/>
    </row>
    <row r="701" spans="1:9" s="147" customFormat="1" ht="15" x14ac:dyDescent="0.2">
      <c r="A701" s="472">
        <v>682</v>
      </c>
      <c r="B701" s="520"/>
      <c r="C701" s="305"/>
      <c r="D701" s="305"/>
      <c r="E701" s="292"/>
      <c r="F701" s="292"/>
      <c r="G701" s="561"/>
      <c r="H701" s="561"/>
      <c r="I701" s="602"/>
    </row>
    <row r="702" spans="1:9" s="147" customFormat="1" ht="15" x14ac:dyDescent="0.2">
      <c r="A702" s="471">
        <v>683</v>
      </c>
      <c r="B702" s="520"/>
      <c r="C702" s="305"/>
      <c r="D702" s="305"/>
      <c r="E702" s="292"/>
      <c r="F702" s="292"/>
      <c r="G702" s="561"/>
      <c r="H702" s="561"/>
      <c r="I702" s="602"/>
    </row>
    <row r="703" spans="1:9" s="147" customFormat="1" ht="15" x14ac:dyDescent="0.2">
      <c r="A703" s="472">
        <v>684</v>
      </c>
      <c r="B703" s="520"/>
      <c r="C703" s="305"/>
      <c r="D703" s="305"/>
      <c r="E703" s="292"/>
      <c r="F703" s="292"/>
      <c r="G703" s="561"/>
      <c r="H703" s="561"/>
      <c r="I703" s="602"/>
    </row>
    <row r="704" spans="1:9" s="147" customFormat="1" ht="15" x14ac:dyDescent="0.2">
      <c r="A704" s="471">
        <v>685</v>
      </c>
      <c r="B704" s="520"/>
      <c r="C704" s="305"/>
      <c r="D704" s="305"/>
      <c r="E704" s="292"/>
      <c r="F704" s="292"/>
      <c r="G704" s="561"/>
      <c r="H704" s="561"/>
      <c r="I704" s="602"/>
    </row>
    <row r="705" spans="1:9" s="147" customFormat="1" ht="15" x14ac:dyDescent="0.2">
      <c r="A705" s="472">
        <v>686</v>
      </c>
      <c r="B705" s="520"/>
      <c r="C705" s="305"/>
      <c r="D705" s="305"/>
      <c r="E705" s="292"/>
      <c r="F705" s="292"/>
      <c r="G705" s="561"/>
      <c r="H705" s="561"/>
      <c r="I705" s="602"/>
    </row>
    <row r="706" spans="1:9" s="147" customFormat="1" ht="15" x14ac:dyDescent="0.2">
      <c r="A706" s="471">
        <v>687</v>
      </c>
      <c r="B706" s="520"/>
      <c r="C706" s="305"/>
      <c r="D706" s="305"/>
      <c r="E706" s="292"/>
      <c r="F706" s="292"/>
      <c r="G706" s="561"/>
      <c r="H706" s="561"/>
      <c r="I706" s="602"/>
    </row>
    <row r="707" spans="1:9" s="147" customFormat="1" ht="15" x14ac:dyDescent="0.2">
      <c r="A707" s="472">
        <v>688</v>
      </c>
      <c r="B707" s="520"/>
      <c r="C707" s="305"/>
      <c r="D707" s="305"/>
      <c r="E707" s="292"/>
      <c r="F707" s="292"/>
      <c r="G707" s="561"/>
      <c r="H707" s="561"/>
      <c r="I707" s="602"/>
    </row>
    <row r="708" spans="1:9" s="147" customFormat="1" ht="15" x14ac:dyDescent="0.2">
      <c r="A708" s="471">
        <v>689</v>
      </c>
      <c r="B708" s="520"/>
      <c r="C708" s="305"/>
      <c r="D708" s="305"/>
      <c r="E708" s="292"/>
      <c r="F708" s="292"/>
      <c r="G708" s="561"/>
      <c r="H708" s="561"/>
      <c r="I708" s="602"/>
    </row>
    <row r="709" spans="1:9" s="147" customFormat="1" ht="15" x14ac:dyDescent="0.2">
      <c r="A709" s="472">
        <v>690</v>
      </c>
      <c r="B709" s="520"/>
      <c r="C709" s="305"/>
      <c r="D709" s="305"/>
      <c r="E709" s="292"/>
      <c r="F709" s="292"/>
      <c r="G709" s="561"/>
      <c r="H709" s="561"/>
      <c r="I709" s="602"/>
    </row>
    <row r="710" spans="1:9" s="147" customFormat="1" ht="15" x14ac:dyDescent="0.2">
      <c r="A710" s="471">
        <v>691</v>
      </c>
      <c r="B710" s="520"/>
      <c r="C710" s="305"/>
      <c r="D710" s="305"/>
      <c r="E710" s="292"/>
      <c r="F710" s="292"/>
      <c r="G710" s="561"/>
      <c r="H710" s="561"/>
      <c r="I710" s="602"/>
    </row>
    <row r="711" spans="1:9" s="147" customFormat="1" ht="15" x14ac:dyDescent="0.2">
      <c r="A711" s="472">
        <v>692</v>
      </c>
      <c r="B711" s="520"/>
      <c r="C711" s="305"/>
      <c r="D711" s="305"/>
      <c r="E711" s="292"/>
      <c r="F711" s="292"/>
      <c r="G711" s="561"/>
      <c r="H711" s="561"/>
      <c r="I711" s="602"/>
    </row>
    <row r="712" spans="1:9" s="147" customFormat="1" ht="15" x14ac:dyDescent="0.2">
      <c r="A712" s="471">
        <v>693</v>
      </c>
      <c r="B712" s="520"/>
      <c r="C712" s="305"/>
      <c r="D712" s="305"/>
      <c r="E712" s="292"/>
      <c r="F712" s="292"/>
      <c r="G712" s="561"/>
      <c r="H712" s="561"/>
      <c r="I712" s="602"/>
    </row>
    <row r="713" spans="1:9" s="147" customFormat="1" ht="15" x14ac:dyDescent="0.2">
      <c r="A713" s="472">
        <v>694</v>
      </c>
      <c r="B713" s="520"/>
      <c r="C713" s="305"/>
      <c r="D713" s="305"/>
      <c r="E713" s="292"/>
      <c r="F713" s="292"/>
      <c r="G713" s="561"/>
      <c r="H713" s="561"/>
      <c r="I713" s="602"/>
    </row>
    <row r="714" spans="1:9" s="147" customFormat="1" ht="15" x14ac:dyDescent="0.2">
      <c r="A714" s="471">
        <v>695</v>
      </c>
      <c r="B714" s="520"/>
      <c r="C714" s="305"/>
      <c r="D714" s="305"/>
      <c r="E714" s="292"/>
      <c r="F714" s="292"/>
      <c r="G714" s="561"/>
      <c r="H714" s="561"/>
      <c r="I714" s="602"/>
    </row>
    <row r="715" spans="1:9" s="147" customFormat="1" ht="15" x14ac:dyDescent="0.2">
      <c r="A715" s="472">
        <v>696</v>
      </c>
      <c r="B715" s="520"/>
      <c r="C715" s="305"/>
      <c r="D715" s="305"/>
      <c r="E715" s="292"/>
      <c r="F715" s="292"/>
      <c r="G715" s="561"/>
      <c r="H715" s="561"/>
      <c r="I715" s="602"/>
    </row>
    <row r="716" spans="1:9" s="147" customFormat="1" ht="15" x14ac:dyDescent="0.2">
      <c r="A716" s="471">
        <v>697</v>
      </c>
      <c r="B716" s="520"/>
      <c r="C716" s="305"/>
      <c r="D716" s="305"/>
      <c r="E716" s="292"/>
      <c r="F716" s="292"/>
      <c r="G716" s="561"/>
      <c r="H716" s="561"/>
      <c r="I716" s="602"/>
    </row>
    <row r="717" spans="1:9" s="147" customFormat="1" ht="15" x14ac:dyDescent="0.2">
      <c r="A717" s="472">
        <v>698</v>
      </c>
      <c r="B717" s="520"/>
      <c r="C717" s="305"/>
      <c r="D717" s="305"/>
      <c r="E717" s="292"/>
      <c r="F717" s="292"/>
      <c r="G717" s="561"/>
      <c r="H717" s="561"/>
      <c r="I717" s="602"/>
    </row>
    <row r="718" spans="1:9" s="147" customFormat="1" ht="15" x14ac:dyDescent="0.2">
      <c r="A718" s="471">
        <v>699</v>
      </c>
      <c r="B718" s="520"/>
      <c r="C718" s="305"/>
      <c r="D718" s="305"/>
      <c r="E718" s="292"/>
      <c r="F718" s="292"/>
      <c r="G718" s="561"/>
      <c r="H718" s="561"/>
      <c r="I718" s="602"/>
    </row>
    <row r="719" spans="1:9" s="147" customFormat="1" ht="15" x14ac:dyDescent="0.2">
      <c r="A719" s="472">
        <v>700</v>
      </c>
      <c r="B719" s="520"/>
      <c r="C719" s="305"/>
      <c r="D719" s="305"/>
      <c r="E719" s="292"/>
      <c r="F719" s="292"/>
      <c r="G719" s="561"/>
      <c r="H719" s="561"/>
      <c r="I719" s="602"/>
    </row>
    <row r="720" spans="1:9" s="147" customFormat="1" ht="15" x14ac:dyDescent="0.2">
      <c r="A720" s="471">
        <v>701</v>
      </c>
      <c r="B720" s="520"/>
      <c r="C720" s="305"/>
      <c r="D720" s="305"/>
      <c r="E720" s="292"/>
      <c r="F720" s="292"/>
      <c r="G720" s="561"/>
      <c r="H720" s="561"/>
      <c r="I720" s="602"/>
    </row>
    <row r="721" spans="1:9" s="147" customFormat="1" ht="15" x14ac:dyDescent="0.2">
      <c r="A721" s="472">
        <v>702</v>
      </c>
      <c r="B721" s="520"/>
      <c r="C721" s="305"/>
      <c r="D721" s="305"/>
      <c r="E721" s="292"/>
      <c r="F721" s="292"/>
      <c r="G721" s="561"/>
      <c r="H721" s="561"/>
      <c r="I721" s="602"/>
    </row>
    <row r="722" spans="1:9" s="147" customFormat="1" ht="15" x14ac:dyDescent="0.2">
      <c r="A722" s="471">
        <v>703</v>
      </c>
      <c r="B722" s="520"/>
      <c r="C722" s="305"/>
      <c r="D722" s="305"/>
      <c r="E722" s="292"/>
      <c r="F722" s="292"/>
      <c r="G722" s="561"/>
      <c r="H722" s="561"/>
      <c r="I722" s="602"/>
    </row>
    <row r="723" spans="1:9" s="147" customFormat="1" ht="15" x14ac:dyDescent="0.2">
      <c r="A723" s="472">
        <v>704</v>
      </c>
      <c r="B723" s="520"/>
      <c r="C723" s="305"/>
      <c r="D723" s="305"/>
      <c r="E723" s="292"/>
      <c r="F723" s="292"/>
      <c r="G723" s="561"/>
      <c r="H723" s="561"/>
      <c r="I723" s="602"/>
    </row>
    <row r="724" spans="1:9" s="147" customFormat="1" ht="15" x14ac:dyDescent="0.2">
      <c r="A724" s="471">
        <v>705</v>
      </c>
      <c r="B724" s="520"/>
      <c r="C724" s="305"/>
      <c r="D724" s="305"/>
      <c r="E724" s="292"/>
      <c r="F724" s="292"/>
      <c r="G724" s="561"/>
      <c r="H724" s="561"/>
      <c r="I724" s="602"/>
    </row>
    <row r="725" spans="1:9" s="147" customFormat="1" ht="15" x14ac:dyDescent="0.2">
      <c r="A725" s="472">
        <v>706</v>
      </c>
      <c r="B725" s="520"/>
      <c r="C725" s="305"/>
      <c r="D725" s="305"/>
      <c r="E725" s="292"/>
      <c r="F725" s="292"/>
      <c r="G725" s="561"/>
      <c r="H725" s="561"/>
      <c r="I725" s="602"/>
    </row>
    <row r="726" spans="1:9" s="147" customFormat="1" ht="15" x14ac:dyDescent="0.2">
      <c r="A726" s="471">
        <v>707</v>
      </c>
      <c r="B726" s="520"/>
      <c r="C726" s="305"/>
      <c r="D726" s="305"/>
      <c r="E726" s="292"/>
      <c r="F726" s="292"/>
      <c r="G726" s="561"/>
      <c r="H726" s="561"/>
      <c r="I726" s="602"/>
    </row>
    <row r="727" spans="1:9" s="147" customFormat="1" ht="15" x14ac:dyDescent="0.2">
      <c r="A727" s="472">
        <v>708</v>
      </c>
      <c r="B727" s="520"/>
      <c r="C727" s="305"/>
      <c r="D727" s="305"/>
      <c r="E727" s="292"/>
      <c r="F727" s="292"/>
      <c r="G727" s="561"/>
      <c r="H727" s="561"/>
      <c r="I727" s="602"/>
    </row>
    <row r="728" spans="1:9" s="147" customFormat="1" ht="15" x14ac:dyDescent="0.2">
      <c r="A728" s="471">
        <v>709</v>
      </c>
      <c r="B728" s="520"/>
      <c r="C728" s="305"/>
      <c r="D728" s="305"/>
      <c r="E728" s="292"/>
      <c r="F728" s="292"/>
      <c r="G728" s="561"/>
      <c r="H728" s="561"/>
      <c r="I728" s="602"/>
    </row>
    <row r="729" spans="1:9" s="147" customFormat="1" ht="15" x14ac:dyDescent="0.2">
      <c r="A729" s="472">
        <v>710</v>
      </c>
      <c r="B729" s="520"/>
      <c r="C729" s="305"/>
      <c r="D729" s="305"/>
      <c r="E729" s="292"/>
      <c r="F729" s="292"/>
      <c r="G729" s="561"/>
      <c r="H729" s="561"/>
      <c r="I729" s="602"/>
    </row>
    <row r="730" spans="1:9" s="147" customFormat="1" ht="15" x14ac:dyDescent="0.2">
      <c r="A730" s="471">
        <v>711</v>
      </c>
      <c r="B730" s="520"/>
      <c r="C730" s="305"/>
      <c r="D730" s="305"/>
      <c r="E730" s="292"/>
      <c r="F730" s="292"/>
      <c r="G730" s="561"/>
      <c r="H730" s="561"/>
      <c r="I730" s="602"/>
    </row>
    <row r="731" spans="1:9" s="147" customFormat="1" ht="15" x14ac:dyDescent="0.2">
      <c r="A731" s="472">
        <v>712</v>
      </c>
      <c r="B731" s="520"/>
      <c r="C731" s="305"/>
      <c r="D731" s="305"/>
      <c r="E731" s="292"/>
      <c r="F731" s="292"/>
      <c r="G731" s="561"/>
      <c r="H731" s="561"/>
      <c r="I731" s="602"/>
    </row>
    <row r="732" spans="1:9" s="147" customFormat="1" ht="15" x14ac:dyDescent="0.2">
      <c r="A732" s="471">
        <v>713</v>
      </c>
      <c r="B732" s="520"/>
      <c r="C732" s="305"/>
      <c r="D732" s="305"/>
      <c r="E732" s="292"/>
      <c r="F732" s="292"/>
      <c r="G732" s="561"/>
      <c r="H732" s="561"/>
      <c r="I732" s="602"/>
    </row>
    <row r="733" spans="1:9" s="147" customFormat="1" ht="15" x14ac:dyDescent="0.2">
      <c r="A733" s="472">
        <v>714</v>
      </c>
      <c r="B733" s="520"/>
      <c r="C733" s="305"/>
      <c r="D733" s="305"/>
      <c r="E733" s="292"/>
      <c r="F733" s="292"/>
      <c r="G733" s="561"/>
      <c r="H733" s="561"/>
      <c r="I733" s="602"/>
    </row>
    <row r="734" spans="1:9" s="147" customFormat="1" ht="15" x14ac:dyDescent="0.2">
      <c r="A734" s="471">
        <v>715</v>
      </c>
      <c r="B734" s="520"/>
      <c r="C734" s="305"/>
      <c r="D734" s="305"/>
      <c r="E734" s="292"/>
      <c r="F734" s="292"/>
      <c r="G734" s="561"/>
      <c r="H734" s="561"/>
      <c r="I734" s="602"/>
    </row>
    <row r="735" spans="1:9" s="147" customFormat="1" ht="15" x14ac:dyDescent="0.2">
      <c r="A735" s="472">
        <v>716</v>
      </c>
      <c r="B735" s="520"/>
      <c r="C735" s="305"/>
      <c r="D735" s="305"/>
      <c r="E735" s="292"/>
      <c r="F735" s="292"/>
      <c r="G735" s="561"/>
      <c r="H735" s="561"/>
      <c r="I735" s="602"/>
    </row>
    <row r="736" spans="1:9" s="147" customFormat="1" ht="15" x14ac:dyDescent="0.2">
      <c r="A736" s="471">
        <v>717</v>
      </c>
      <c r="B736" s="520"/>
      <c r="C736" s="305"/>
      <c r="D736" s="305"/>
      <c r="E736" s="292"/>
      <c r="F736" s="292"/>
      <c r="G736" s="561"/>
      <c r="H736" s="561"/>
      <c r="I736" s="602"/>
    </row>
    <row r="737" spans="1:9" s="147" customFormat="1" ht="15" x14ac:dyDescent="0.2">
      <c r="A737" s="472">
        <v>718</v>
      </c>
      <c r="B737" s="520"/>
      <c r="C737" s="305"/>
      <c r="D737" s="305"/>
      <c r="E737" s="292"/>
      <c r="F737" s="292"/>
      <c r="G737" s="561"/>
      <c r="H737" s="561"/>
      <c r="I737" s="602"/>
    </row>
    <row r="738" spans="1:9" s="147" customFormat="1" ht="15" x14ac:dyDescent="0.2">
      <c r="A738" s="471">
        <v>719</v>
      </c>
      <c r="B738" s="520"/>
      <c r="C738" s="305"/>
      <c r="D738" s="305"/>
      <c r="E738" s="292"/>
      <c r="F738" s="292"/>
      <c r="G738" s="561"/>
      <c r="H738" s="561"/>
      <c r="I738" s="602"/>
    </row>
    <row r="739" spans="1:9" s="147" customFormat="1" ht="15" x14ac:dyDescent="0.2">
      <c r="A739" s="472">
        <v>720</v>
      </c>
      <c r="B739" s="520"/>
      <c r="C739" s="305"/>
      <c r="D739" s="305"/>
      <c r="E739" s="292"/>
      <c r="F739" s="292"/>
      <c r="G739" s="561"/>
      <c r="H739" s="561"/>
      <c r="I739" s="602"/>
    </row>
    <row r="740" spans="1:9" s="147" customFormat="1" ht="15" x14ac:dyDescent="0.2">
      <c r="A740" s="471">
        <v>721</v>
      </c>
      <c r="B740" s="520"/>
      <c r="C740" s="305"/>
      <c r="D740" s="305"/>
      <c r="E740" s="292"/>
      <c r="F740" s="292"/>
      <c r="G740" s="561"/>
      <c r="H740" s="561"/>
      <c r="I740" s="602"/>
    </row>
    <row r="741" spans="1:9" s="147" customFormat="1" ht="15" x14ac:dyDescent="0.2">
      <c r="A741" s="472">
        <v>722</v>
      </c>
      <c r="B741" s="520"/>
      <c r="C741" s="305"/>
      <c r="D741" s="305"/>
      <c r="E741" s="292"/>
      <c r="F741" s="292"/>
      <c r="G741" s="561"/>
      <c r="H741" s="561"/>
      <c r="I741" s="602"/>
    </row>
    <row r="742" spans="1:9" s="147" customFormat="1" ht="15" x14ac:dyDescent="0.2">
      <c r="A742" s="471">
        <v>723</v>
      </c>
      <c r="B742" s="520"/>
      <c r="C742" s="305"/>
      <c r="D742" s="305"/>
      <c r="E742" s="292"/>
      <c r="F742" s="292"/>
      <c r="G742" s="561"/>
      <c r="H742" s="561"/>
      <c r="I742" s="602"/>
    </row>
    <row r="743" spans="1:9" s="147" customFormat="1" ht="15" x14ac:dyDescent="0.2">
      <c r="A743" s="472">
        <v>724</v>
      </c>
      <c r="B743" s="520"/>
      <c r="C743" s="305"/>
      <c r="D743" s="305"/>
      <c r="E743" s="292"/>
      <c r="F743" s="292"/>
      <c r="G743" s="561"/>
      <c r="H743" s="561"/>
      <c r="I743" s="602"/>
    </row>
    <row r="744" spans="1:9" s="147" customFormat="1" ht="15" x14ac:dyDescent="0.2">
      <c r="A744" s="471">
        <v>725</v>
      </c>
      <c r="B744" s="520"/>
      <c r="C744" s="305"/>
      <c r="D744" s="305"/>
      <c r="E744" s="292"/>
      <c r="F744" s="292"/>
      <c r="G744" s="561"/>
      <c r="H744" s="561"/>
      <c r="I744" s="602"/>
    </row>
    <row r="745" spans="1:9" s="147" customFormat="1" ht="15" x14ac:dyDescent="0.2">
      <c r="A745" s="472">
        <v>726</v>
      </c>
      <c r="B745" s="520"/>
      <c r="C745" s="305"/>
      <c r="D745" s="305"/>
      <c r="E745" s="292"/>
      <c r="F745" s="292"/>
      <c r="G745" s="561"/>
      <c r="H745" s="561"/>
      <c r="I745" s="602"/>
    </row>
    <row r="746" spans="1:9" s="147" customFormat="1" ht="15" x14ac:dyDescent="0.2">
      <c r="A746" s="471">
        <v>727</v>
      </c>
      <c r="B746" s="520"/>
      <c r="C746" s="305"/>
      <c r="D746" s="305"/>
      <c r="E746" s="292"/>
      <c r="F746" s="292"/>
      <c r="G746" s="561"/>
      <c r="H746" s="561"/>
      <c r="I746" s="602"/>
    </row>
    <row r="747" spans="1:9" s="147" customFormat="1" ht="15" x14ac:dyDescent="0.2">
      <c r="A747" s="472">
        <v>728</v>
      </c>
      <c r="B747" s="520"/>
      <c r="C747" s="305"/>
      <c r="D747" s="305"/>
      <c r="E747" s="292"/>
      <c r="F747" s="292"/>
      <c r="G747" s="561"/>
      <c r="H747" s="561"/>
      <c r="I747" s="602"/>
    </row>
    <row r="748" spans="1:9" s="147" customFormat="1" ht="15" x14ac:dyDescent="0.2">
      <c r="A748" s="471">
        <v>729</v>
      </c>
      <c r="B748" s="520"/>
      <c r="C748" s="305"/>
      <c r="D748" s="305"/>
      <c r="E748" s="292"/>
      <c r="F748" s="292"/>
      <c r="G748" s="561"/>
      <c r="H748" s="561"/>
      <c r="I748" s="602"/>
    </row>
    <row r="749" spans="1:9" s="147" customFormat="1" ht="15" x14ac:dyDescent="0.2">
      <c r="A749" s="472">
        <v>730</v>
      </c>
      <c r="B749" s="520"/>
      <c r="C749" s="305"/>
      <c r="D749" s="305"/>
      <c r="E749" s="292"/>
      <c r="F749" s="292"/>
      <c r="G749" s="561"/>
      <c r="H749" s="561"/>
      <c r="I749" s="602"/>
    </row>
    <row r="750" spans="1:9" s="147" customFormat="1" ht="15" x14ac:dyDescent="0.2">
      <c r="A750" s="471">
        <v>731</v>
      </c>
      <c r="B750" s="520"/>
      <c r="C750" s="305"/>
      <c r="D750" s="305"/>
      <c r="E750" s="292"/>
      <c r="F750" s="292"/>
      <c r="G750" s="561"/>
      <c r="H750" s="561"/>
      <c r="I750" s="602"/>
    </row>
    <row r="751" spans="1:9" s="147" customFormat="1" ht="15" x14ac:dyDescent="0.2">
      <c r="A751" s="472">
        <v>732</v>
      </c>
      <c r="B751" s="520"/>
      <c r="C751" s="305"/>
      <c r="D751" s="305"/>
      <c r="E751" s="292"/>
      <c r="F751" s="292"/>
      <c r="G751" s="561"/>
      <c r="H751" s="561"/>
      <c r="I751" s="602"/>
    </row>
    <row r="752" spans="1:9" s="147" customFormat="1" ht="15" x14ac:dyDescent="0.2">
      <c r="A752" s="471">
        <v>733</v>
      </c>
      <c r="B752" s="520"/>
      <c r="C752" s="305"/>
      <c r="D752" s="305"/>
      <c r="E752" s="292"/>
      <c r="F752" s="292"/>
      <c r="G752" s="561"/>
      <c r="H752" s="561"/>
      <c r="I752" s="602"/>
    </row>
    <row r="753" spans="1:9" s="147" customFormat="1" ht="15" x14ac:dyDescent="0.2">
      <c r="A753" s="472">
        <v>734</v>
      </c>
      <c r="B753" s="520"/>
      <c r="C753" s="305"/>
      <c r="D753" s="305"/>
      <c r="E753" s="292"/>
      <c r="F753" s="292"/>
      <c r="G753" s="561"/>
      <c r="H753" s="561"/>
      <c r="I753" s="602"/>
    </row>
    <row r="754" spans="1:9" s="147" customFormat="1" ht="15" x14ac:dyDescent="0.2">
      <c r="A754" s="471">
        <v>735</v>
      </c>
      <c r="B754" s="520"/>
      <c r="C754" s="305"/>
      <c r="D754" s="305"/>
      <c r="E754" s="292"/>
      <c r="F754" s="292"/>
      <c r="G754" s="561"/>
      <c r="H754" s="561"/>
      <c r="I754" s="602"/>
    </row>
    <row r="755" spans="1:9" s="147" customFormat="1" ht="15" x14ac:dyDescent="0.2">
      <c r="A755" s="472">
        <v>736</v>
      </c>
      <c r="B755" s="520"/>
      <c r="C755" s="305"/>
      <c r="D755" s="305"/>
      <c r="E755" s="292"/>
      <c r="F755" s="292"/>
      <c r="G755" s="561"/>
      <c r="H755" s="561"/>
      <c r="I755" s="602"/>
    </row>
    <row r="756" spans="1:9" s="147" customFormat="1" ht="15" x14ac:dyDescent="0.2">
      <c r="A756" s="471">
        <v>737</v>
      </c>
      <c r="B756" s="520"/>
      <c r="C756" s="305"/>
      <c r="D756" s="305"/>
      <c r="E756" s="292"/>
      <c r="F756" s="292"/>
      <c r="G756" s="561"/>
      <c r="H756" s="561"/>
      <c r="I756" s="602"/>
    </row>
    <row r="757" spans="1:9" s="147" customFormat="1" ht="15" x14ac:dyDescent="0.2">
      <c r="A757" s="472">
        <v>738</v>
      </c>
      <c r="B757" s="520"/>
      <c r="C757" s="305"/>
      <c r="D757" s="305"/>
      <c r="E757" s="292"/>
      <c r="F757" s="292"/>
      <c r="G757" s="561"/>
      <c r="H757" s="561"/>
      <c r="I757" s="602"/>
    </row>
    <row r="758" spans="1:9" s="147" customFormat="1" ht="15" x14ac:dyDescent="0.2">
      <c r="A758" s="471">
        <v>739</v>
      </c>
      <c r="B758" s="520"/>
      <c r="C758" s="305"/>
      <c r="D758" s="305"/>
      <c r="E758" s="292"/>
      <c r="F758" s="292"/>
      <c r="G758" s="561"/>
      <c r="H758" s="561"/>
      <c r="I758" s="602"/>
    </row>
    <row r="759" spans="1:9" s="147" customFormat="1" ht="15" x14ac:dyDescent="0.2">
      <c r="A759" s="472">
        <v>740</v>
      </c>
      <c r="B759" s="520"/>
      <c r="C759" s="305"/>
      <c r="D759" s="305"/>
      <c r="E759" s="292"/>
      <c r="F759" s="292"/>
      <c r="G759" s="561"/>
      <c r="H759" s="561"/>
      <c r="I759" s="602"/>
    </row>
    <row r="760" spans="1:9" s="147" customFormat="1" ht="15" x14ac:dyDescent="0.2">
      <c r="A760" s="471">
        <v>741</v>
      </c>
      <c r="B760" s="520"/>
      <c r="C760" s="305"/>
      <c r="D760" s="305"/>
      <c r="E760" s="292"/>
      <c r="F760" s="292"/>
      <c r="G760" s="561"/>
      <c r="H760" s="561"/>
      <c r="I760" s="602"/>
    </row>
    <row r="761" spans="1:9" s="147" customFormat="1" ht="15" x14ac:dyDescent="0.2">
      <c r="A761" s="472">
        <v>742</v>
      </c>
      <c r="B761" s="520"/>
      <c r="C761" s="305"/>
      <c r="D761" s="305"/>
      <c r="E761" s="292"/>
      <c r="F761" s="292"/>
      <c r="G761" s="561"/>
      <c r="H761" s="561"/>
      <c r="I761" s="602"/>
    </row>
    <row r="762" spans="1:9" s="147" customFormat="1" ht="15" x14ac:dyDescent="0.2">
      <c r="A762" s="471">
        <v>743</v>
      </c>
      <c r="B762" s="520"/>
      <c r="C762" s="305"/>
      <c r="D762" s="305"/>
      <c r="E762" s="292"/>
      <c r="F762" s="292"/>
      <c r="G762" s="561"/>
      <c r="H762" s="561"/>
      <c r="I762" s="602"/>
    </row>
    <row r="763" spans="1:9" s="147" customFormat="1" ht="15" x14ac:dyDescent="0.2">
      <c r="A763" s="472">
        <v>744</v>
      </c>
      <c r="B763" s="520"/>
      <c r="C763" s="305"/>
      <c r="D763" s="305"/>
      <c r="E763" s="292"/>
      <c r="F763" s="292"/>
      <c r="G763" s="561"/>
      <c r="H763" s="561"/>
      <c r="I763" s="602"/>
    </row>
    <row r="764" spans="1:9" s="147" customFormat="1" ht="15" x14ac:dyDescent="0.2">
      <c r="A764" s="471">
        <v>745</v>
      </c>
      <c r="B764" s="520"/>
      <c r="C764" s="305"/>
      <c r="D764" s="305"/>
      <c r="E764" s="292"/>
      <c r="F764" s="292"/>
      <c r="G764" s="561"/>
      <c r="H764" s="561"/>
      <c r="I764" s="602"/>
    </row>
    <row r="765" spans="1:9" s="147" customFormat="1" ht="15" x14ac:dyDescent="0.2">
      <c r="A765" s="472">
        <v>746</v>
      </c>
      <c r="B765" s="520"/>
      <c r="C765" s="305"/>
      <c r="D765" s="305"/>
      <c r="E765" s="292"/>
      <c r="F765" s="292"/>
      <c r="G765" s="561"/>
      <c r="H765" s="561"/>
      <c r="I765" s="602"/>
    </row>
    <row r="766" spans="1:9" s="147" customFormat="1" ht="15" x14ac:dyDescent="0.2">
      <c r="A766" s="471">
        <v>747</v>
      </c>
      <c r="B766" s="520"/>
      <c r="C766" s="305"/>
      <c r="D766" s="305"/>
      <c r="E766" s="292"/>
      <c r="F766" s="292"/>
      <c r="G766" s="561"/>
      <c r="H766" s="561"/>
      <c r="I766" s="602"/>
    </row>
    <row r="767" spans="1:9" s="147" customFormat="1" ht="15" x14ac:dyDescent="0.2">
      <c r="A767" s="472">
        <v>748</v>
      </c>
      <c r="B767" s="520"/>
      <c r="C767" s="305"/>
      <c r="D767" s="305"/>
      <c r="E767" s="292"/>
      <c r="F767" s="292"/>
      <c r="G767" s="561"/>
      <c r="H767" s="561"/>
      <c r="I767" s="602"/>
    </row>
    <row r="768" spans="1:9" s="147" customFormat="1" ht="15" x14ac:dyDescent="0.2">
      <c r="A768" s="471">
        <v>749</v>
      </c>
      <c r="B768" s="520"/>
      <c r="C768" s="305"/>
      <c r="D768" s="305"/>
      <c r="E768" s="292"/>
      <c r="F768" s="292"/>
      <c r="G768" s="561"/>
      <c r="H768" s="561"/>
      <c r="I768" s="602"/>
    </row>
    <row r="769" spans="1:9" s="147" customFormat="1" ht="15" x14ac:dyDescent="0.2">
      <c r="A769" s="472">
        <v>750</v>
      </c>
      <c r="B769" s="520"/>
      <c r="C769" s="305"/>
      <c r="D769" s="305"/>
      <c r="E769" s="292"/>
      <c r="F769" s="292"/>
      <c r="G769" s="561"/>
      <c r="H769" s="561"/>
      <c r="I769" s="602"/>
    </row>
    <row r="770" spans="1:9" s="147" customFormat="1" ht="15" x14ac:dyDescent="0.2">
      <c r="A770" s="471">
        <v>751</v>
      </c>
      <c r="B770" s="520"/>
      <c r="C770" s="305"/>
      <c r="D770" s="305"/>
      <c r="E770" s="292"/>
      <c r="F770" s="292"/>
      <c r="G770" s="561"/>
      <c r="H770" s="561"/>
      <c r="I770" s="602"/>
    </row>
    <row r="771" spans="1:9" s="147" customFormat="1" ht="15" x14ac:dyDescent="0.2">
      <c r="A771" s="472">
        <v>752</v>
      </c>
      <c r="B771" s="520"/>
      <c r="C771" s="305"/>
      <c r="D771" s="305"/>
      <c r="E771" s="292"/>
      <c r="F771" s="292"/>
      <c r="G771" s="561"/>
      <c r="H771" s="561"/>
      <c r="I771" s="602"/>
    </row>
    <row r="772" spans="1:9" s="147" customFormat="1" ht="15" x14ac:dyDescent="0.2">
      <c r="A772" s="471">
        <v>753</v>
      </c>
      <c r="B772" s="520"/>
      <c r="C772" s="305"/>
      <c r="D772" s="305"/>
      <c r="E772" s="292"/>
      <c r="F772" s="292"/>
      <c r="G772" s="561"/>
      <c r="H772" s="561"/>
      <c r="I772" s="602"/>
    </row>
    <row r="773" spans="1:9" s="147" customFormat="1" ht="15" x14ac:dyDescent="0.2">
      <c r="A773" s="472">
        <v>754</v>
      </c>
      <c r="B773" s="520"/>
      <c r="C773" s="305"/>
      <c r="D773" s="305"/>
      <c r="E773" s="292"/>
      <c r="F773" s="292"/>
      <c r="G773" s="561"/>
      <c r="H773" s="561"/>
      <c r="I773" s="602"/>
    </row>
    <row r="774" spans="1:9" s="147" customFormat="1" ht="15" x14ac:dyDescent="0.2">
      <c r="A774" s="471">
        <v>755</v>
      </c>
      <c r="B774" s="520"/>
      <c r="C774" s="305"/>
      <c r="D774" s="305"/>
      <c r="E774" s="292"/>
      <c r="F774" s="292"/>
      <c r="G774" s="561"/>
      <c r="H774" s="561"/>
      <c r="I774" s="602"/>
    </row>
    <row r="775" spans="1:9" s="147" customFormat="1" ht="15" x14ac:dyDescent="0.2">
      <c r="A775" s="472">
        <v>756</v>
      </c>
      <c r="B775" s="520"/>
      <c r="C775" s="305"/>
      <c r="D775" s="305"/>
      <c r="E775" s="292"/>
      <c r="F775" s="292"/>
      <c r="G775" s="561"/>
      <c r="H775" s="561"/>
      <c r="I775" s="602"/>
    </row>
    <row r="776" spans="1:9" s="147" customFormat="1" ht="15" x14ac:dyDescent="0.2">
      <c r="A776" s="471">
        <v>757</v>
      </c>
      <c r="B776" s="520"/>
      <c r="C776" s="305"/>
      <c r="D776" s="305"/>
      <c r="E776" s="292"/>
      <c r="F776" s="292"/>
      <c r="G776" s="561"/>
      <c r="H776" s="561"/>
      <c r="I776" s="602"/>
    </row>
    <row r="777" spans="1:9" s="147" customFormat="1" ht="15" x14ac:dyDescent="0.2">
      <c r="A777" s="472">
        <v>758</v>
      </c>
      <c r="B777" s="520"/>
      <c r="C777" s="305"/>
      <c r="D777" s="305"/>
      <c r="E777" s="292"/>
      <c r="F777" s="292"/>
      <c r="G777" s="561"/>
      <c r="H777" s="561"/>
      <c r="I777" s="602"/>
    </row>
    <row r="778" spans="1:9" s="147" customFormat="1" ht="15" x14ac:dyDescent="0.2">
      <c r="A778" s="471">
        <v>759</v>
      </c>
      <c r="B778" s="520"/>
      <c r="C778" s="305"/>
      <c r="D778" s="305"/>
      <c r="E778" s="292"/>
      <c r="F778" s="292"/>
      <c r="G778" s="561"/>
      <c r="H778" s="561"/>
      <c r="I778" s="602"/>
    </row>
    <row r="779" spans="1:9" s="147" customFormat="1" ht="15" x14ac:dyDescent="0.2">
      <c r="A779" s="472">
        <v>760</v>
      </c>
      <c r="B779" s="520"/>
      <c r="C779" s="305"/>
      <c r="D779" s="305"/>
      <c r="E779" s="292"/>
      <c r="F779" s="292"/>
      <c r="G779" s="561"/>
      <c r="H779" s="561"/>
      <c r="I779" s="602"/>
    </row>
    <row r="780" spans="1:9" s="147" customFormat="1" ht="15" x14ac:dyDescent="0.2">
      <c r="A780" s="471">
        <v>761</v>
      </c>
      <c r="B780" s="520"/>
      <c r="C780" s="305"/>
      <c r="D780" s="305"/>
      <c r="E780" s="292"/>
      <c r="F780" s="292"/>
      <c r="G780" s="561"/>
      <c r="H780" s="561"/>
      <c r="I780" s="602"/>
    </row>
    <row r="781" spans="1:9" s="147" customFormat="1" ht="15" x14ac:dyDescent="0.2">
      <c r="A781" s="472">
        <v>762</v>
      </c>
      <c r="B781" s="520"/>
      <c r="C781" s="305"/>
      <c r="D781" s="305"/>
      <c r="E781" s="292"/>
      <c r="F781" s="292"/>
      <c r="G781" s="561"/>
      <c r="H781" s="561"/>
      <c r="I781" s="602"/>
    </row>
    <row r="782" spans="1:9" s="147" customFormat="1" ht="15" x14ac:dyDescent="0.2">
      <c r="A782" s="471">
        <v>763</v>
      </c>
      <c r="B782" s="520"/>
      <c r="C782" s="305"/>
      <c r="D782" s="305"/>
      <c r="E782" s="292"/>
      <c r="F782" s="292"/>
      <c r="G782" s="561"/>
      <c r="H782" s="561"/>
      <c r="I782" s="602"/>
    </row>
    <row r="783" spans="1:9" s="147" customFormat="1" ht="15" x14ac:dyDescent="0.2">
      <c r="A783" s="472">
        <v>764</v>
      </c>
      <c r="B783" s="520"/>
      <c r="C783" s="305"/>
      <c r="D783" s="305"/>
      <c r="E783" s="292"/>
      <c r="F783" s="292"/>
      <c r="G783" s="561"/>
      <c r="H783" s="561"/>
      <c r="I783" s="602"/>
    </row>
    <row r="784" spans="1:9" s="147" customFormat="1" ht="15" x14ac:dyDescent="0.2">
      <c r="A784" s="471">
        <v>765</v>
      </c>
      <c r="B784" s="520"/>
      <c r="C784" s="305"/>
      <c r="D784" s="305"/>
      <c r="E784" s="292"/>
      <c r="F784" s="292"/>
      <c r="G784" s="561"/>
      <c r="H784" s="561"/>
      <c r="I784" s="602"/>
    </row>
    <row r="785" spans="1:9" s="147" customFormat="1" ht="15" x14ac:dyDescent="0.2">
      <c r="A785" s="472">
        <v>766</v>
      </c>
      <c r="B785" s="520"/>
      <c r="C785" s="305"/>
      <c r="D785" s="305"/>
      <c r="E785" s="292"/>
      <c r="F785" s="292"/>
      <c r="G785" s="561"/>
      <c r="H785" s="561"/>
      <c r="I785" s="602"/>
    </row>
    <row r="786" spans="1:9" s="147" customFormat="1" ht="15" x14ac:dyDescent="0.2">
      <c r="A786" s="471">
        <v>767</v>
      </c>
      <c r="B786" s="520"/>
      <c r="C786" s="305"/>
      <c r="D786" s="305"/>
      <c r="E786" s="292"/>
      <c r="F786" s="292"/>
      <c r="G786" s="561"/>
      <c r="H786" s="561"/>
      <c r="I786" s="602"/>
    </row>
    <row r="787" spans="1:9" s="147" customFormat="1" ht="15" x14ac:dyDescent="0.2">
      <c r="A787" s="472">
        <v>768</v>
      </c>
      <c r="B787" s="520"/>
      <c r="C787" s="305"/>
      <c r="D787" s="305"/>
      <c r="E787" s="292"/>
      <c r="F787" s="292"/>
      <c r="G787" s="561"/>
      <c r="H787" s="561"/>
      <c r="I787" s="602"/>
    </row>
    <row r="788" spans="1:9" s="147" customFormat="1" ht="15" x14ac:dyDescent="0.2">
      <c r="A788" s="471">
        <v>769</v>
      </c>
      <c r="B788" s="520"/>
      <c r="C788" s="305"/>
      <c r="D788" s="305"/>
      <c r="E788" s="292"/>
      <c r="F788" s="292"/>
      <c r="G788" s="561"/>
      <c r="H788" s="561"/>
      <c r="I788" s="602"/>
    </row>
    <row r="789" spans="1:9" s="147" customFormat="1" ht="15" x14ac:dyDescent="0.2">
      <c r="A789" s="472">
        <v>770</v>
      </c>
      <c r="B789" s="520"/>
      <c r="C789" s="305"/>
      <c r="D789" s="305"/>
      <c r="E789" s="292"/>
      <c r="F789" s="292"/>
      <c r="G789" s="561"/>
      <c r="H789" s="561"/>
      <c r="I789" s="602"/>
    </row>
    <row r="790" spans="1:9" s="147" customFormat="1" ht="15" x14ac:dyDescent="0.2">
      <c r="A790" s="471">
        <v>771</v>
      </c>
      <c r="B790" s="520"/>
      <c r="C790" s="305"/>
      <c r="D790" s="305"/>
      <c r="E790" s="292"/>
      <c r="F790" s="292"/>
      <c r="G790" s="561"/>
      <c r="H790" s="561"/>
      <c r="I790" s="602"/>
    </row>
    <row r="791" spans="1:9" s="147" customFormat="1" ht="15" x14ac:dyDescent="0.2">
      <c r="A791" s="472">
        <v>772</v>
      </c>
      <c r="B791" s="520"/>
      <c r="C791" s="305"/>
      <c r="D791" s="305"/>
      <c r="E791" s="292"/>
      <c r="F791" s="292"/>
      <c r="G791" s="561"/>
      <c r="H791" s="561"/>
      <c r="I791" s="602"/>
    </row>
    <row r="792" spans="1:9" s="147" customFormat="1" ht="15" x14ac:dyDescent="0.2">
      <c r="A792" s="471">
        <v>773</v>
      </c>
      <c r="B792" s="520"/>
      <c r="C792" s="305"/>
      <c r="D792" s="305"/>
      <c r="E792" s="292"/>
      <c r="F792" s="292"/>
      <c r="G792" s="561"/>
      <c r="H792" s="561"/>
      <c r="I792" s="602"/>
    </row>
    <row r="793" spans="1:9" s="147" customFormat="1" ht="15" x14ac:dyDescent="0.2">
      <c r="A793" s="472">
        <v>774</v>
      </c>
      <c r="B793" s="520"/>
      <c r="C793" s="305"/>
      <c r="D793" s="305"/>
      <c r="E793" s="292"/>
      <c r="F793" s="292"/>
      <c r="G793" s="561"/>
      <c r="H793" s="561"/>
      <c r="I793" s="602"/>
    </row>
    <row r="794" spans="1:9" s="147" customFormat="1" ht="15" x14ac:dyDescent="0.2">
      <c r="A794" s="471">
        <v>775</v>
      </c>
      <c r="B794" s="520"/>
      <c r="C794" s="305"/>
      <c r="D794" s="305"/>
      <c r="E794" s="292"/>
      <c r="F794" s="292"/>
      <c r="G794" s="561"/>
      <c r="H794" s="561"/>
      <c r="I794" s="602"/>
    </row>
    <row r="795" spans="1:9" s="147" customFormat="1" ht="15" x14ac:dyDescent="0.2">
      <c r="A795" s="472">
        <v>776</v>
      </c>
      <c r="B795" s="520"/>
      <c r="C795" s="305"/>
      <c r="D795" s="305"/>
      <c r="E795" s="292"/>
      <c r="F795" s="292"/>
      <c r="G795" s="561"/>
      <c r="H795" s="561"/>
      <c r="I795" s="602"/>
    </row>
    <row r="796" spans="1:9" s="147" customFormat="1" ht="15" x14ac:dyDescent="0.2">
      <c r="A796" s="471">
        <v>777</v>
      </c>
      <c r="B796" s="520"/>
      <c r="C796" s="305"/>
      <c r="D796" s="305"/>
      <c r="E796" s="292"/>
      <c r="F796" s="292"/>
      <c r="G796" s="561"/>
      <c r="H796" s="561"/>
      <c r="I796" s="602"/>
    </row>
    <row r="797" spans="1:9" s="147" customFormat="1" ht="15" x14ac:dyDescent="0.2">
      <c r="A797" s="472">
        <v>778</v>
      </c>
      <c r="B797" s="520"/>
      <c r="C797" s="305"/>
      <c r="D797" s="305"/>
      <c r="E797" s="292"/>
      <c r="F797" s="292"/>
      <c r="G797" s="561"/>
      <c r="H797" s="561"/>
      <c r="I797" s="602"/>
    </row>
    <row r="798" spans="1:9" s="147" customFormat="1" ht="15" x14ac:dyDescent="0.2">
      <c r="A798" s="471">
        <v>779</v>
      </c>
      <c r="B798" s="520"/>
      <c r="C798" s="305"/>
      <c r="D798" s="305"/>
      <c r="E798" s="292"/>
      <c r="F798" s="292"/>
      <c r="G798" s="561"/>
      <c r="H798" s="561"/>
      <c r="I798" s="602"/>
    </row>
    <row r="799" spans="1:9" s="147" customFormat="1" ht="15" x14ac:dyDescent="0.2">
      <c r="A799" s="472">
        <v>780</v>
      </c>
      <c r="B799" s="520"/>
      <c r="C799" s="305"/>
      <c r="D799" s="305"/>
      <c r="E799" s="292"/>
      <c r="F799" s="292"/>
      <c r="G799" s="561"/>
      <c r="H799" s="561"/>
      <c r="I799" s="602"/>
    </row>
    <row r="800" spans="1:9" s="147" customFormat="1" ht="15" x14ac:dyDescent="0.2">
      <c r="A800" s="471">
        <v>781</v>
      </c>
      <c r="B800" s="520"/>
      <c r="C800" s="305"/>
      <c r="D800" s="305"/>
      <c r="E800" s="292"/>
      <c r="F800" s="292"/>
      <c r="G800" s="561"/>
      <c r="H800" s="561"/>
      <c r="I800" s="602"/>
    </row>
    <row r="801" spans="1:9" s="147" customFormat="1" ht="15" x14ac:dyDescent="0.2">
      <c r="A801" s="472">
        <v>782</v>
      </c>
      <c r="B801" s="520"/>
      <c r="C801" s="305"/>
      <c r="D801" s="305"/>
      <c r="E801" s="292"/>
      <c r="F801" s="292"/>
      <c r="G801" s="561"/>
      <c r="H801" s="561"/>
      <c r="I801" s="602"/>
    </row>
    <row r="802" spans="1:9" s="147" customFormat="1" ht="15" x14ac:dyDescent="0.2">
      <c r="A802" s="471">
        <v>783</v>
      </c>
      <c r="B802" s="520"/>
      <c r="C802" s="305"/>
      <c r="D802" s="305"/>
      <c r="E802" s="292"/>
      <c r="F802" s="292"/>
      <c r="G802" s="561"/>
      <c r="H802" s="561"/>
      <c r="I802" s="602"/>
    </row>
    <row r="803" spans="1:9" s="147" customFormat="1" ht="15" x14ac:dyDescent="0.2">
      <c r="A803" s="472">
        <v>784</v>
      </c>
      <c r="B803" s="520"/>
      <c r="C803" s="305"/>
      <c r="D803" s="305"/>
      <c r="E803" s="292"/>
      <c r="F803" s="292"/>
      <c r="G803" s="561"/>
      <c r="H803" s="561"/>
      <c r="I803" s="602"/>
    </row>
    <row r="804" spans="1:9" s="147" customFormat="1" ht="15" x14ac:dyDescent="0.2">
      <c r="A804" s="471">
        <v>785</v>
      </c>
      <c r="B804" s="520"/>
      <c r="C804" s="305"/>
      <c r="D804" s="305"/>
      <c r="E804" s="292"/>
      <c r="F804" s="292"/>
      <c r="G804" s="561"/>
      <c r="H804" s="561"/>
      <c r="I804" s="602"/>
    </row>
    <row r="805" spans="1:9" s="147" customFormat="1" ht="15" x14ac:dyDescent="0.2">
      <c r="A805" s="472">
        <v>786</v>
      </c>
      <c r="B805" s="520"/>
      <c r="C805" s="305"/>
      <c r="D805" s="305"/>
      <c r="E805" s="292"/>
      <c r="F805" s="292"/>
      <c r="G805" s="561"/>
      <c r="H805" s="561"/>
      <c r="I805" s="602"/>
    </row>
    <row r="806" spans="1:9" s="147" customFormat="1" ht="15" x14ac:dyDescent="0.2">
      <c r="A806" s="471">
        <v>787</v>
      </c>
      <c r="B806" s="520"/>
      <c r="C806" s="305"/>
      <c r="D806" s="305"/>
      <c r="E806" s="292"/>
      <c r="F806" s="292"/>
      <c r="G806" s="561"/>
      <c r="H806" s="561"/>
      <c r="I806" s="602"/>
    </row>
    <row r="807" spans="1:9" s="147" customFormat="1" ht="15" x14ac:dyDescent="0.2">
      <c r="A807" s="472">
        <v>788</v>
      </c>
      <c r="B807" s="520"/>
      <c r="C807" s="305"/>
      <c r="D807" s="305"/>
      <c r="E807" s="292"/>
      <c r="F807" s="292"/>
      <c r="G807" s="561"/>
      <c r="H807" s="561"/>
      <c r="I807" s="602"/>
    </row>
    <row r="808" spans="1:9" s="147" customFormat="1" ht="15" x14ac:dyDescent="0.2">
      <c r="A808" s="471">
        <v>789</v>
      </c>
      <c r="B808" s="520"/>
      <c r="C808" s="305"/>
      <c r="D808" s="305"/>
      <c r="E808" s="292"/>
      <c r="F808" s="292"/>
      <c r="G808" s="561"/>
      <c r="H808" s="561"/>
      <c r="I808" s="602"/>
    </row>
    <row r="809" spans="1:9" s="147" customFormat="1" ht="15" x14ac:dyDescent="0.2">
      <c r="A809" s="472">
        <v>790</v>
      </c>
      <c r="B809" s="520"/>
      <c r="C809" s="305"/>
      <c r="D809" s="305"/>
      <c r="E809" s="292"/>
      <c r="F809" s="292"/>
      <c r="G809" s="561"/>
      <c r="H809" s="561"/>
      <c r="I809" s="602"/>
    </row>
    <row r="810" spans="1:9" s="147" customFormat="1" ht="15" x14ac:dyDescent="0.2">
      <c r="A810" s="471">
        <v>791</v>
      </c>
      <c r="B810" s="520"/>
      <c r="C810" s="305"/>
      <c r="D810" s="305"/>
      <c r="E810" s="292"/>
      <c r="F810" s="292"/>
      <c r="G810" s="561"/>
      <c r="H810" s="561"/>
      <c r="I810" s="602"/>
    </row>
    <row r="811" spans="1:9" s="147" customFormat="1" ht="15" x14ac:dyDescent="0.2">
      <c r="A811" s="472">
        <v>792</v>
      </c>
      <c r="B811" s="520"/>
      <c r="C811" s="305"/>
      <c r="D811" s="305"/>
      <c r="E811" s="292"/>
      <c r="F811" s="292"/>
      <c r="G811" s="561"/>
      <c r="H811" s="561"/>
      <c r="I811" s="602"/>
    </row>
    <row r="812" spans="1:9" s="147" customFormat="1" ht="15" x14ac:dyDescent="0.2">
      <c r="A812" s="471">
        <v>793</v>
      </c>
      <c r="B812" s="520"/>
      <c r="C812" s="305"/>
      <c r="D812" s="305"/>
      <c r="E812" s="292"/>
      <c r="F812" s="292"/>
      <c r="G812" s="561"/>
      <c r="H812" s="561"/>
      <c r="I812" s="602"/>
    </row>
    <row r="813" spans="1:9" s="147" customFormat="1" ht="15" x14ac:dyDescent="0.2">
      <c r="A813" s="472">
        <v>794</v>
      </c>
      <c r="B813" s="520"/>
      <c r="C813" s="305"/>
      <c r="D813" s="305"/>
      <c r="E813" s="292"/>
      <c r="F813" s="292"/>
      <c r="G813" s="561"/>
      <c r="H813" s="561"/>
      <c r="I813" s="602"/>
    </row>
    <row r="814" spans="1:9" s="147" customFormat="1" ht="15" x14ac:dyDescent="0.2">
      <c r="A814" s="471">
        <v>795</v>
      </c>
      <c r="B814" s="520"/>
      <c r="C814" s="305"/>
      <c r="D814" s="305"/>
      <c r="E814" s="292"/>
      <c r="F814" s="292"/>
      <c r="G814" s="561"/>
      <c r="H814" s="561"/>
      <c r="I814" s="602"/>
    </row>
    <row r="815" spans="1:9" s="147" customFormat="1" ht="15" x14ac:dyDescent="0.2">
      <c r="A815" s="472">
        <v>796</v>
      </c>
      <c r="B815" s="520"/>
      <c r="C815" s="305"/>
      <c r="D815" s="305"/>
      <c r="E815" s="292"/>
      <c r="F815" s="292"/>
      <c r="G815" s="561"/>
      <c r="H815" s="561"/>
      <c r="I815" s="602"/>
    </row>
    <row r="816" spans="1:9" s="147" customFormat="1" ht="15" x14ac:dyDescent="0.2">
      <c r="A816" s="471">
        <v>797</v>
      </c>
      <c r="B816" s="520"/>
      <c r="C816" s="305"/>
      <c r="D816" s="305"/>
      <c r="E816" s="292"/>
      <c r="F816" s="292"/>
      <c r="G816" s="561"/>
      <c r="H816" s="561"/>
      <c r="I816" s="602"/>
    </row>
    <row r="817" spans="1:9" s="147" customFormat="1" ht="15" x14ac:dyDescent="0.2">
      <c r="A817" s="472">
        <v>798</v>
      </c>
      <c r="B817" s="520"/>
      <c r="C817" s="305"/>
      <c r="D817" s="305"/>
      <c r="E817" s="292"/>
      <c r="F817" s="292"/>
      <c r="G817" s="561"/>
      <c r="H817" s="561"/>
      <c r="I817" s="602"/>
    </row>
    <row r="818" spans="1:9" s="147" customFormat="1" ht="15" x14ac:dyDescent="0.2">
      <c r="A818" s="471">
        <v>799</v>
      </c>
      <c r="B818" s="520"/>
      <c r="C818" s="305"/>
      <c r="D818" s="305"/>
      <c r="E818" s="292"/>
      <c r="F818" s="292"/>
      <c r="G818" s="561"/>
      <c r="H818" s="561"/>
      <c r="I818" s="602"/>
    </row>
    <row r="819" spans="1:9" s="147" customFormat="1" ht="15" x14ac:dyDescent="0.2">
      <c r="A819" s="472">
        <v>800</v>
      </c>
      <c r="B819" s="520"/>
      <c r="C819" s="305"/>
      <c r="D819" s="305"/>
      <c r="E819" s="292"/>
      <c r="F819" s="292"/>
      <c r="G819" s="561"/>
      <c r="H819" s="561"/>
      <c r="I819" s="602"/>
    </row>
    <row r="820" spans="1:9" s="147" customFormat="1" ht="15" x14ac:dyDescent="0.2">
      <c r="A820" s="471">
        <v>801</v>
      </c>
      <c r="B820" s="520"/>
      <c r="C820" s="305"/>
      <c r="D820" s="305"/>
      <c r="E820" s="292"/>
      <c r="F820" s="292"/>
      <c r="G820" s="561"/>
      <c r="H820" s="561"/>
      <c r="I820" s="602"/>
    </row>
    <row r="821" spans="1:9" s="147" customFormat="1" ht="15" x14ac:dyDescent="0.2">
      <c r="A821" s="472">
        <v>802</v>
      </c>
      <c r="B821" s="520"/>
      <c r="C821" s="305"/>
      <c r="D821" s="305"/>
      <c r="E821" s="292"/>
      <c r="F821" s="292"/>
      <c r="G821" s="561"/>
      <c r="H821" s="561"/>
      <c r="I821" s="602"/>
    </row>
    <row r="822" spans="1:9" s="147" customFormat="1" ht="15" x14ac:dyDescent="0.2">
      <c r="A822" s="471">
        <v>803</v>
      </c>
      <c r="B822" s="520"/>
      <c r="C822" s="305"/>
      <c r="D822" s="305"/>
      <c r="E822" s="292"/>
      <c r="F822" s="292"/>
      <c r="G822" s="561"/>
      <c r="H822" s="561"/>
      <c r="I822" s="602"/>
    </row>
    <row r="823" spans="1:9" s="147" customFormat="1" ht="15" x14ac:dyDescent="0.2">
      <c r="A823" s="472">
        <v>804</v>
      </c>
      <c r="B823" s="520"/>
      <c r="C823" s="305"/>
      <c r="D823" s="305"/>
      <c r="E823" s="292"/>
      <c r="F823" s="292"/>
      <c r="G823" s="561"/>
      <c r="H823" s="561"/>
      <c r="I823" s="602"/>
    </row>
    <row r="824" spans="1:9" s="147" customFormat="1" ht="15" x14ac:dyDescent="0.2">
      <c r="A824" s="471">
        <v>805</v>
      </c>
      <c r="B824" s="520"/>
      <c r="C824" s="305"/>
      <c r="D824" s="305"/>
      <c r="E824" s="292"/>
      <c r="F824" s="292"/>
      <c r="G824" s="561"/>
      <c r="H824" s="561"/>
      <c r="I824" s="602"/>
    </row>
    <row r="825" spans="1:9" s="147" customFormat="1" ht="15" x14ac:dyDescent="0.2">
      <c r="A825" s="472">
        <v>806</v>
      </c>
      <c r="B825" s="520"/>
      <c r="C825" s="305"/>
      <c r="D825" s="305"/>
      <c r="E825" s="292"/>
      <c r="F825" s="292"/>
      <c r="G825" s="561"/>
      <c r="H825" s="561"/>
      <c r="I825" s="602"/>
    </row>
    <row r="826" spans="1:9" s="147" customFormat="1" ht="15" x14ac:dyDescent="0.2">
      <c r="A826" s="471">
        <v>807</v>
      </c>
      <c r="B826" s="520"/>
      <c r="C826" s="305"/>
      <c r="D826" s="305"/>
      <c r="E826" s="292"/>
      <c r="F826" s="292"/>
      <c r="G826" s="561"/>
      <c r="H826" s="561"/>
      <c r="I826" s="602"/>
    </row>
    <row r="827" spans="1:9" s="147" customFormat="1" ht="15" x14ac:dyDescent="0.2">
      <c r="A827" s="472">
        <v>808</v>
      </c>
      <c r="B827" s="520"/>
      <c r="C827" s="305"/>
      <c r="D827" s="305"/>
      <c r="E827" s="292"/>
      <c r="F827" s="292"/>
      <c r="G827" s="561"/>
      <c r="H827" s="561"/>
      <c r="I827" s="602"/>
    </row>
    <row r="828" spans="1:9" s="147" customFormat="1" ht="15" x14ac:dyDescent="0.2">
      <c r="A828" s="471">
        <v>809</v>
      </c>
      <c r="B828" s="520"/>
      <c r="C828" s="305"/>
      <c r="D828" s="305"/>
      <c r="E828" s="292"/>
      <c r="F828" s="292"/>
      <c r="G828" s="561"/>
      <c r="H828" s="561"/>
      <c r="I828" s="602"/>
    </row>
    <row r="829" spans="1:9" s="147" customFormat="1" ht="15" x14ac:dyDescent="0.2">
      <c r="A829" s="472">
        <v>810</v>
      </c>
      <c r="B829" s="520"/>
      <c r="C829" s="305"/>
      <c r="D829" s="305"/>
      <c r="E829" s="292"/>
      <c r="F829" s="292"/>
      <c r="G829" s="561"/>
      <c r="H829" s="561"/>
      <c r="I829" s="602"/>
    </row>
    <row r="830" spans="1:9" s="147" customFormat="1" ht="15" x14ac:dyDescent="0.2">
      <c r="A830" s="471">
        <v>811</v>
      </c>
      <c r="B830" s="520"/>
      <c r="C830" s="305"/>
      <c r="D830" s="305"/>
      <c r="E830" s="292"/>
      <c r="F830" s="292"/>
      <c r="G830" s="561"/>
      <c r="H830" s="561"/>
      <c r="I830" s="602"/>
    </row>
    <row r="831" spans="1:9" s="147" customFormat="1" ht="15" x14ac:dyDescent="0.2">
      <c r="A831" s="472">
        <v>812</v>
      </c>
      <c r="B831" s="520"/>
      <c r="C831" s="305"/>
      <c r="D831" s="305"/>
      <c r="E831" s="292"/>
      <c r="F831" s="292"/>
      <c r="G831" s="561"/>
      <c r="H831" s="561"/>
      <c r="I831" s="602"/>
    </row>
    <row r="832" spans="1:9" s="147" customFormat="1" ht="15" x14ac:dyDescent="0.2">
      <c r="A832" s="471">
        <v>813</v>
      </c>
      <c r="B832" s="520"/>
      <c r="C832" s="305"/>
      <c r="D832" s="305"/>
      <c r="E832" s="292"/>
      <c r="F832" s="292"/>
      <c r="G832" s="561"/>
      <c r="H832" s="561"/>
      <c r="I832" s="602"/>
    </row>
    <row r="833" spans="1:9" s="147" customFormat="1" ht="15" x14ac:dyDescent="0.2">
      <c r="A833" s="472">
        <v>814</v>
      </c>
      <c r="B833" s="520"/>
      <c r="C833" s="305"/>
      <c r="D833" s="305"/>
      <c r="E833" s="292"/>
      <c r="F833" s="292"/>
      <c r="G833" s="561"/>
      <c r="H833" s="561"/>
      <c r="I833" s="602"/>
    </row>
    <row r="834" spans="1:9" s="147" customFormat="1" ht="15" x14ac:dyDescent="0.2">
      <c r="A834" s="471">
        <v>815</v>
      </c>
      <c r="B834" s="520"/>
      <c r="C834" s="305"/>
      <c r="D834" s="305"/>
      <c r="E834" s="292"/>
      <c r="F834" s="292"/>
      <c r="G834" s="561"/>
      <c r="H834" s="561"/>
      <c r="I834" s="602"/>
    </row>
    <row r="835" spans="1:9" s="147" customFormat="1" ht="15" x14ac:dyDescent="0.2">
      <c r="A835" s="472">
        <v>816</v>
      </c>
      <c r="B835" s="520"/>
      <c r="C835" s="305"/>
      <c r="D835" s="305"/>
      <c r="E835" s="292"/>
      <c r="F835" s="292"/>
      <c r="G835" s="561"/>
      <c r="H835" s="561"/>
      <c r="I835" s="602"/>
    </row>
    <row r="836" spans="1:9" s="147" customFormat="1" ht="15" x14ac:dyDescent="0.2">
      <c r="A836" s="471">
        <v>817</v>
      </c>
      <c r="B836" s="520"/>
      <c r="C836" s="305"/>
      <c r="D836" s="305"/>
      <c r="E836" s="292"/>
      <c r="F836" s="292"/>
      <c r="G836" s="561"/>
      <c r="H836" s="561"/>
      <c r="I836" s="602"/>
    </row>
    <row r="837" spans="1:9" s="147" customFormat="1" ht="15" x14ac:dyDescent="0.2">
      <c r="A837" s="472">
        <v>818</v>
      </c>
      <c r="B837" s="520"/>
      <c r="C837" s="305"/>
      <c r="D837" s="305"/>
      <c r="E837" s="292"/>
      <c r="F837" s="292"/>
      <c r="G837" s="561"/>
      <c r="H837" s="561"/>
      <c r="I837" s="602"/>
    </row>
    <row r="838" spans="1:9" s="147" customFormat="1" ht="15" x14ac:dyDescent="0.2">
      <c r="A838" s="471">
        <v>819</v>
      </c>
      <c r="B838" s="520"/>
      <c r="C838" s="305"/>
      <c r="D838" s="305"/>
      <c r="E838" s="292"/>
      <c r="F838" s="292"/>
      <c r="G838" s="561"/>
      <c r="H838" s="561"/>
      <c r="I838" s="602"/>
    </row>
    <row r="839" spans="1:9" s="147" customFormat="1" ht="15" x14ac:dyDescent="0.2">
      <c r="A839" s="472">
        <v>820</v>
      </c>
      <c r="B839" s="520"/>
      <c r="C839" s="305"/>
      <c r="D839" s="305"/>
      <c r="E839" s="292"/>
      <c r="F839" s="292"/>
      <c r="G839" s="561"/>
      <c r="H839" s="561"/>
      <c r="I839" s="602"/>
    </row>
    <row r="840" spans="1:9" s="147" customFormat="1" ht="15" x14ac:dyDescent="0.2">
      <c r="A840" s="471">
        <v>821</v>
      </c>
      <c r="B840" s="520"/>
      <c r="C840" s="305"/>
      <c r="D840" s="305"/>
      <c r="E840" s="292"/>
      <c r="F840" s="292"/>
      <c r="G840" s="561"/>
      <c r="H840" s="561"/>
      <c r="I840" s="602"/>
    </row>
    <row r="841" spans="1:9" s="147" customFormat="1" ht="15" x14ac:dyDescent="0.2">
      <c r="A841" s="472">
        <v>822</v>
      </c>
      <c r="B841" s="520"/>
      <c r="C841" s="305"/>
      <c r="D841" s="305"/>
      <c r="E841" s="292"/>
      <c r="F841" s="292"/>
      <c r="G841" s="561"/>
      <c r="H841" s="561"/>
      <c r="I841" s="602"/>
    </row>
    <row r="842" spans="1:9" s="147" customFormat="1" ht="15" x14ac:dyDescent="0.2">
      <c r="A842" s="471">
        <v>823</v>
      </c>
      <c r="B842" s="520"/>
      <c r="C842" s="305"/>
      <c r="D842" s="305"/>
      <c r="E842" s="292"/>
      <c r="F842" s="292"/>
      <c r="G842" s="561"/>
      <c r="H842" s="561"/>
      <c r="I842" s="602"/>
    </row>
    <row r="843" spans="1:9" s="147" customFormat="1" ht="15" x14ac:dyDescent="0.2">
      <c r="A843" s="472">
        <v>824</v>
      </c>
      <c r="B843" s="520"/>
      <c r="C843" s="305"/>
      <c r="D843" s="305"/>
      <c r="E843" s="292"/>
      <c r="F843" s="292"/>
      <c r="G843" s="561"/>
      <c r="H843" s="561"/>
      <c r="I843" s="602"/>
    </row>
    <row r="844" spans="1:9" s="147" customFormat="1" ht="15" x14ac:dyDescent="0.2">
      <c r="A844" s="471">
        <v>825</v>
      </c>
      <c r="B844" s="520"/>
      <c r="C844" s="305"/>
      <c r="D844" s="305"/>
      <c r="E844" s="292"/>
      <c r="F844" s="292"/>
      <c r="G844" s="561"/>
      <c r="H844" s="561"/>
      <c r="I844" s="602"/>
    </row>
    <row r="845" spans="1:9" s="147" customFormat="1" ht="15" x14ac:dyDescent="0.2">
      <c r="A845" s="472">
        <v>826</v>
      </c>
      <c r="B845" s="520"/>
      <c r="C845" s="305"/>
      <c r="D845" s="305"/>
      <c r="E845" s="292"/>
      <c r="F845" s="292"/>
      <c r="G845" s="561"/>
      <c r="H845" s="561"/>
      <c r="I845" s="602"/>
    </row>
    <row r="846" spans="1:9" s="147" customFormat="1" ht="15" x14ac:dyDescent="0.2">
      <c r="A846" s="471">
        <v>827</v>
      </c>
      <c r="B846" s="520"/>
      <c r="C846" s="305"/>
      <c r="D846" s="305"/>
      <c r="E846" s="292"/>
      <c r="F846" s="292"/>
      <c r="G846" s="561"/>
      <c r="H846" s="561"/>
      <c r="I846" s="602"/>
    </row>
    <row r="847" spans="1:9" s="147" customFormat="1" ht="15" x14ac:dyDescent="0.2">
      <c r="A847" s="472">
        <v>828</v>
      </c>
      <c r="B847" s="520"/>
      <c r="C847" s="305"/>
      <c r="D847" s="305"/>
      <c r="E847" s="292"/>
      <c r="F847" s="292"/>
      <c r="G847" s="561"/>
      <c r="H847" s="561"/>
      <c r="I847" s="602"/>
    </row>
    <row r="848" spans="1:9" s="147" customFormat="1" ht="15" x14ac:dyDescent="0.2">
      <c r="A848" s="471">
        <v>829</v>
      </c>
      <c r="B848" s="520"/>
      <c r="C848" s="305"/>
      <c r="D848" s="305"/>
      <c r="E848" s="292"/>
      <c r="F848" s="292"/>
      <c r="G848" s="561"/>
      <c r="H848" s="561"/>
      <c r="I848" s="602"/>
    </row>
    <row r="849" spans="1:9" s="147" customFormat="1" ht="15" x14ac:dyDescent="0.2">
      <c r="A849" s="472">
        <v>830</v>
      </c>
      <c r="B849" s="520"/>
      <c r="C849" s="305"/>
      <c r="D849" s="305"/>
      <c r="E849" s="292"/>
      <c r="F849" s="292"/>
      <c r="G849" s="561"/>
      <c r="H849" s="561"/>
      <c r="I849" s="602"/>
    </row>
    <row r="850" spans="1:9" s="147" customFormat="1" ht="15" x14ac:dyDescent="0.2">
      <c r="A850" s="471">
        <v>831</v>
      </c>
      <c r="B850" s="520"/>
      <c r="C850" s="305"/>
      <c r="D850" s="305"/>
      <c r="E850" s="292"/>
      <c r="F850" s="292"/>
      <c r="G850" s="561"/>
      <c r="H850" s="561"/>
      <c r="I850" s="602"/>
    </row>
    <row r="851" spans="1:9" s="147" customFormat="1" ht="15" x14ac:dyDescent="0.2">
      <c r="A851" s="472">
        <v>832</v>
      </c>
      <c r="B851" s="520"/>
      <c r="C851" s="305"/>
      <c r="D851" s="305"/>
      <c r="E851" s="292"/>
      <c r="F851" s="292"/>
      <c r="G851" s="561"/>
      <c r="H851" s="561"/>
      <c r="I851" s="602"/>
    </row>
    <row r="852" spans="1:9" s="147" customFormat="1" ht="15" x14ac:dyDescent="0.2">
      <c r="A852" s="471">
        <v>833</v>
      </c>
      <c r="B852" s="520"/>
      <c r="C852" s="305"/>
      <c r="D852" s="305"/>
      <c r="E852" s="292"/>
      <c r="F852" s="292"/>
      <c r="G852" s="561"/>
      <c r="H852" s="561"/>
      <c r="I852" s="602"/>
    </row>
    <row r="853" spans="1:9" s="147" customFormat="1" ht="15" x14ac:dyDescent="0.2">
      <c r="A853" s="472">
        <v>834</v>
      </c>
      <c r="B853" s="520"/>
      <c r="C853" s="305"/>
      <c r="D853" s="305"/>
      <c r="E853" s="292"/>
      <c r="F853" s="292"/>
      <c r="G853" s="561"/>
      <c r="H853" s="561"/>
      <c r="I853" s="602"/>
    </row>
    <row r="854" spans="1:9" s="147" customFormat="1" ht="15" x14ac:dyDescent="0.2">
      <c r="A854" s="471">
        <v>835</v>
      </c>
      <c r="B854" s="520"/>
      <c r="C854" s="305"/>
      <c r="D854" s="305"/>
      <c r="E854" s="292"/>
      <c r="F854" s="292"/>
      <c r="G854" s="561"/>
      <c r="H854" s="561"/>
      <c r="I854" s="602"/>
    </row>
    <row r="855" spans="1:9" s="147" customFormat="1" ht="15" x14ac:dyDescent="0.2">
      <c r="A855" s="472">
        <v>836</v>
      </c>
      <c r="B855" s="520"/>
      <c r="C855" s="305"/>
      <c r="D855" s="305"/>
      <c r="E855" s="292"/>
      <c r="F855" s="292"/>
      <c r="G855" s="561"/>
      <c r="H855" s="561"/>
      <c r="I855" s="602"/>
    </row>
    <row r="856" spans="1:9" s="147" customFormat="1" ht="15" x14ac:dyDescent="0.2">
      <c r="A856" s="471">
        <v>837</v>
      </c>
      <c r="B856" s="520"/>
      <c r="C856" s="305"/>
      <c r="D856" s="305"/>
      <c r="E856" s="292"/>
      <c r="F856" s="292"/>
      <c r="G856" s="561"/>
      <c r="H856" s="561"/>
      <c r="I856" s="602"/>
    </row>
    <row r="857" spans="1:9" s="147" customFormat="1" ht="15" x14ac:dyDescent="0.2">
      <c r="A857" s="472">
        <v>838</v>
      </c>
      <c r="B857" s="520"/>
      <c r="C857" s="305"/>
      <c r="D857" s="305"/>
      <c r="E857" s="292"/>
      <c r="F857" s="292"/>
      <c r="G857" s="561"/>
      <c r="H857" s="561"/>
      <c r="I857" s="602"/>
    </row>
    <row r="858" spans="1:9" s="147" customFormat="1" ht="15" x14ac:dyDescent="0.2">
      <c r="A858" s="471">
        <v>839</v>
      </c>
      <c r="B858" s="520"/>
      <c r="C858" s="305"/>
      <c r="D858" s="305"/>
      <c r="E858" s="292"/>
      <c r="F858" s="292"/>
      <c r="G858" s="561"/>
      <c r="H858" s="561"/>
      <c r="I858" s="602"/>
    </row>
    <row r="859" spans="1:9" s="147" customFormat="1" ht="15" x14ac:dyDescent="0.2">
      <c r="A859" s="472">
        <v>840</v>
      </c>
      <c r="B859" s="520"/>
      <c r="C859" s="305"/>
      <c r="D859" s="305"/>
      <c r="E859" s="292"/>
      <c r="F859" s="292"/>
      <c r="G859" s="561"/>
      <c r="H859" s="561"/>
      <c r="I859" s="602"/>
    </row>
    <row r="860" spans="1:9" s="147" customFormat="1" ht="15" x14ac:dyDescent="0.2">
      <c r="A860" s="471">
        <v>841</v>
      </c>
      <c r="B860" s="520"/>
      <c r="C860" s="305"/>
      <c r="D860" s="305"/>
      <c r="E860" s="292"/>
      <c r="F860" s="292"/>
      <c r="G860" s="561"/>
      <c r="H860" s="561"/>
      <c r="I860" s="602"/>
    </row>
    <row r="861" spans="1:9" s="147" customFormat="1" ht="15" x14ac:dyDescent="0.2">
      <c r="A861" s="472">
        <v>842</v>
      </c>
      <c r="B861" s="520"/>
      <c r="C861" s="305"/>
      <c r="D861" s="305"/>
      <c r="E861" s="292"/>
      <c r="F861" s="292"/>
      <c r="G861" s="561"/>
      <c r="H861" s="561"/>
      <c r="I861" s="602"/>
    </row>
    <row r="862" spans="1:9" s="147" customFormat="1" ht="15" x14ac:dyDescent="0.2">
      <c r="A862" s="471">
        <v>843</v>
      </c>
      <c r="B862" s="520"/>
      <c r="C862" s="305"/>
      <c r="D862" s="305"/>
      <c r="E862" s="292"/>
      <c r="F862" s="292"/>
      <c r="G862" s="561"/>
      <c r="H862" s="561"/>
      <c r="I862" s="602"/>
    </row>
    <row r="863" spans="1:9" s="147" customFormat="1" ht="15" x14ac:dyDescent="0.2">
      <c r="A863" s="472">
        <v>844</v>
      </c>
      <c r="B863" s="520"/>
      <c r="C863" s="305"/>
      <c r="D863" s="305"/>
      <c r="E863" s="292"/>
      <c r="F863" s="292"/>
      <c r="G863" s="561"/>
      <c r="H863" s="561"/>
      <c r="I863" s="602"/>
    </row>
    <row r="864" spans="1:9" s="147" customFormat="1" ht="15" x14ac:dyDescent="0.2">
      <c r="A864" s="471">
        <v>845</v>
      </c>
      <c r="B864" s="520"/>
      <c r="C864" s="305"/>
      <c r="D864" s="305"/>
      <c r="E864" s="292"/>
      <c r="F864" s="292"/>
      <c r="G864" s="561"/>
      <c r="H864" s="561"/>
      <c r="I864" s="602"/>
    </row>
    <row r="865" spans="1:9" s="147" customFormat="1" ht="15" x14ac:dyDescent="0.2">
      <c r="A865" s="472">
        <v>846</v>
      </c>
      <c r="B865" s="520"/>
      <c r="C865" s="305"/>
      <c r="D865" s="305"/>
      <c r="E865" s="292"/>
      <c r="F865" s="292"/>
      <c r="G865" s="561"/>
      <c r="H865" s="561"/>
      <c r="I865" s="602"/>
    </row>
    <row r="866" spans="1:9" s="147" customFormat="1" ht="15" x14ac:dyDescent="0.2">
      <c r="A866" s="471">
        <v>847</v>
      </c>
      <c r="B866" s="520"/>
      <c r="C866" s="305"/>
      <c r="D866" s="305"/>
      <c r="E866" s="292"/>
      <c r="F866" s="292"/>
      <c r="G866" s="561"/>
      <c r="H866" s="561"/>
      <c r="I866" s="602"/>
    </row>
    <row r="867" spans="1:9" s="147" customFormat="1" ht="15" x14ac:dyDescent="0.2">
      <c r="A867" s="472">
        <v>848</v>
      </c>
      <c r="B867" s="520"/>
      <c r="C867" s="305"/>
      <c r="D867" s="305"/>
      <c r="E867" s="292"/>
      <c r="F867" s="292"/>
      <c r="G867" s="561"/>
      <c r="H867" s="561"/>
      <c r="I867" s="602"/>
    </row>
    <row r="868" spans="1:9" s="147" customFormat="1" ht="15" x14ac:dyDescent="0.2">
      <c r="A868" s="471">
        <v>849</v>
      </c>
      <c r="B868" s="520"/>
      <c r="C868" s="305"/>
      <c r="D868" s="305"/>
      <c r="E868" s="292"/>
      <c r="F868" s="292"/>
      <c r="G868" s="561"/>
      <c r="H868" s="561"/>
      <c r="I868" s="602"/>
    </row>
    <row r="869" spans="1:9" s="147" customFormat="1" ht="15" x14ac:dyDescent="0.2">
      <c r="A869" s="472">
        <v>850</v>
      </c>
      <c r="B869" s="520"/>
      <c r="C869" s="305"/>
      <c r="D869" s="305"/>
      <c r="E869" s="292"/>
      <c r="F869" s="292"/>
      <c r="G869" s="561"/>
      <c r="H869" s="561"/>
      <c r="I869" s="602"/>
    </row>
    <row r="870" spans="1:9" s="147" customFormat="1" ht="15" x14ac:dyDescent="0.2">
      <c r="A870" s="471">
        <v>851</v>
      </c>
      <c r="B870" s="520"/>
      <c r="C870" s="305"/>
      <c r="D870" s="305"/>
      <c r="E870" s="292"/>
      <c r="F870" s="292"/>
      <c r="G870" s="561"/>
      <c r="H870" s="561"/>
      <c r="I870" s="602"/>
    </row>
    <row r="871" spans="1:9" s="147" customFormat="1" ht="15" x14ac:dyDescent="0.2">
      <c r="A871" s="472">
        <v>852</v>
      </c>
      <c r="B871" s="520"/>
      <c r="C871" s="305"/>
      <c r="D871" s="305"/>
      <c r="E871" s="292"/>
      <c r="F871" s="292"/>
      <c r="G871" s="561"/>
      <c r="H871" s="561"/>
      <c r="I871" s="602"/>
    </row>
    <row r="872" spans="1:9" s="147" customFormat="1" ht="15" x14ac:dyDescent="0.2">
      <c r="A872" s="471">
        <v>853</v>
      </c>
      <c r="B872" s="520"/>
      <c r="C872" s="305"/>
      <c r="D872" s="305"/>
      <c r="E872" s="292"/>
      <c r="F872" s="292"/>
      <c r="G872" s="561"/>
      <c r="H872" s="561"/>
      <c r="I872" s="602"/>
    </row>
    <row r="873" spans="1:9" s="147" customFormat="1" ht="15" x14ac:dyDescent="0.2">
      <c r="A873" s="472">
        <v>854</v>
      </c>
      <c r="B873" s="520"/>
      <c r="C873" s="305"/>
      <c r="D873" s="305"/>
      <c r="E873" s="292"/>
      <c r="F873" s="292"/>
      <c r="G873" s="561"/>
      <c r="H873" s="561"/>
      <c r="I873" s="602"/>
    </row>
    <row r="874" spans="1:9" s="147" customFormat="1" ht="15" x14ac:dyDescent="0.2">
      <c r="A874" s="471">
        <v>855</v>
      </c>
      <c r="B874" s="520"/>
      <c r="C874" s="305"/>
      <c r="D874" s="305"/>
      <c r="E874" s="292"/>
      <c r="F874" s="292"/>
      <c r="G874" s="561"/>
      <c r="H874" s="561"/>
      <c r="I874" s="602"/>
    </row>
    <row r="875" spans="1:9" s="147" customFormat="1" ht="15" x14ac:dyDescent="0.2">
      <c r="A875" s="472">
        <v>856</v>
      </c>
      <c r="B875" s="520"/>
      <c r="C875" s="305"/>
      <c r="D875" s="305"/>
      <c r="E875" s="292"/>
      <c r="F875" s="292"/>
      <c r="G875" s="561"/>
      <c r="H875" s="561"/>
      <c r="I875" s="602"/>
    </row>
    <row r="876" spans="1:9" s="147" customFormat="1" ht="15" x14ac:dyDescent="0.2">
      <c r="A876" s="471">
        <v>857</v>
      </c>
      <c r="B876" s="520"/>
      <c r="C876" s="305"/>
      <c r="D876" s="305"/>
      <c r="E876" s="292"/>
      <c r="F876" s="292"/>
      <c r="G876" s="561"/>
      <c r="H876" s="561"/>
      <c r="I876" s="602"/>
    </row>
    <row r="877" spans="1:9" s="147" customFormat="1" ht="15" x14ac:dyDescent="0.2">
      <c r="A877" s="472">
        <v>858</v>
      </c>
      <c r="B877" s="520"/>
      <c r="C877" s="305"/>
      <c r="D877" s="305"/>
      <c r="E877" s="292"/>
      <c r="F877" s="292"/>
      <c r="G877" s="561"/>
      <c r="H877" s="561"/>
      <c r="I877" s="602"/>
    </row>
    <row r="878" spans="1:9" s="147" customFormat="1" ht="15" x14ac:dyDescent="0.2">
      <c r="A878" s="471">
        <v>859</v>
      </c>
      <c r="B878" s="520"/>
      <c r="C878" s="305"/>
      <c r="D878" s="305"/>
      <c r="E878" s="292"/>
      <c r="F878" s="292"/>
      <c r="G878" s="561"/>
      <c r="H878" s="561"/>
      <c r="I878" s="602"/>
    </row>
    <row r="879" spans="1:9" s="147" customFormat="1" ht="15" x14ac:dyDescent="0.2">
      <c r="A879" s="472">
        <v>860</v>
      </c>
      <c r="B879" s="520"/>
      <c r="C879" s="305"/>
      <c r="D879" s="305"/>
      <c r="E879" s="292"/>
      <c r="F879" s="292"/>
      <c r="G879" s="561"/>
      <c r="H879" s="561"/>
      <c r="I879" s="602"/>
    </row>
    <row r="880" spans="1:9" s="147" customFormat="1" ht="15" x14ac:dyDescent="0.2">
      <c r="A880" s="471">
        <v>861</v>
      </c>
      <c r="B880" s="520"/>
      <c r="C880" s="305"/>
      <c r="D880" s="305"/>
      <c r="E880" s="292"/>
      <c r="F880" s="292"/>
      <c r="G880" s="561"/>
      <c r="H880" s="561"/>
      <c r="I880" s="602"/>
    </row>
    <row r="881" spans="1:9" s="147" customFormat="1" ht="15" x14ac:dyDescent="0.2">
      <c r="A881" s="472">
        <v>862</v>
      </c>
      <c r="B881" s="520"/>
      <c r="C881" s="305"/>
      <c r="D881" s="305"/>
      <c r="E881" s="292"/>
      <c r="F881" s="292"/>
      <c r="G881" s="561"/>
      <c r="H881" s="561"/>
      <c r="I881" s="602"/>
    </row>
    <row r="882" spans="1:9" s="147" customFormat="1" ht="15" x14ac:dyDescent="0.2">
      <c r="A882" s="471">
        <v>863</v>
      </c>
      <c r="B882" s="520"/>
      <c r="C882" s="305"/>
      <c r="D882" s="305"/>
      <c r="E882" s="292"/>
      <c r="F882" s="292"/>
      <c r="G882" s="561"/>
      <c r="H882" s="561"/>
      <c r="I882" s="602"/>
    </row>
    <row r="883" spans="1:9" s="147" customFormat="1" ht="15" x14ac:dyDescent="0.2">
      <c r="A883" s="472">
        <v>864</v>
      </c>
      <c r="B883" s="520"/>
      <c r="C883" s="305"/>
      <c r="D883" s="305"/>
      <c r="E883" s="292"/>
      <c r="F883" s="292"/>
      <c r="G883" s="561"/>
      <c r="H883" s="561"/>
      <c r="I883" s="602"/>
    </row>
    <row r="884" spans="1:9" s="147" customFormat="1" ht="15" x14ac:dyDescent="0.2">
      <c r="A884" s="471">
        <v>865</v>
      </c>
      <c r="B884" s="520"/>
      <c r="C884" s="305"/>
      <c r="D884" s="305"/>
      <c r="E884" s="292"/>
      <c r="F884" s="292"/>
      <c r="G884" s="561"/>
      <c r="H884" s="561"/>
      <c r="I884" s="602"/>
    </row>
    <row r="885" spans="1:9" s="147" customFormat="1" ht="15" x14ac:dyDescent="0.2">
      <c r="A885" s="472">
        <v>866</v>
      </c>
      <c r="B885" s="520"/>
      <c r="C885" s="305"/>
      <c r="D885" s="305"/>
      <c r="E885" s="292"/>
      <c r="F885" s="292"/>
      <c r="G885" s="561"/>
      <c r="H885" s="561"/>
      <c r="I885" s="602"/>
    </row>
    <row r="886" spans="1:9" s="147" customFormat="1" ht="15" x14ac:dyDescent="0.2">
      <c r="A886" s="471">
        <v>867</v>
      </c>
      <c r="B886" s="520"/>
      <c r="C886" s="305"/>
      <c r="D886" s="305"/>
      <c r="E886" s="292"/>
      <c r="F886" s="292"/>
      <c r="G886" s="561"/>
      <c r="H886" s="561"/>
      <c r="I886" s="602"/>
    </row>
    <row r="887" spans="1:9" s="147" customFormat="1" ht="15" x14ac:dyDescent="0.2">
      <c r="A887" s="472">
        <v>868</v>
      </c>
      <c r="B887" s="520"/>
      <c r="C887" s="305"/>
      <c r="D887" s="305"/>
      <c r="E887" s="292"/>
      <c r="F887" s="292"/>
      <c r="G887" s="561"/>
      <c r="H887" s="561"/>
      <c r="I887" s="602"/>
    </row>
    <row r="888" spans="1:9" s="147" customFormat="1" ht="15" x14ac:dyDescent="0.2">
      <c r="A888" s="471">
        <v>869</v>
      </c>
      <c r="B888" s="520"/>
      <c r="C888" s="305"/>
      <c r="D888" s="305"/>
      <c r="E888" s="292"/>
      <c r="F888" s="292"/>
      <c r="G888" s="561"/>
      <c r="H888" s="561"/>
      <c r="I888" s="602"/>
    </row>
    <row r="889" spans="1:9" s="147" customFormat="1" ht="15" x14ac:dyDescent="0.2">
      <c r="A889" s="472">
        <v>870</v>
      </c>
      <c r="B889" s="520"/>
      <c r="C889" s="305"/>
      <c r="D889" s="305"/>
      <c r="E889" s="292"/>
      <c r="F889" s="292"/>
      <c r="G889" s="561"/>
      <c r="H889" s="561"/>
      <c r="I889" s="602"/>
    </row>
    <row r="890" spans="1:9" s="147" customFormat="1" ht="15" x14ac:dyDescent="0.2">
      <c r="A890" s="471">
        <v>871</v>
      </c>
      <c r="B890" s="520"/>
      <c r="C890" s="305"/>
      <c r="D890" s="305"/>
      <c r="E890" s="292"/>
      <c r="F890" s="292"/>
      <c r="G890" s="561"/>
      <c r="H890" s="561"/>
      <c r="I890" s="602"/>
    </row>
    <row r="891" spans="1:9" s="147" customFormat="1" ht="15" x14ac:dyDescent="0.2">
      <c r="A891" s="472">
        <v>872</v>
      </c>
      <c r="B891" s="520"/>
      <c r="C891" s="305"/>
      <c r="D891" s="305"/>
      <c r="E891" s="292"/>
      <c r="F891" s="292"/>
      <c r="G891" s="561"/>
      <c r="H891" s="561"/>
      <c r="I891" s="602"/>
    </row>
    <row r="892" spans="1:9" s="147" customFormat="1" ht="15" x14ac:dyDescent="0.2">
      <c r="A892" s="471">
        <v>873</v>
      </c>
      <c r="B892" s="520"/>
      <c r="C892" s="305"/>
      <c r="D892" s="305"/>
      <c r="E892" s="292"/>
      <c r="F892" s="292"/>
      <c r="G892" s="561"/>
      <c r="H892" s="561"/>
      <c r="I892" s="602"/>
    </row>
    <row r="893" spans="1:9" s="147" customFormat="1" ht="15" x14ac:dyDescent="0.2">
      <c r="A893" s="472">
        <v>874</v>
      </c>
      <c r="B893" s="520"/>
      <c r="C893" s="305"/>
      <c r="D893" s="305"/>
      <c r="E893" s="292"/>
      <c r="F893" s="292"/>
      <c r="G893" s="561"/>
      <c r="H893" s="561"/>
      <c r="I893" s="602"/>
    </row>
    <row r="894" spans="1:9" s="147" customFormat="1" ht="15" x14ac:dyDescent="0.2">
      <c r="A894" s="471">
        <v>875</v>
      </c>
      <c r="B894" s="520"/>
      <c r="C894" s="305"/>
      <c r="D894" s="305"/>
      <c r="E894" s="292"/>
      <c r="F894" s="292"/>
      <c r="G894" s="561"/>
      <c r="H894" s="561"/>
      <c r="I894" s="602"/>
    </row>
    <row r="895" spans="1:9" s="147" customFormat="1" ht="15" x14ac:dyDescent="0.2">
      <c r="A895" s="472">
        <v>876</v>
      </c>
      <c r="B895" s="520"/>
      <c r="C895" s="305"/>
      <c r="D895" s="305"/>
      <c r="E895" s="292"/>
      <c r="F895" s="292"/>
      <c r="G895" s="561"/>
      <c r="H895" s="561"/>
      <c r="I895" s="602"/>
    </row>
    <row r="896" spans="1:9" s="147" customFormat="1" ht="15" x14ac:dyDescent="0.2">
      <c r="A896" s="471">
        <v>877</v>
      </c>
      <c r="B896" s="520"/>
      <c r="C896" s="305"/>
      <c r="D896" s="305"/>
      <c r="E896" s="292"/>
      <c r="F896" s="292"/>
      <c r="G896" s="561"/>
      <c r="H896" s="561"/>
      <c r="I896" s="602"/>
    </row>
    <row r="897" spans="1:9" s="147" customFormat="1" ht="15" x14ac:dyDescent="0.2">
      <c r="A897" s="472">
        <v>878</v>
      </c>
      <c r="B897" s="520"/>
      <c r="C897" s="305"/>
      <c r="D897" s="305"/>
      <c r="E897" s="292"/>
      <c r="F897" s="292"/>
      <c r="G897" s="561"/>
      <c r="H897" s="561"/>
      <c r="I897" s="602"/>
    </row>
    <row r="898" spans="1:9" s="147" customFormat="1" ht="15" x14ac:dyDescent="0.2">
      <c r="A898" s="471">
        <v>879</v>
      </c>
      <c r="B898" s="520"/>
      <c r="C898" s="305"/>
      <c r="D898" s="305"/>
      <c r="E898" s="292"/>
      <c r="F898" s="292"/>
      <c r="G898" s="561"/>
      <c r="H898" s="561"/>
      <c r="I898" s="602"/>
    </row>
    <row r="899" spans="1:9" s="147" customFormat="1" ht="15" x14ac:dyDescent="0.2">
      <c r="A899" s="472">
        <v>880</v>
      </c>
      <c r="B899" s="520"/>
      <c r="C899" s="305"/>
      <c r="D899" s="305"/>
      <c r="E899" s="292"/>
      <c r="F899" s="292"/>
      <c r="G899" s="561"/>
      <c r="H899" s="561"/>
      <c r="I899" s="602"/>
    </row>
    <row r="900" spans="1:9" s="147" customFormat="1" ht="15" x14ac:dyDescent="0.2">
      <c r="A900" s="471">
        <v>881</v>
      </c>
      <c r="B900" s="520"/>
      <c r="C900" s="305"/>
      <c r="D900" s="305"/>
      <c r="E900" s="292"/>
      <c r="F900" s="292"/>
      <c r="G900" s="561"/>
      <c r="H900" s="561"/>
      <c r="I900" s="602"/>
    </row>
    <row r="901" spans="1:9" s="147" customFormat="1" ht="15" x14ac:dyDescent="0.2">
      <c r="A901" s="472">
        <v>882</v>
      </c>
      <c r="B901" s="520"/>
      <c r="C901" s="305"/>
      <c r="D901" s="305"/>
      <c r="E901" s="292"/>
      <c r="F901" s="292"/>
      <c r="G901" s="561"/>
      <c r="H901" s="561"/>
      <c r="I901" s="602"/>
    </row>
    <row r="902" spans="1:9" s="147" customFormat="1" ht="15" x14ac:dyDescent="0.2">
      <c r="A902" s="471">
        <v>883</v>
      </c>
      <c r="B902" s="520"/>
      <c r="C902" s="305"/>
      <c r="D902" s="305"/>
      <c r="E902" s="292"/>
      <c r="F902" s="292"/>
      <c r="G902" s="561"/>
      <c r="H902" s="561"/>
      <c r="I902" s="602"/>
    </row>
    <row r="903" spans="1:9" s="147" customFormat="1" ht="15" x14ac:dyDescent="0.2">
      <c r="A903" s="472">
        <v>884</v>
      </c>
      <c r="B903" s="520"/>
      <c r="C903" s="305"/>
      <c r="D903" s="305"/>
      <c r="E903" s="292"/>
      <c r="F903" s="292"/>
      <c r="G903" s="561"/>
      <c r="H903" s="561"/>
      <c r="I903" s="602"/>
    </row>
    <row r="904" spans="1:9" s="147" customFormat="1" ht="15" x14ac:dyDescent="0.2">
      <c r="A904" s="471">
        <v>885</v>
      </c>
      <c r="B904" s="520"/>
      <c r="C904" s="305"/>
      <c r="D904" s="305"/>
      <c r="E904" s="292"/>
      <c r="F904" s="292"/>
      <c r="G904" s="561"/>
      <c r="H904" s="561"/>
      <c r="I904" s="602"/>
    </row>
    <row r="905" spans="1:9" s="147" customFormat="1" ht="15" x14ac:dyDescent="0.2">
      <c r="A905" s="472">
        <v>886</v>
      </c>
      <c r="B905" s="520"/>
      <c r="C905" s="305"/>
      <c r="D905" s="305"/>
      <c r="E905" s="292"/>
      <c r="F905" s="292"/>
      <c r="G905" s="561"/>
      <c r="H905" s="561"/>
      <c r="I905" s="602"/>
    </row>
    <row r="906" spans="1:9" s="147" customFormat="1" ht="15" x14ac:dyDescent="0.2">
      <c r="A906" s="471">
        <v>887</v>
      </c>
      <c r="B906" s="520"/>
      <c r="C906" s="305"/>
      <c r="D906" s="305"/>
      <c r="E906" s="292"/>
      <c r="F906" s="292"/>
      <c r="G906" s="561"/>
      <c r="H906" s="561"/>
      <c r="I906" s="602"/>
    </row>
    <row r="907" spans="1:9" s="147" customFormat="1" ht="15" x14ac:dyDescent="0.2">
      <c r="A907" s="472">
        <v>888</v>
      </c>
      <c r="B907" s="520"/>
      <c r="C907" s="305"/>
      <c r="D907" s="305"/>
      <c r="E907" s="292"/>
      <c r="F907" s="292"/>
      <c r="G907" s="561"/>
      <c r="H907" s="561"/>
      <c r="I907" s="602"/>
    </row>
    <row r="908" spans="1:9" s="147" customFormat="1" ht="15" x14ac:dyDescent="0.2">
      <c r="A908" s="471">
        <v>889</v>
      </c>
      <c r="B908" s="520"/>
      <c r="C908" s="305"/>
      <c r="D908" s="305"/>
      <c r="E908" s="292"/>
      <c r="F908" s="292"/>
      <c r="G908" s="561"/>
      <c r="H908" s="561"/>
      <c r="I908" s="602"/>
    </row>
    <row r="909" spans="1:9" s="147" customFormat="1" ht="15" x14ac:dyDescent="0.2">
      <c r="A909" s="472">
        <v>890</v>
      </c>
      <c r="B909" s="520"/>
      <c r="C909" s="305"/>
      <c r="D909" s="305"/>
      <c r="E909" s="292"/>
      <c r="F909" s="292"/>
      <c r="G909" s="561"/>
      <c r="H909" s="561"/>
      <c r="I909" s="602"/>
    </row>
    <row r="910" spans="1:9" s="147" customFormat="1" ht="15" x14ac:dyDescent="0.2">
      <c r="A910" s="471">
        <v>891</v>
      </c>
      <c r="B910" s="520"/>
      <c r="C910" s="305"/>
      <c r="D910" s="305"/>
      <c r="E910" s="292"/>
      <c r="F910" s="292"/>
      <c r="G910" s="561"/>
      <c r="H910" s="561"/>
      <c r="I910" s="602"/>
    </row>
    <row r="911" spans="1:9" s="147" customFormat="1" ht="15" x14ac:dyDescent="0.2">
      <c r="A911" s="472">
        <v>892</v>
      </c>
      <c r="B911" s="520"/>
      <c r="C911" s="305"/>
      <c r="D911" s="305"/>
      <c r="E911" s="292"/>
      <c r="F911" s="292"/>
      <c r="G911" s="561"/>
      <c r="H911" s="561"/>
      <c r="I911" s="602"/>
    </row>
    <row r="912" spans="1:9" s="147" customFormat="1" ht="15" x14ac:dyDescent="0.2">
      <c r="A912" s="471">
        <v>893</v>
      </c>
      <c r="B912" s="520"/>
      <c r="C912" s="305"/>
      <c r="D912" s="305"/>
      <c r="E912" s="292"/>
      <c r="F912" s="292"/>
      <c r="G912" s="561"/>
      <c r="H912" s="561"/>
      <c r="I912" s="602"/>
    </row>
    <row r="913" spans="1:9" s="147" customFormat="1" ht="15" x14ac:dyDescent="0.2">
      <c r="A913" s="472">
        <v>894</v>
      </c>
      <c r="B913" s="520"/>
      <c r="C913" s="305"/>
      <c r="D913" s="305"/>
      <c r="E913" s="292"/>
      <c r="F913" s="292"/>
      <c r="G913" s="561"/>
      <c r="H913" s="561"/>
      <c r="I913" s="602"/>
    </row>
    <row r="914" spans="1:9" s="147" customFormat="1" ht="15" x14ac:dyDescent="0.2">
      <c r="A914" s="471">
        <v>895</v>
      </c>
      <c r="B914" s="520"/>
      <c r="C914" s="305"/>
      <c r="D914" s="305"/>
      <c r="E914" s="292"/>
      <c r="F914" s="292"/>
      <c r="G914" s="561"/>
      <c r="H914" s="561"/>
      <c r="I914" s="602"/>
    </row>
    <row r="915" spans="1:9" s="147" customFormat="1" ht="15" x14ac:dyDescent="0.2">
      <c r="A915" s="472">
        <v>896</v>
      </c>
      <c r="B915" s="520"/>
      <c r="C915" s="305"/>
      <c r="D915" s="305"/>
      <c r="E915" s="292"/>
      <c r="F915" s="292"/>
      <c r="G915" s="561"/>
      <c r="H915" s="561"/>
      <c r="I915" s="602"/>
    </row>
    <row r="916" spans="1:9" s="147" customFormat="1" ht="15" x14ac:dyDescent="0.2">
      <c r="A916" s="471">
        <v>897</v>
      </c>
      <c r="B916" s="520"/>
      <c r="C916" s="305"/>
      <c r="D916" s="305"/>
      <c r="E916" s="292"/>
      <c r="F916" s="292"/>
      <c r="G916" s="561"/>
      <c r="H916" s="561"/>
      <c r="I916" s="602"/>
    </row>
    <row r="917" spans="1:9" s="147" customFormat="1" ht="15" x14ac:dyDescent="0.2">
      <c r="A917" s="472">
        <v>898</v>
      </c>
      <c r="B917" s="520"/>
      <c r="C917" s="305"/>
      <c r="D917" s="305"/>
      <c r="E917" s="292"/>
      <c r="F917" s="292"/>
      <c r="G917" s="561"/>
      <c r="H917" s="561"/>
      <c r="I917" s="602"/>
    </row>
    <row r="918" spans="1:9" s="147" customFormat="1" ht="15" x14ac:dyDescent="0.2">
      <c r="A918" s="471">
        <v>899</v>
      </c>
      <c r="B918" s="520"/>
      <c r="C918" s="305"/>
      <c r="D918" s="305"/>
      <c r="E918" s="292"/>
      <c r="F918" s="292"/>
      <c r="G918" s="561"/>
      <c r="H918" s="561"/>
      <c r="I918" s="602"/>
    </row>
    <row r="919" spans="1:9" s="147" customFormat="1" ht="15" x14ac:dyDescent="0.2">
      <c r="A919" s="472">
        <v>900</v>
      </c>
      <c r="B919" s="520"/>
      <c r="C919" s="305"/>
      <c r="D919" s="305"/>
      <c r="E919" s="292"/>
      <c r="F919" s="292"/>
      <c r="G919" s="561"/>
      <c r="H919" s="561"/>
      <c r="I919" s="602"/>
    </row>
    <row r="920" spans="1:9" s="147" customFormat="1" ht="15" x14ac:dyDescent="0.2">
      <c r="A920" s="471">
        <v>901</v>
      </c>
      <c r="B920" s="520"/>
      <c r="C920" s="305"/>
      <c r="D920" s="305"/>
      <c r="E920" s="292"/>
      <c r="F920" s="292"/>
      <c r="G920" s="561"/>
      <c r="H920" s="561"/>
      <c r="I920" s="602"/>
    </row>
    <row r="921" spans="1:9" s="147" customFormat="1" ht="15" x14ac:dyDescent="0.2">
      <c r="A921" s="472">
        <v>902</v>
      </c>
      <c r="B921" s="520"/>
      <c r="C921" s="305"/>
      <c r="D921" s="305"/>
      <c r="E921" s="292"/>
      <c r="F921" s="292"/>
      <c r="G921" s="561"/>
      <c r="H921" s="561"/>
      <c r="I921" s="602"/>
    </row>
    <row r="922" spans="1:9" s="147" customFormat="1" ht="15" x14ac:dyDescent="0.2">
      <c r="A922" s="471">
        <v>903</v>
      </c>
      <c r="B922" s="520"/>
      <c r="C922" s="305"/>
      <c r="D922" s="305"/>
      <c r="E922" s="292"/>
      <c r="F922" s="292"/>
      <c r="G922" s="561"/>
      <c r="H922" s="561"/>
      <c r="I922" s="602"/>
    </row>
    <row r="923" spans="1:9" s="147" customFormat="1" ht="15" x14ac:dyDescent="0.2">
      <c r="A923" s="472">
        <v>904</v>
      </c>
      <c r="B923" s="520"/>
      <c r="C923" s="305"/>
      <c r="D923" s="305"/>
      <c r="E923" s="292"/>
      <c r="F923" s="292"/>
      <c r="G923" s="561"/>
      <c r="H923" s="561"/>
      <c r="I923" s="602"/>
    </row>
    <row r="924" spans="1:9" s="147" customFormat="1" ht="15" x14ac:dyDescent="0.2">
      <c r="A924" s="471">
        <v>905</v>
      </c>
      <c r="B924" s="520"/>
      <c r="C924" s="305"/>
      <c r="D924" s="305"/>
      <c r="E924" s="292"/>
      <c r="F924" s="292"/>
      <c r="G924" s="561"/>
      <c r="H924" s="561"/>
      <c r="I924" s="602"/>
    </row>
    <row r="925" spans="1:9" s="147" customFormat="1" ht="15" x14ac:dyDescent="0.2">
      <c r="A925" s="472">
        <v>906</v>
      </c>
      <c r="B925" s="520"/>
      <c r="C925" s="305"/>
      <c r="D925" s="305"/>
      <c r="E925" s="292"/>
      <c r="F925" s="292"/>
      <c r="G925" s="561"/>
      <c r="H925" s="561"/>
      <c r="I925" s="602"/>
    </row>
    <row r="926" spans="1:9" s="147" customFormat="1" ht="15" x14ac:dyDescent="0.2">
      <c r="A926" s="471">
        <v>907</v>
      </c>
      <c r="B926" s="520"/>
      <c r="C926" s="305"/>
      <c r="D926" s="305"/>
      <c r="E926" s="292"/>
      <c r="F926" s="292"/>
      <c r="G926" s="561"/>
      <c r="H926" s="561"/>
      <c r="I926" s="602"/>
    </row>
    <row r="927" spans="1:9" s="147" customFormat="1" ht="15" x14ac:dyDescent="0.2">
      <c r="A927" s="472">
        <v>908</v>
      </c>
      <c r="B927" s="520"/>
      <c r="C927" s="305"/>
      <c r="D927" s="305"/>
      <c r="E927" s="292"/>
      <c r="F927" s="292"/>
      <c r="G927" s="561"/>
      <c r="H927" s="561"/>
      <c r="I927" s="602"/>
    </row>
    <row r="928" spans="1:9" s="147" customFormat="1" ht="15" x14ac:dyDescent="0.2">
      <c r="A928" s="471">
        <v>909</v>
      </c>
      <c r="B928" s="520"/>
      <c r="C928" s="305"/>
      <c r="D928" s="305"/>
      <c r="E928" s="292"/>
      <c r="F928" s="292"/>
      <c r="G928" s="561"/>
      <c r="H928" s="561"/>
      <c r="I928" s="602"/>
    </row>
    <row r="929" spans="1:9" s="147" customFormat="1" ht="15" x14ac:dyDescent="0.2">
      <c r="A929" s="472">
        <v>910</v>
      </c>
      <c r="B929" s="520"/>
      <c r="C929" s="305"/>
      <c r="D929" s="305"/>
      <c r="E929" s="292"/>
      <c r="F929" s="292"/>
      <c r="G929" s="561"/>
      <c r="H929" s="561"/>
      <c r="I929" s="602"/>
    </row>
    <row r="930" spans="1:9" s="147" customFormat="1" ht="15" x14ac:dyDescent="0.2">
      <c r="A930" s="471">
        <v>911</v>
      </c>
      <c r="B930" s="520"/>
      <c r="C930" s="305"/>
      <c r="D930" s="305"/>
      <c r="E930" s="292"/>
      <c r="F930" s="292"/>
      <c r="G930" s="561"/>
      <c r="H930" s="561"/>
      <c r="I930" s="602"/>
    </row>
    <row r="931" spans="1:9" s="147" customFormat="1" ht="15" x14ac:dyDescent="0.2">
      <c r="A931" s="472">
        <v>912</v>
      </c>
      <c r="B931" s="520"/>
      <c r="C931" s="305"/>
      <c r="D931" s="305"/>
      <c r="E931" s="292"/>
      <c r="F931" s="292"/>
      <c r="G931" s="561"/>
      <c r="H931" s="561"/>
      <c r="I931" s="602"/>
    </row>
    <row r="932" spans="1:9" s="147" customFormat="1" ht="15" x14ac:dyDescent="0.2">
      <c r="A932" s="471">
        <v>913</v>
      </c>
      <c r="B932" s="520"/>
      <c r="C932" s="305"/>
      <c r="D932" s="305"/>
      <c r="E932" s="292"/>
      <c r="F932" s="292"/>
      <c r="G932" s="561"/>
      <c r="H932" s="561"/>
      <c r="I932" s="602"/>
    </row>
    <row r="933" spans="1:9" s="147" customFormat="1" ht="15" x14ac:dyDescent="0.2">
      <c r="A933" s="472">
        <v>914</v>
      </c>
      <c r="B933" s="520"/>
      <c r="C933" s="305"/>
      <c r="D933" s="305"/>
      <c r="E933" s="292"/>
      <c r="F933" s="292"/>
      <c r="G933" s="561"/>
      <c r="H933" s="561"/>
      <c r="I933" s="602"/>
    </row>
    <row r="934" spans="1:9" s="147" customFormat="1" ht="15" x14ac:dyDescent="0.2">
      <c r="A934" s="471">
        <v>915</v>
      </c>
      <c r="B934" s="520"/>
      <c r="C934" s="305"/>
      <c r="D934" s="305"/>
      <c r="E934" s="292"/>
      <c r="F934" s="292"/>
      <c r="G934" s="561"/>
      <c r="H934" s="561"/>
      <c r="I934" s="602"/>
    </row>
    <row r="935" spans="1:9" s="147" customFormat="1" ht="15" x14ac:dyDescent="0.2">
      <c r="A935" s="472">
        <v>916</v>
      </c>
      <c r="B935" s="520"/>
      <c r="C935" s="305"/>
      <c r="D935" s="305"/>
      <c r="E935" s="292"/>
      <c r="F935" s="292"/>
      <c r="G935" s="561"/>
      <c r="H935" s="561"/>
      <c r="I935" s="602"/>
    </row>
    <row r="936" spans="1:9" s="147" customFormat="1" ht="15" x14ac:dyDescent="0.2">
      <c r="A936" s="471">
        <v>917</v>
      </c>
      <c r="B936" s="520"/>
      <c r="C936" s="305"/>
      <c r="D936" s="305"/>
      <c r="E936" s="292"/>
      <c r="F936" s="292"/>
      <c r="G936" s="561"/>
      <c r="H936" s="561"/>
      <c r="I936" s="602"/>
    </row>
    <row r="937" spans="1:9" s="147" customFormat="1" ht="15" x14ac:dyDescent="0.2">
      <c r="A937" s="472">
        <v>918</v>
      </c>
      <c r="B937" s="520"/>
      <c r="C937" s="305"/>
      <c r="D937" s="305"/>
      <c r="E937" s="292"/>
      <c r="F937" s="292"/>
      <c r="G937" s="561"/>
      <c r="H937" s="561"/>
      <c r="I937" s="602"/>
    </row>
    <row r="938" spans="1:9" s="147" customFormat="1" ht="15" x14ac:dyDescent="0.2">
      <c r="A938" s="471">
        <v>919</v>
      </c>
      <c r="B938" s="520"/>
      <c r="C938" s="305"/>
      <c r="D938" s="305"/>
      <c r="E938" s="292"/>
      <c r="F938" s="292"/>
      <c r="G938" s="561"/>
      <c r="H938" s="561"/>
      <c r="I938" s="602"/>
    </row>
    <row r="939" spans="1:9" s="147" customFormat="1" ht="15" x14ac:dyDescent="0.2">
      <c r="A939" s="472">
        <v>920</v>
      </c>
      <c r="B939" s="520"/>
      <c r="C939" s="305"/>
      <c r="D939" s="305"/>
      <c r="E939" s="292"/>
      <c r="F939" s="292"/>
      <c r="G939" s="561"/>
      <c r="H939" s="561"/>
      <c r="I939" s="602"/>
    </row>
    <row r="940" spans="1:9" s="147" customFormat="1" ht="15" x14ac:dyDescent="0.2">
      <c r="A940" s="471">
        <v>921</v>
      </c>
      <c r="B940" s="520"/>
      <c r="C940" s="305"/>
      <c r="D940" s="305"/>
      <c r="E940" s="292"/>
      <c r="F940" s="292"/>
      <c r="G940" s="561"/>
      <c r="H940" s="561"/>
      <c r="I940" s="602"/>
    </row>
    <row r="941" spans="1:9" s="147" customFormat="1" ht="15" x14ac:dyDescent="0.2">
      <c r="A941" s="472">
        <v>922</v>
      </c>
      <c r="B941" s="520"/>
      <c r="C941" s="305"/>
      <c r="D941" s="305"/>
      <c r="E941" s="292"/>
      <c r="F941" s="292"/>
      <c r="G941" s="561"/>
      <c r="H941" s="561"/>
      <c r="I941" s="602"/>
    </row>
    <row r="942" spans="1:9" s="147" customFormat="1" ht="15" x14ac:dyDescent="0.2">
      <c r="A942" s="471">
        <v>923</v>
      </c>
      <c r="B942" s="520"/>
      <c r="C942" s="305"/>
      <c r="D942" s="305"/>
      <c r="E942" s="292"/>
      <c r="F942" s="292"/>
      <c r="G942" s="561"/>
      <c r="H942" s="561"/>
      <c r="I942" s="602"/>
    </row>
    <row r="943" spans="1:9" s="147" customFormat="1" ht="15" x14ac:dyDescent="0.2">
      <c r="A943" s="472">
        <v>924</v>
      </c>
      <c r="B943" s="520"/>
      <c r="C943" s="305"/>
      <c r="D943" s="305"/>
      <c r="E943" s="292"/>
      <c r="F943" s="292"/>
      <c r="G943" s="561"/>
      <c r="H943" s="561"/>
      <c r="I943" s="602"/>
    </row>
    <row r="944" spans="1:9" s="147" customFormat="1" ht="15" x14ac:dyDescent="0.2">
      <c r="A944" s="471">
        <v>925</v>
      </c>
      <c r="B944" s="520"/>
      <c r="C944" s="305"/>
      <c r="D944" s="305"/>
      <c r="E944" s="292"/>
      <c r="F944" s="292"/>
      <c r="G944" s="561"/>
      <c r="H944" s="561"/>
      <c r="I944" s="602"/>
    </row>
    <row r="945" spans="1:9" s="147" customFormat="1" ht="15" x14ac:dyDescent="0.2">
      <c r="A945" s="472">
        <v>926</v>
      </c>
      <c r="B945" s="520"/>
      <c r="C945" s="305"/>
      <c r="D945" s="305"/>
      <c r="E945" s="292"/>
      <c r="F945" s="292"/>
      <c r="G945" s="561"/>
      <c r="H945" s="561"/>
      <c r="I945" s="602"/>
    </row>
    <row r="946" spans="1:9" s="147" customFormat="1" ht="15" x14ac:dyDescent="0.2">
      <c r="A946" s="471">
        <v>927</v>
      </c>
      <c r="B946" s="520"/>
      <c r="C946" s="305"/>
      <c r="D946" s="305"/>
      <c r="E946" s="292"/>
      <c r="F946" s="292"/>
      <c r="G946" s="561"/>
      <c r="H946" s="561"/>
      <c r="I946" s="602"/>
    </row>
    <row r="947" spans="1:9" s="147" customFormat="1" ht="15" x14ac:dyDescent="0.2">
      <c r="A947" s="472">
        <v>928</v>
      </c>
      <c r="B947" s="520"/>
      <c r="C947" s="305"/>
      <c r="D947" s="305"/>
      <c r="E947" s="292"/>
      <c r="F947" s="292"/>
      <c r="G947" s="561"/>
      <c r="H947" s="561"/>
      <c r="I947" s="602"/>
    </row>
    <row r="948" spans="1:9" s="147" customFormat="1" ht="15" x14ac:dyDescent="0.2">
      <c r="A948" s="471">
        <v>929</v>
      </c>
      <c r="B948" s="520"/>
      <c r="C948" s="305"/>
      <c r="D948" s="305"/>
      <c r="E948" s="292"/>
      <c r="F948" s="292"/>
      <c r="G948" s="561"/>
      <c r="H948" s="561"/>
      <c r="I948" s="602"/>
    </row>
    <row r="949" spans="1:9" s="147" customFormat="1" ht="15" x14ac:dyDescent="0.2">
      <c r="A949" s="472">
        <v>930</v>
      </c>
      <c r="B949" s="520"/>
      <c r="C949" s="305"/>
      <c r="D949" s="305"/>
      <c r="E949" s="292"/>
      <c r="F949" s="292"/>
      <c r="G949" s="561"/>
      <c r="H949" s="561"/>
      <c r="I949" s="602"/>
    </row>
    <row r="950" spans="1:9" s="147" customFormat="1" ht="15" x14ac:dyDescent="0.2">
      <c r="A950" s="471">
        <v>931</v>
      </c>
      <c r="B950" s="520"/>
      <c r="C950" s="305"/>
      <c r="D950" s="305"/>
      <c r="E950" s="292"/>
      <c r="F950" s="292"/>
      <c r="G950" s="561"/>
      <c r="H950" s="561"/>
      <c r="I950" s="602"/>
    </row>
    <row r="951" spans="1:9" s="147" customFormat="1" ht="15" x14ac:dyDescent="0.2">
      <c r="A951" s="472">
        <v>932</v>
      </c>
      <c r="B951" s="520"/>
      <c r="C951" s="305"/>
      <c r="D951" s="305"/>
      <c r="E951" s="292"/>
      <c r="F951" s="292"/>
      <c r="G951" s="561"/>
      <c r="H951" s="561"/>
      <c r="I951" s="602"/>
    </row>
    <row r="952" spans="1:9" s="147" customFormat="1" ht="15" x14ac:dyDescent="0.2">
      <c r="A952" s="471">
        <v>933</v>
      </c>
      <c r="B952" s="520"/>
      <c r="C952" s="305"/>
      <c r="D952" s="305"/>
      <c r="E952" s="292"/>
      <c r="F952" s="292"/>
      <c r="G952" s="561"/>
      <c r="H952" s="561"/>
      <c r="I952" s="602"/>
    </row>
    <row r="953" spans="1:9" s="147" customFormat="1" ht="15" x14ac:dyDescent="0.2">
      <c r="A953" s="472">
        <v>934</v>
      </c>
      <c r="B953" s="520"/>
      <c r="C953" s="305"/>
      <c r="D953" s="305"/>
      <c r="E953" s="292"/>
      <c r="F953" s="292"/>
      <c r="G953" s="561"/>
      <c r="H953" s="561"/>
      <c r="I953" s="602"/>
    </row>
    <row r="954" spans="1:9" s="147" customFormat="1" ht="15" x14ac:dyDescent="0.2">
      <c r="A954" s="471">
        <v>935</v>
      </c>
      <c r="B954" s="520"/>
      <c r="C954" s="305"/>
      <c r="D954" s="305"/>
      <c r="E954" s="292"/>
      <c r="F954" s="292"/>
      <c r="G954" s="561"/>
      <c r="H954" s="561"/>
      <c r="I954" s="602"/>
    </row>
    <row r="955" spans="1:9" s="147" customFormat="1" ht="15" x14ac:dyDescent="0.2">
      <c r="A955" s="472">
        <v>936</v>
      </c>
      <c r="B955" s="520"/>
      <c r="C955" s="305"/>
      <c r="D955" s="305"/>
      <c r="E955" s="292"/>
      <c r="F955" s="292"/>
      <c r="G955" s="561"/>
      <c r="H955" s="561"/>
      <c r="I955" s="602"/>
    </row>
    <row r="956" spans="1:9" s="147" customFormat="1" ht="15" x14ac:dyDescent="0.2">
      <c r="A956" s="471">
        <v>937</v>
      </c>
      <c r="B956" s="520"/>
      <c r="C956" s="305"/>
      <c r="D956" s="305"/>
      <c r="E956" s="292"/>
      <c r="F956" s="292"/>
      <c r="G956" s="561"/>
      <c r="H956" s="561"/>
      <c r="I956" s="602"/>
    </row>
    <row r="957" spans="1:9" s="147" customFormat="1" ht="15" x14ac:dyDescent="0.2">
      <c r="A957" s="472">
        <v>938</v>
      </c>
      <c r="B957" s="520"/>
      <c r="C957" s="305"/>
      <c r="D957" s="305"/>
      <c r="E957" s="292"/>
      <c r="F957" s="292"/>
      <c r="G957" s="561"/>
      <c r="H957" s="561"/>
      <c r="I957" s="602"/>
    </row>
    <row r="958" spans="1:9" s="147" customFormat="1" ht="15" x14ac:dyDescent="0.2">
      <c r="A958" s="471">
        <v>939</v>
      </c>
      <c r="B958" s="520"/>
      <c r="C958" s="305"/>
      <c r="D958" s="305"/>
      <c r="E958" s="292"/>
      <c r="F958" s="292"/>
      <c r="G958" s="561"/>
      <c r="H958" s="561"/>
      <c r="I958" s="602"/>
    </row>
    <row r="959" spans="1:9" s="147" customFormat="1" ht="15" x14ac:dyDescent="0.2">
      <c r="A959" s="472">
        <v>940</v>
      </c>
      <c r="B959" s="520"/>
      <c r="C959" s="305"/>
      <c r="D959" s="305"/>
      <c r="E959" s="292"/>
      <c r="F959" s="292"/>
      <c r="G959" s="561"/>
      <c r="H959" s="561"/>
      <c r="I959" s="602"/>
    </row>
    <row r="960" spans="1:9" s="147" customFormat="1" ht="15" x14ac:dyDescent="0.2">
      <c r="A960" s="471">
        <v>941</v>
      </c>
      <c r="B960" s="520"/>
      <c r="C960" s="305"/>
      <c r="D960" s="305"/>
      <c r="E960" s="292"/>
      <c r="F960" s="292"/>
      <c r="G960" s="561"/>
      <c r="H960" s="561"/>
      <c r="I960" s="602"/>
    </row>
    <row r="961" spans="1:9" s="147" customFormat="1" ht="15" x14ac:dyDescent="0.2">
      <c r="A961" s="472">
        <v>942</v>
      </c>
      <c r="B961" s="520"/>
      <c r="C961" s="305"/>
      <c r="D961" s="305"/>
      <c r="E961" s="292"/>
      <c r="F961" s="292"/>
      <c r="G961" s="561"/>
      <c r="H961" s="561"/>
      <c r="I961" s="602"/>
    </row>
    <row r="962" spans="1:9" s="147" customFormat="1" ht="15" x14ac:dyDescent="0.2">
      <c r="A962" s="471">
        <v>943</v>
      </c>
      <c r="B962" s="520"/>
      <c r="C962" s="305"/>
      <c r="D962" s="305"/>
      <c r="E962" s="292"/>
      <c r="F962" s="292"/>
      <c r="G962" s="561"/>
      <c r="H962" s="561"/>
      <c r="I962" s="602"/>
    </row>
    <row r="963" spans="1:9" s="147" customFormat="1" ht="15" x14ac:dyDescent="0.2">
      <c r="A963" s="472">
        <v>944</v>
      </c>
      <c r="B963" s="520"/>
      <c r="C963" s="305"/>
      <c r="D963" s="305"/>
      <c r="E963" s="292"/>
      <c r="F963" s="292"/>
      <c r="G963" s="561"/>
      <c r="H963" s="561"/>
      <c r="I963" s="602"/>
    </row>
    <row r="964" spans="1:9" s="147" customFormat="1" ht="15" x14ac:dyDescent="0.2">
      <c r="A964" s="471">
        <v>945</v>
      </c>
      <c r="B964" s="520"/>
      <c r="C964" s="305"/>
      <c r="D964" s="305"/>
      <c r="E964" s="292"/>
      <c r="F964" s="292"/>
      <c r="G964" s="561"/>
      <c r="H964" s="561"/>
      <c r="I964" s="602"/>
    </row>
    <row r="965" spans="1:9" s="147" customFormat="1" ht="15" x14ac:dyDescent="0.2">
      <c r="A965" s="472">
        <v>946</v>
      </c>
      <c r="B965" s="520"/>
      <c r="C965" s="305"/>
      <c r="D965" s="305"/>
      <c r="E965" s="292"/>
      <c r="F965" s="292"/>
      <c r="G965" s="561"/>
      <c r="H965" s="561"/>
      <c r="I965" s="602"/>
    </row>
    <row r="966" spans="1:9" s="147" customFormat="1" ht="15" x14ac:dyDescent="0.2">
      <c r="A966" s="471">
        <v>947</v>
      </c>
      <c r="B966" s="520"/>
      <c r="C966" s="305"/>
      <c r="D966" s="305"/>
      <c r="E966" s="292"/>
      <c r="F966" s="292"/>
      <c r="G966" s="561"/>
      <c r="H966" s="561"/>
      <c r="I966" s="602"/>
    </row>
    <row r="967" spans="1:9" s="147" customFormat="1" ht="15" x14ac:dyDescent="0.2">
      <c r="A967" s="472">
        <v>948</v>
      </c>
      <c r="B967" s="520"/>
      <c r="C967" s="305"/>
      <c r="D967" s="305"/>
      <c r="E967" s="292"/>
      <c r="F967" s="292"/>
      <c r="G967" s="561"/>
      <c r="H967" s="561"/>
      <c r="I967" s="602"/>
    </row>
    <row r="968" spans="1:9" s="147" customFormat="1" ht="15" x14ac:dyDescent="0.2">
      <c r="A968" s="471">
        <v>949</v>
      </c>
      <c r="B968" s="520"/>
      <c r="C968" s="305"/>
      <c r="D968" s="305"/>
      <c r="E968" s="292"/>
      <c r="F968" s="292"/>
      <c r="G968" s="561"/>
      <c r="H968" s="561"/>
      <c r="I968" s="602"/>
    </row>
    <row r="969" spans="1:9" s="147" customFormat="1" ht="15" x14ac:dyDescent="0.2">
      <c r="A969" s="472">
        <v>950</v>
      </c>
      <c r="B969" s="520"/>
      <c r="C969" s="305"/>
      <c r="D969" s="305"/>
      <c r="E969" s="292"/>
      <c r="F969" s="292"/>
      <c r="G969" s="561"/>
      <c r="H969" s="561"/>
      <c r="I969" s="602"/>
    </row>
    <row r="970" spans="1:9" s="147" customFormat="1" ht="15" x14ac:dyDescent="0.2">
      <c r="A970" s="471">
        <v>951</v>
      </c>
      <c r="B970" s="520"/>
      <c r="C970" s="305"/>
      <c r="D970" s="305"/>
      <c r="E970" s="292"/>
      <c r="F970" s="292"/>
      <c r="G970" s="561"/>
      <c r="H970" s="561"/>
      <c r="I970" s="602"/>
    </row>
    <row r="971" spans="1:9" s="147" customFormat="1" ht="15" x14ac:dyDescent="0.2">
      <c r="A971" s="472">
        <v>952</v>
      </c>
      <c r="B971" s="520"/>
      <c r="C971" s="305"/>
      <c r="D971" s="305"/>
      <c r="E971" s="292"/>
      <c r="F971" s="292"/>
      <c r="G971" s="561"/>
      <c r="H971" s="561"/>
      <c r="I971" s="602"/>
    </row>
    <row r="972" spans="1:9" s="147" customFormat="1" ht="15" x14ac:dyDescent="0.2">
      <c r="A972" s="471">
        <v>953</v>
      </c>
      <c r="B972" s="520"/>
      <c r="C972" s="305"/>
      <c r="D972" s="305"/>
      <c r="E972" s="292"/>
      <c r="F972" s="292"/>
      <c r="G972" s="561"/>
      <c r="H972" s="561"/>
      <c r="I972" s="602"/>
    </row>
    <row r="973" spans="1:9" s="147" customFormat="1" ht="15" x14ac:dyDescent="0.2">
      <c r="A973" s="472">
        <v>954</v>
      </c>
      <c r="B973" s="520"/>
      <c r="C973" s="305"/>
      <c r="D973" s="305"/>
      <c r="E973" s="292"/>
      <c r="F973" s="292"/>
      <c r="G973" s="561"/>
      <c r="H973" s="561"/>
      <c r="I973" s="602"/>
    </row>
    <row r="974" spans="1:9" s="147" customFormat="1" ht="15" x14ac:dyDescent="0.2">
      <c r="A974" s="471">
        <v>955</v>
      </c>
      <c r="B974" s="520"/>
      <c r="C974" s="305"/>
      <c r="D974" s="305"/>
      <c r="E974" s="292"/>
      <c r="F974" s="292"/>
      <c r="G974" s="561"/>
      <c r="H974" s="561"/>
      <c r="I974" s="602"/>
    </row>
    <row r="975" spans="1:9" s="147" customFormat="1" ht="15" x14ac:dyDescent="0.2">
      <c r="A975" s="472">
        <v>956</v>
      </c>
      <c r="B975" s="520"/>
      <c r="C975" s="305"/>
      <c r="D975" s="305"/>
      <c r="E975" s="292"/>
      <c r="F975" s="292"/>
      <c r="G975" s="561"/>
      <c r="H975" s="561"/>
      <c r="I975" s="602"/>
    </row>
    <row r="976" spans="1:9" s="147" customFormat="1" ht="15" x14ac:dyDescent="0.2">
      <c r="A976" s="471">
        <v>957</v>
      </c>
      <c r="B976" s="520"/>
      <c r="C976" s="305"/>
      <c r="D976" s="305"/>
      <c r="E976" s="292"/>
      <c r="F976" s="292"/>
      <c r="G976" s="561"/>
      <c r="H976" s="561"/>
      <c r="I976" s="602"/>
    </row>
    <row r="977" spans="1:9" s="147" customFormat="1" ht="15" x14ac:dyDescent="0.2">
      <c r="A977" s="472">
        <v>958</v>
      </c>
      <c r="B977" s="520"/>
      <c r="C977" s="305"/>
      <c r="D977" s="305"/>
      <c r="E977" s="292"/>
      <c r="F977" s="292"/>
      <c r="G977" s="561"/>
      <c r="H977" s="561"/>
      <c r="I977" s="602"/>
    </row>
    <row r="978" spans="1:9" s="147" customFormat="1" ht="15" x14ac:dyDescent="0.2">
      <c r="A978" s="471">
        <v>959</v>
      </c>
      <c r="B978" s="520"/>
      <c r="C978" s="305"/>
      <c r="D978" s="305"/>
      <c r="E978" s="292"/>
      <c r="F978" s="292"/>
      <c r="G978" s="561"/>
      <c r="H978" s="561"/>
      <c r="I978" s="602"/>
    </row>
    <row r="979" spans="1:9" s="147" customFormat="1" ht="15" x14ac:dyDescent="0.2">
      <c r="A979" s="472">
        <v>960</v>
      </c>
      <c r="B979" s="520"/>
      <c r="C979" s="305"/>
      <c r="D979" s="305"/>
      <c r="E979" s="292"/>
      <c r="F979" s="292"/>
      <c r="G979" s="561"/>
      <c r="H979" s="561"/>
      <c r="I979" s="602"/>
    </row>
    <row r="980" spans="1:9" s="147" customFormat="1" ht="15" x14ac:dyDescent="0.2">
      <c r="A980" s="471">
        <v>961</v>
      </c>
      <c r="B980" s="520"/>
      <c r="C980" s="305"/>
      <c r="D980" s="305"/>
      <c r="E980" s="292"/>
      <c r="F980" s="292"/>
      <c r="G980" s="561"/>
      <c r="H980" s="561"/>
      <c r="I980" s="602"/>
    </row>
    <row r="981" spans="1:9" s="147" customFormat="1" ht="15" x14ac:dyDescent="0.2">
      <c r="A981" s="472">
        <v>962</v>
      </c>
      <c r="B981" s="520"/>
      <c r="C981" s="305"/>
      <c r="D981" s="305"/>
      <c r="E981" s="292"/>
      <c r="F981" s="292"/>
      <c r="G981" s="561"/>
      <c r="H981" s="561"/>
      <c r="I981" s="602"/>
    </row>
    <row r="982" spans="1:9" s="147" customFormat="1" ht="15" x14ac:dyDescent="0.2">
      <c r="A982" s="471">
        <v>963</v>
      </c>
      <c r="B982" s="520"/>
      <c r="C982" s="305"/>
      <c r="D982" s="305"/>
      <c r="E982" s="292"/>
      <c r="F982" s="292"/>
      <c r="G982" s="561"/>
      <c r="H982" s="561"/>
      <c r="I982" s="602"/>
    </row>
    <row r="983" spans="1:9" s="147" customFormat="1" ht="15" x14ac:dyDescent="0.2">
      <c r="A983" s="472">
        <v>964</v>
      </c>
      <c r="B983" s="520"/>
      <c r="C983" s="305"/>
      <c r="D983" s="305"/>
      <c r="E983" s="292"/>
      <c r="F983" s="292"/>
      <c r="G983" s="561"/>
      <c r="H983" s="561"/>
      <c r="I983" s="602"/>
    </row>
    <row r="984" spans="1:9" s="147" customFormat="1" ht="15" x14ac:dyDescent="0.2">
      <c r="A984" s="471">
        <v>965</v>
      </c>
      <c r="B984" s="520"/>
      <c r="C984" s="305"/>
      <c r="D984" s="305"/>
      <c r="E984" s="292"/>
      <c r="F984" s="292"/>
      <c r="G984" s="561"/>
      <c r="H984" s="561"/>
      <c r="I984" s="602"/>
    </row>
    <row r="985" spans="1:9" s="147" customFormat="1" ht="15" x14ac:dyDescent="0.2">
      <c r="A985" s="472">
        <v>966</v>
      </c>
      <c r="B985" s="520"/>
      <c r="C985" s="305"/>
      <c r="D985" s="305"/>
      <c r="E985" s="292"/>
      <c r="F985" s="292"/>
      <c r="G985" s="561"/>
      <c r="H985" s="561"/>
      <c r="I985" s="602"/>
    </row>
    <row r="986" spans="1:9" s="147" customFormat="1" ht="15" x14ac:dyDescent="0.2">
      <c r="A986" s="471">
        <v>967</v>
      </c>
      <c r="B986" s="520"/>
      <c r="C986" s="305"/>
      <c r="D986" s="305"/>
      <c r="E986" s="292"/>
      <c r="F986" s="292"/>
      <c r="G986" s="561"/>
      <c r="H986" s="561"/>
      <c r="I986" s="602"/>
    </row>
    <row r="987" spans="1:9" s="147" customFormat="1" ht="15" x14ac:dyDescent="0.2">
      <c r="A987" s="472">
        <v>968</v>
      </c>
      <c r="B987" s="520"/>
      <c r="C987" s="305"/>
      <c r="D987" s="305"/>
      <c r="E987" s="292"/>
      <c r="F987" s="292"/>
      <c r="G987" s="561"/>
      <c r="H987" s="561"/>
      <c r="I987" s="602"/>
    </row>
    <row r="988" spans="1:9" s="147" customFormat="1" ht="15" x14ac:dyDescent="0.2">
      <c r="A988" s="471">
        <v>969</v>
      </c>
      <c r="B988" s="520"/>
      <c r="C988" s="305"/>
      <c r="D988" s="305"/>
      <c r="E988" s="292"/>
      <c r="F988" s="292"/>
      <c r="G988" s="561"/>
      <c r="H988" s="561"/>
      <c r="I988" s="602"/>
    </row>
    <row r="989" spans="1:9" s="147" customFormat="1" ht="15" x14ac:dyDescent="0.2">
      <c r="A989" s="472">
        <v>970</v>
      </c>
      <c r="B989" s="520"/>
      <c r="C989" s="305"/>
      <c r="D989" s="305"/>
      <c r="E989" s="292"/>
      <c r="F989" s="292"/>
      <c r="G989" s="561"/>
      <c r="H989" s="561"/>
      <c r="I989" s="602"/>
    </row>
    <row r="990" spans="1:9" s="147" customFormat="1" ht="15" x14ac:dyDescent="0.2">
      <c r="A990" s="471">
        <v>971</v>
      </c>
      <c r="B990" s="520"/>
      <c r="C990" s="305"/>
      <c r="D990" s="305"/>
      <c r="E990" s="292"/>
      <c r="F990" s="292"/>
      <c r="G990" s="561"/>
      <c r="H990" s="561"/>
      <c r="I990" s="602"/>
    </row>
    <row r="991" spans="1:9" s="147" customFormat="1" ht="15" x14ac:dyDescent="0.2">
      <c r="A991" s="472">
        <v>972</v>
      </c>
      <c r="B991" s="520"/>
      <c r="C991" s="305"/>
      <c r="D991" s="305"/>
      <c r="E991" s="292"/>
      <c r="F991" s="292"/>
      <c r="G991" s="561"/>
      <c r="H991" s="561"/>
      <c r="I991" s="602"/>
    </row>
    <row r="992" spans="1:9" s="147" customFormat="1" ht="15" x14ac:dyDescent="0.2">
      <c r="A992" s="471">
        <v>973</v>
      </c>
      <c r="B992" s="520"/>
      <c r="C992" s="305"/>
      <c r="D992" s="305"/>
      <c r="E992" s="292"/>
      <c r="F992" s="292"/>
      <c r="G992" s="561"/>
      <c r="H992" s="561"/>
      <c r="I992" s="602"/>
    </row>
    <row r="993" spans="1:9" s="147" customFormat="1" ht="15" x14ac:dyDescent="0.2">
      <c r="A993" s="472">
        <v>974</v>
      </c>
      <c r="B993" s="520"/>
      <c r="C993" s="305"/>
      <c r="D993" s="305"/>
      <c r="E993" s="292"/>
      <c r="F993" s="292"/>
      <c r="G993" s="561"/>
      <c r="H993" s="561"/>
      <c r="I993" s="602"/>
    </row>
    <row r="994" spans="1:9" s="147" customFormat="1" ht="15" x14ac:dyDescent="0.2">
      <c r="A994" s="471">
        <v>975</v>
      </c>
      <c r="B994" s="520"/>
      <c r="C994" s="305"/>
      <c r="D994" s="305"/>
      <c r="E994" s="292"/>
      <c r="F994" s="292"/>
      <c r="G994" s="561"/>
      <c r="H994" s="561"/>
      <c r="I994" s="602"/>
    </row>
    <row r="995" spans="1:9" s="147" customFormat="1" ht="15" x14ac:dyDescent="0.2">
      <c r="A995" s="472">
        <v>976</v>
      </c>
      <c r="B995" s="520"/>
      <c r="C995" s="305"/>
      <c r="D995" s="305"/>
      <c r="E995" s="292"/>
      <c r="F995" s="292"/>
      <c r="G995" s="561"/>
      <c r="H995" s="561"/>
      <c r="I995" s="602"/>
    </row>
    <row r="996" spans="1:9" s="147" customFormat="1" ht="15" x14ac:dyDescent="0.2">
      <c r="A996" s="471">
        <v>977</v>
      </c>
      <c r="B996" s="520"/>
      <c r="C996" s="305"/>
      <c r="D996" s="305"/>
      <c r="E996" s="292"/>
      <c r="F996" s="292"/>
      <c r="G996" s="561"/>
      <c r="H996" s="561"/>
      <c r="I996" s="602"/>
    </row>
    <row r="997" spans="1:9" s="147" customFormat="1" ht="15" x14ac:dyDescent="0.2">
      <c r="A997" s="472">
        <v>978</v>
      </c>
      <c r="B997" s="520"/>
      <c r="C997" s="305"/>
      <c r="D997" s="305"/>
      <c r="E997" s="292"/>
      <c r="F997" s="292"/>
      <c r="G997" s="561"/>
      <c r="H997" s="561"/>
      <c r="I997" s="602"/>
    </row>
    <row r="998" spans="1:9" s="147" customFormat="1" ht="15" x14ac:dyDescent="0.2">
      <c r="A998" s="471">
        <v>979</v>
      </c>
      <c r="B998" s="520"/>
      <c r="C998" s="305"/>
      <c r="D998" s="305"/>
      <c r="E998" s="292"/>
      <c r="F998" s="292"/>
      <c r="G998" s="561"/>
      <c r="H998" s="561"/>
      <c r="I998" s="602"/>
    </row>
    <row r="999" spans="1:9" s="147" customFormat="1" ht="15" x14ac:dyDescent="0.2">
      <c r="A999" s="472">
        <v>980</v>
      </c>
      <c r="B999" s="520"/>
      <c r="C999" s="305"/>
      <c r="D999" s="305"/>
      <c r="E999" s="292"/>
      <c r="F999" s="292"/>
      <c r="G999" s="561"/>
      <c r="H999" s="561"/>
      <c r="I999" s="602"/>
    </row>
    <row r="1000" spans="1:9" s="147" customFormat="1" ht="15" x14ac:dyDescent="0.2">
      <c r="A1000" s="471">
        <v>981</v>
      </c>
      <c r="B1000" s="520"/>
      <c r="C1000" s="305"/>
      <c r="D1000" s="305"/>
      <c r="E1000" s="292"/>
      <c r="F1000" s="292"/>
      <c r="G1000" s="561"/>
      <c r="H1000" s="561"/>
      <c r="I1000" s="602"/>
    </row>
    <row r="1001" spans="1:9" s="147" customFormat="1" ht="15" x14ac:dyDescent="0.2">
      <c r="A1001" s="472">
        <v>982</v>
      </c>
      <c r="B1001" s="520"/>
      <c r="C1001" s="305"/>
      <c r="D1001" s="305"/>
      <c r="E1001" s="292"/>
      <c r="F1001" s="292"/>
      <c r="G1001" s="561"/>
      <c r="H1001" s="561"/>
      <c r="I1001" s="602"/>
    </row>
    <row r="1002" spans="1:9" s="147" customFormat="1" ht="15" x14ac:dyDescent="0.2">
      <c r="A1002" s="471">
        <v>983</v>
      </c>
      <c r="B1002" s="520"/>
      <c r="C1002" s="305"/>
      <c r="D1002" s="305"/>
      <c r="E1002" s="292"/>
      <c r="F1002" s="292"/>
      <c r="G1002" s="561"/>
      <c r="H1002" s="561"/>
      <c r="I1002" s="602"/>
    </row>
    <row r="1003" spans="1:9" s="147" customFormat="1" ht="15" x14ac:dyDescent="0.2">
      <c r="A1003" s="472">
        <v>984</v>
      </c>
      <c r="B1003" s="520"/>
      <c r="C1003" s="305"/>
      <c r="D1003" s="305"/>
      <c r="E1003" s="292"/>
      <c r="F1003" s="292"/>
      <c r="G1003" s="561"/>
      <c r="H1003" s="561"/>
      <c r="I1003" s="602"/>
    </row>
    <row r="1004" spans="1:9" s="147" customFormat="1" ht="15" x14ac:dyDescent="0.2">
      <c r="A1004" s="471">
        <v>985</v>
      </c>
      <c r="B1004" s="520"/>
      <c r="C1004" s="305"/>
      <c r="D1004" s="305"/>
      <c r="E1004" s="292"/>
      <c r="F1004" s="292"/>
      <c r="G1004" s="561"/>
      <c r="H1004" s="561"/>
      <c r="I1004" s="602"/>
    </row>
    <row r="1005" spans="1:9" s="147" customFormat="1" ht="15" x14ac:dyDescent="0.2">
      <c r="A1005" s="472">
        <v>986</v>
      </c>
      <c r="B1005" s="520"/>
      <c r="C1005" s="305"/>
      <c r="D1005" s="305"/>
      <c r="E1005" s="292"/>
      <c r="F1005" s="292"/>
      <c r="G1005" s="561"/>
      <c r="H1005" s="561"/>
      <c r="I1005" s="602"/>
    </row>
    <row r="1006" spans="1:9" s="147" customFormat="1" ht="15" x14ac:dyDescent="0.2">
      <c r="A1006" s="471">
        <v>987</v>
      </c>
      <c r="B1006" s="520"/>
      <c r="C1006" s="305"/>
      <c r="D1006" s="305"/>
      <c r="E1006" s="292"/>
      <c r="F1006" s="292"/>
      <c r="G1006" s="561"/>
      <c r="H1006" s="561"/>
      <c r="I1006" s="602"/>
    </row>
    <row r="1007" spans="1:9" s="147" customFormat="1" ht="15" x14ac:dyDescent="0.2">
      <c r="A1007" s="472">
        <v>988</v>
      </c>
      <c r="B1007" s="520"/>
      <c r="C1007" s="305"/>
      <c r="D1007" s="305"/>
      <c r="E1007" s="292"/>
      <c r="F1007" s="292"/>
      <c r="G1007" s="561"/>
      <c r="H1007" s="561"/>
      <c r="I1007" s="602"/>
    </row>
    <row r="1008" spans="1:9" s="147" customFormat="1" ht="15" x14ac:dyDescent="0.2">
      <c r="A1008" s="471">
        <v>989</v>
      </c>
      <c r="B1008" s="520"/>
      <c r="C1008" s="305"/>
      <c r="D1008" s="305"/>
      <c r="E1008" s="292"/>
      <c r="F1008" s="292"/>
      <c r="G1008" s="561"/>
      <c r="H1008" s="561"/>
      <c r="I1008" s="602"/>
    </row>
    <row r="1009" spans="1:9" s="147" customFormat="1" ht="15" x14ac:dyDescent="0.2">
      <c r="A1009" s="472">
        <v>990</v>
      </c>
      <c r="B1009" s="520"/>
      <c r="C1009" s="305"/>
      <c r="D1009" s="305"/>
      <c r="E1009" s="292"/>
      <c r="F1009" s="292"/>
      <c r="G1009" s="561"/>
      <c r="H1009" s="561"/>
      <c r="I1009" s="602"/>
    </row>
    <row r="1010" spans="1:9" s="147" customFormat="1" ht="15" x14ac:dyDescent="0.2">
      <c r="A1010" s="471">
        <v>991</v>
      </c>
      <c r="B1010" s="520"/>
      <c r="C1010" s="305"/>
      <c r="D1010" s="305"/>
      <c r="E1010" s="292"/>
      <c r="F1010" s="292"/>
      <c r="G1010" s="561"/>
      <c r="H1010" s="561"/>
      <c r="I1010" s="602"/>
    </row>
    <row r="1011" spans="1:9" s="147" customFormat="1" ht="15" x14ac:dyDescent="0.2">
      <c r="A1011" s="472">
        <v>992</v>
      </c>
      <c r="B1011" s="520"/>
      <c r="C1011" s="305"/>
      <c r="D1011" s="305"/>
      <c r="E1011" s="292"/>
      <c r="F1011" s="292"/>
      <c r="G1011" s="561"/>
      <c r="H1011" s="561"/>
      <c r="I1011" s="602"/>
    </row>
    <row r="1012" spans="1:9" s="147" customFormat="1" ht="15" x14ac:dyDescent="0.2">
      <c r="A1012" s="471">
        <v>993</v>
      </c>
      <c r="B1012" s="520"/>
      <c r="C1012" s="305"/>
      <c r="D1012" s="305"/>
      <c r="E1012" s="292"/>
      <c r="F1012" s="292"/>
      <c r="G1012" s="561"/>
      <c r="H1012" s="561"/>
      <c r="I1012" s="602"/>
    </row>
    <row r="1013" spans="1:9" s="147" customFormat="1" ht="15" x14ac:dyDescent="0.2">
      <c r="A1013" s="472">
        <v>994</v>
      </c>
      <c r="B1013" s="520"/>
      <c r="C1013" s="305"/>
      <c r="D1013" s="305"/>
      <c r="E1013" s="292"/>
      <c r="F1013" s="292"/>
      <c r="G1013" s="561"/>
      <c r="H1013" s="561"/>
      <c r="I1013" s="602"/>
    </row>
    <row r="1014" spans="1:9" s="147" customFormat="1" ht="15" x14ac:dyDescent="0.2">
      <c r="A1014" s="471">
        <v>995</v>
      </c>
      <c r="B1014" s="520"/>
      <c r="C1014" s="305"/>
      <c r="D1014" s="305"/>
      <c r="E1014" s="292"/>
      <c r="F1014" s="292"/>
      <c r="G1014" s="561"/>
      <c r="H1014" s="561"/>
      <c r="I1014" s="602"/>
    </row>
    <row r="1015" spans="1:9" s="147" customFormat="1" ht="15" x14ac:dyDescent="0.2">
      <c r="A1015" s="472">
        <v>996</v>
      </c>
      <c r="B1015" s="520"/>
      <c r="C1015" s="305"/>
      <c r="D1015" s="305"/>
      <c r="E1015" s="292"/>
      <c r="F1015" s="292"/>
      <c r="G1015" s="561"/>
      <c r="H1015" s="561"/>
      <c r="I1015" s="602"/>
    </row>
    <row r="1016" spans="1:9" s="147" customFormat="1" ht="15" x14ac:dyDescent="0.2">
      <c r="A1016" s="471">
        <v>997</v>
      </c>
      <c r="B1016" s="520"/>
      <c r="C1016" s="305"/>
      <c r="D1016" s="305"/>
      <c r="E1016" s="292"/>
      <c r="F1016" s="292"/>
      <c r="G1016" s="561"/>
      <c r="H1016" s="561"/>
      <c r="I1016" s="602"/>
    </row>
    <row r="1017" spans="1:9" s="147" customFormat="1" ht="15" x14ac:dyDescent="0.2">
      <c r="A1017" s="472">
        <v>998</v>
      </c>
      <c r="B1017" s="520"/>
      <c r="C1017" s="305"/>
      <c r="D1017" s="305"/>
      <c r="E1017" s="292"/>
      <c r="F1017" s="292"/>
      <c r="G1017" s="561"/>
      <c r="H1017" s="561"/>
      <c r="I1017" s="602"/>
    </row>
    <row r="1018" spans="1:9" s="147" customFormat="1" ht="15" x14ac:dyDescent="0.2">
      <c r="A1018" s="471">
        <v>999</v>
      </c>
      <c r="B1018" s="520"/>
      <c r="C1018" s="305"/>
      <c r="D1018" s="305"/>
      <c r="E1018" s="292"/>
      <c r="F1018" s="292"/>
      <c r="G1018" s="561"/>
      <c r="H1018" s="561"/>
      <c r="I1018" s="602"/>
    </row>
    <row r="1019" spans="1:9" s="147" customFormat="1" ht="15" x14ac:dyDescent="0.2">
      <c r="A1019" s="472">
        <v>1000</v>
      </c>
      <c r="B1019" s="520"/>
      <c r="C1019" s="305"/>
      <c r="D1019" s="305"/>
      <c r="E1019" s="292"/>
      <c r="F1019" s="292"/>
      <c r="G1019" s="561"/>
      <c r="H1019" s="561"/>
      <c r="I1019" s="602"/>
    </row>
  </sheetData>
  <sheetProtection password="8067" sheet="1" objects="1" scenarios="1" autoFilter="0"/>
  <mergeCells count="12">
    <mergeCell ref="A16:A19"/>
    <mergeCell ref="B16:B19"/>
    <mergeCell ref="C16:C19"/>
    <mergeCell ref="D16:D19"/>
    <mergeCell ref="E16:E19"/>
    <mergeCell ref="F16:F19"/>
    <mergeCell ref="G16:G19"/>
    <mergeCell ref="H16:H19"/>
    <mergeCell ref="G6:H6"/>
    <mergeCell ref="G7:H7"/>
    <mergeCell ref="G8:H8"/>
    <mergeCell ref="G9:H9"/>
  </mergeCells>
  <conditionalFormatting sqref="B20:H1019">
    <cfRule type="cellIs" dxfId="17" priority="2" stopIfTrue="1" operator="notEqual">
      <formula>0</formula>
    </cfRule>
  </conditionalFormatting>
  <conditionalFormatting sqref="G6:H9">
    <cfRule type="cellIs" dxfId="16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3" tint="0.59999389629810485"/>
    <pageSetUpPr fitToPage="1"/>
  </sheetPr>
  <dimension ref="A1:L1138"/>
  <sheetViews>
    <sheetView showGridLines="0" topLeftCell="A120" zoomScaleNormal="100" zoomScaleSheetLayoutView="100" workbookViewId="0">
      <selection activeCell="B139" sqref="B139"/>
    </sheetView>
  </sheetViews>
  <sheetFormatPr baseColWidth="10" defaultRowHeight="12" x14ac:dyDescent="0.2"/>
  <cols>
    <col min="1" max="1" width="5.7109375" style="137" customWidth="1"/>
    <col min="2" max="2" width="37.7109375" style="138" customWidth="1"/>
    <col min="3" max="3" width="15.7109375" style="210" customWidth="1"/>
    <col min="4" max="4" width="12.7109375" style="138" customWidth="1"/>
    <col min="5" max="5" width="12.7109375" style="210" customWidth="1"/>
    <col min="6" max="6" width="15.7109375" style="210" customWidth="1"/>
    <col min="7" max="7" width="12.7109375" style="209" customWidth="1"/>
    <col min="8" max="8" width="15.7109375" style="211" customWidth="1"/>
    <col min="9" max="9" width="15.7109375" style="137" customWidth="1"/>
    <col min="10" max="12" width="11.42578125" style="54"/>
    <col min="13" max="16384" width="11.42578125" style="137"/>
  </cols>
  <sheetData>
    <row r="1" spans="1:9" hidden="1" x14ac:dyDescent="0.2">
      <c r="A1" s="281" t="s">
        <v>97</v>
      </c>
      <c r="B1" s="282"/>
      <c r="C1" s="282"/>
      <c r="D1" s="282"/>
      <c r="E1" s="282"/>
      <c r="F1" s="282"/>
      <c r="G1" s="282"/>
      <c r="H1" s="282"/>
      <c r="I1" s="282"/>
    </row>
    <row r="2" spans="1:9" hidden="1" x14ac:dyDescent="0.2">
      <c r="A2" s="281" t="s">
        <v>98</v>
      </c>
      <c r="B2" s="282"/>
      <c r="C2" s="282"/>
      <c r="D2" s="282"/>
      <c r="E2" s="282"/>
      <c r="F2" s="282"/>
      <c r="G2" s="282"/>
      <c r="H2" s="282"/>
      <c r="I2" s="282"/>
    </row>
    <row r="3" spans="1:9" hidden="1" x14ac:dyDescent="0.2">
      <c r="A3" s="339">
        <f>ROW(A139)</f>
        <v>139</v>
      </c>
      <c r="B3" s="282"/>
      <c r="C3" s="282"/>
      <c r="D3" s="282"/>
      <c r="E3" s="282"/>
      <c r="F3" s="282"/>
      <c r="G3" s="282"/>
      <c r="H3" s="282"/>
      <c r="I3" s="487"/>
    </row>
    <row r="4" spans="1:9" hidden="1" x14ac:dyDescent="0.2">
      <c r="A4" s="282" t="s">
        <v>190</v>
      </c>
      <c r="B4" s="282"/>
      <c r="C4" s="282"/>
      <c r="D4" s="282"/>
      <c r="E4" s="282"/>
      <c r="F4" s="282"/>
      <c r="G4" s="282"/>
      <c r="H4" s="282"/>
      <c r="I4" s="478"/>
    </row>
    <row r="5" spans="1:9" hidden="1" x14ac:dyDescent="0.2">
      <c r="A5" s="484" t="str">
        <f>"$A$118:$I$"&amp;IF(LOOKUP(2,1/(G1:G1138&lt;&gt;""),ROW(G:G))=ROW(A130),A3-1,LOOKUP(2,1/(G1:G1138&lt;&gt;""),ROW(G:G)))</f>
        <v>$A$118:$I$138</v>
      </c>
      <c r="B5" s="282"/>
      <c r="C5" s="282"/>
      <c r="D5" s="282"/>
      <c r="E5" s="282"/>
      <c r="F5" s="282"/>
      <c r="G5" s="282"/>
      <c r="H5" s="282"/>
      <c r="I5" s="478"/>
    </row>
    <row r="6" spans="1:9" hidden="1" x14ac:dyDescent="0.2">
      <c r="A6" s="865"/>
      <c r="B6" s="282"/>
      <c r="C6" s="282"/>
      <c r="D6" s="526" t="str">
        <f>IF(OR($H$121="____",$H$121="",$H$121=0),"",DATE($H$121,ROW()-5,1))</f>
        <v/>
      </c>
      <c r="E6" s="304" t="s">
        <v>100</v>
      </c>
      <c r="F6" s="282"/>
      <c r="G6" s="282"/>
      <c r="H6" s="282"/>
      <c r="I6" s="282"/>
    </row>
    <row r="7" spans="1:9" ht="12.75" hidden="1" customHeight="1" x14ac:dyDescent="0.2">
      <c r="A7" s="866"/>
      <c r="B7" s="282"/>
      <c r="C7" s="282"/>
      <c r="D7" s="526" t="str">
        <f t="shared" ref="D7:D17" si="0">IF(OR($H$121="____",$H$121="",$H$121=0),"",DATE($H$121,ROW()-5,1))</f>
        <v/>
      </c>
      <c r="E7" s="300">
        <v>41640</v>
      </c>
      <c r="F7" s="301" t="s">
        <v>101</v>
      </c>
      <c r="G7" s="282"/>
      <c r="H7" s="282"/>
      <c r="I7" s="282"/>
    </row>
    <row r="8" spans="1:9" ht="12.75" hidden="1" customHeight="1" x14ac:dyDescent="0.2">
      <c r="A8" s="866"/>
      <c r="B8" s="282"/>
      <c r="C8" s="282"/>
      <c r="D8" s="526" t="str">
        <f t="shared" si="0"/>
        <v/>
      </c>
      <c r="E8" s="302">
        <v>41747</v>
      </c>
      <c r="F8" s="303" t="s">
        <v>102</v>
      </c>
      <c r="G8" s="282"/>
      <c r="H8" s="282"/>
      <c r="I8" s="282"/>
    </row>
    <row r="9" spans="1:9" ht="12.75" hidden="1" customHeight="1" x14ac:dyDescent="0.2">
      <c r="A9" s="866"/>
      <c r="B9" s="282"/>
      <c r="C9" s="282"/>
      <c r="D9" s="526" t="str">
        <f t="shared" si="0"/>
        <v/>
      </c>
      <c r="E9" s="302">
        <v>41750</v>
      </c>
      <c r="F9" s="303" t="s">
        <v>103</v>
      </c>
      <c r="G9" s="282"/>
      <c r="H9" s="282"/>
      <c r="I9" s="282"/>
    </row>
    <row r="10" spans="1:9" ht="12.75" hidden="1" customHeight="1" x14ac:dyDescent="0.2">
      <c r="A10" s="866"/>
      <c r="B10" s="282"/>
      <c r="C10" s="282"/>
      <c r="D10" s="526" t="str">
        <f t="shared" si="0"/>
        <v/>
      </c>
      <c r="E10" s="302">
        <v>41760</v>
      </c>
      <c r="F10" s="303" t="s">
        <v>104</v>
      </c>
      <c r="G10" s="282"/>
      <c r="H10" s="282"/>
      <c r="I10" s="282"/>
    </row>
    <row r="11" spans="1:9" ht="12.75" hidden="1" customHeight="1" x14ac:dyDescent="0.2">
      <c r="A11" s="866"/>
      <c r="B11" s="282"/>
      <c r="C11" s="282"/>
      <c r="D11" s="526" t="str">
        <f t="shared" si="0"/>
        <v/>
      </c>
      <c r="E11" s="302">
        <v>41788</v>
      </c>
      <c r="F11" s="303" t="s">
        <v>105</v>
      </c>
      <c r="G11" s="282"/>
      <c r="H11" s="282"/>
      <c r="I11" s="282"/>
    </row>
    <row r="12" spans="1:9" ht="12.75" hidden="1" customHeight="1" x14ac:dyDescent="0.2">
      <c r="A12" s="866"/>
      <c r="B12" s="282"/>
      <c r="C12" s="282"/>
      <c r="D12" s="526" t="str">
        <f t="shared" si="0"/>
        <v/>
      </c>
      <c r="E12" s="302">
        <v>41799</v>
      </c>
      <c r="F12" s="303" t="s">
        <v>106</v>
      </c>
      <c r="G12" s="282"/>
      <c r="H12" s="282"/>
      <c r="I12" s="282"/>
    </row>
    <row r="13" spans="1:9" ht="12.75" hidden="1" customHeight="1" x14ac:dyDescent="0.2">
      <c r="A13" s="866"/>
      <c r="B13" s="282"/>
      <c r="C13" s="282"/>
      <c r="D13" s="526" t="str">
        <f t="shared" si="0"/>
        <v/>
      </c>
      <c r="E13" s="300">
        <v>41915</v>
      </c>
      <c r="F13" s="301" t="s">
        <v>107</v>
      </c>
      <c r="G13" s="282"/>
      <c r="H13" s="282"/>
      <c r="I13" s="282"/>
    </row>
    <row r="14" spans="1:9" ht="12.75" hidden="1" customHeight="1" x14ac:dyDescent="0.2">
      <c r="A14" s="866"/>
      <c r="B14" s="282"/>
      <c r="C14" s="282"/>
      <c r="D14" s="526" t="str">
        <f t="shared" si="0"/>
        <v/>
      </c>
      <c r="E14" s="300">
        <v>41943</v>
      </c>
      <c r="F14" s="301" t="s">
        <v>108</v>
      </c>
      <c r="G14" s="282"/>
      <c r="H14" s="282"/>
      <c r="I14" s="282"/>
    </row>
    <row r="15" spans="1:9" ht="12.75" hidden="1" customHeight="1" x14ac:dyDescent="0.2">
      <c r="A15" s="866"/>
      <c r="B15" s="282"/>
      <c r="C15" s="282"/>
      <c r="D15" s="526" t="str">
        <f t="shared" si="0"/>
        <v/>
      </c>
      <c r="E15" s="300">
        <v>41998</v>
      </c>
      <c r="F15" s="301" t="s">
        <v>109</v>
      </c>
      <c r="G15" s="282"/>
      <c r="H15" s="282"/>
      <c r="I15" s="282"/>
    </row>
    <row r="16" spans="1:9" ht="12.75" hidden="1" customHeight="1" x14ac:dyDescent="0.2">
      <c r="A16" s="866"/>
      <c r="B16" s="282"/>
      <c r="C16" s="282"/>
      <c r="D16" s="526" t="str">
        <f t="shared" si="0"/>
        <v/>
      </c>
      <c r="E16" s="300">
        <v>41999</v>
      </c>
      <c r="F16" s="301" t="s">
        <v>110</v>
      </c>
      <c r="G16" s="282"/>
      <c r="H16" s="282"/>
      <c r="I16" s="282"/>
    </row>
    <row r="17" spans="1:9" ht="12.75" hidden="1" customHeight="1" x14ac:dyDescent="0.2">
      <c r="A17" s="866"/>
      <c r="B17" s="282"/>
      <c r="C17" s="282"/>
      <c r="D17" s="526" t="str">
        <f t="shared" si="0"/>
        <v/>
      </c>
      <c r="E17" s="300">
        <v>42005</v>
      </c>
      <c r="F17" s="301" t="s">
        <v>101</v>
      </c>
      <c r="G17" s="282"/>
      <c r="H17" s="282"/>
      <c r="I17" s="282"/>
    </row>
    <row r="18" spans="1:9" ht="12.75" hidden="1" customHeight="1" x14ac:dyDescent="0.2">
      <c r="A18" s="866"/>
      <c r="B18" s="282"/>
      <c r="C18" s="282"/>
      <c r="D18" s="287"/>
      <c r="E18" s="300">
        <v>42097</v>
      </c>
      <c r="F18" s="301" t="s">
        <v>102</v>
      </c>
      <c r="G18" s="282"/>
      <c r="H18" s="282"/>
      <c r="I18" s="282"/>
    </row>
    <row r="19" spans="1:9" ht="12.75" hidden="1" customHeight="1" x14ac:dyDescent="0.2">
      <c r="A19" s="866"/>
      <c r="B19" s="282"/>
      <c r="C19" s="282"/>
      <c r="D19" s="287"/>
      <c r="E19" s="300">
        <v>42100</v>
      </c>
      <c r="F19" s="301" t="s">
        <v>103</v>
      </c>
      <c r="G19" s="282"/>
      <c r="H19" s="282"/>
      <c r="I19" s="282"/>
    </row>
    <row r="20" spans="1:9" ht="12.75" hidden="1" customHeight="1" x14ac:dyDescent="0.2">
      <c r="A20" s="866"/>
      <c r="B20" s="282"/>
      <c r="C20" s="282"/>
      <c r="D20" s="287"/>
      <c r="E20" s="300">
        <v>42125</v>
      </c>
      <c r="F20" s="301" t="s">
        <v>104</v>
      </c>
      <c r="G20" s="282"/>
      <c r="H20" s="282"/>
      <c r="I20" s="282"/>
    </row>
    <row r="21" spans="1:9" ht="12.75" hidden="1" customHeight="1" x14ac:dyDescent="0.2">
      <c r="A21" s="866"/>
      <c r="B21" s="282"/>
      <c r="C21" s="282"/>
      <c r="D21" s="287"/>
      <c r="E21" s="300">
        <v>42138</v>
      </c>
      <c r="F21" s="301" t="s">
        <v>105</v>
      </c>
      <c r="G21" s="282"/>
      <c r="H21" s="282"/>
      <c r="I21" s="282"/>
    </row>
    <row r="22" spans="1:9" ht="12.75" hidden="1" customHeight="1" x14ac:dyDescent="0.2">
      <c r="A22" s="866"/>
      <c r="B22" s="282"/>
      <c r="C22" s="282"/>
      <c r="D22" s="287"/>
      <c r="E22" s="300">
        <v>42149</v>
      </c>
      <c r="F22" s="301" t="s">
        <v>106</v>
      </c>
      <c r="G22" s="282"/>
      <c r="H22" s="282"/>
      <c r="I22" s="282"/>
    </row>
    <row r="23" spans="1:9" ht="12.75" hidden="1" customHeight="1" x14ac:dyDescent="0.2">
      <c r="A23" s="866"/>
      <c r="B23" s="282"/>
      <c r="C23" s="282"/>
      <c r="D23" s="287"/>
      <c r="E23" s="300">
        <v>42280</v>
      </c>
      <c r="F23" s="301" t="s">
        <v>107</v>
      </c>
      <c r="G23" s="282"/>
      <c r="H23" s="282"/>
      <c r="I23" s="282"/>
    </row>
    <row r="24" spans="1:9" ht="12.75" hidden="1" customHeight="1" x14ac:dyDescent="0.2">
      <c r="A24" s="866"/>
      <c r="B24" s="282"/>
      <c r="C24" s="282"/>
      <c r="D24" s="287"/>
      <c r="E24" s="300">
        <v>42308</v>
      </c>
      <c r="F24" s="301" t="s">
        <v>108</v>
      </c>
      <c r="G24" s="282"/>
      <c r="H24" s="282"/>
      <c r="I24" s="282"/>
    </row>
    <row r="25" spans="1:9" ht="12.75" hidden="1" customHeight="1" x14ac:dyDescent="0.2">
      <c r="A25" s="866"/>
      <c r="B25" s="282"/>
      <c r="C25" s="282"/>
      <c r="D25" s="287"/>
      <c r="E25" s="300">
        <v>42363</v>
      </c>
      <c r="F25" s="301" t="s">
        <v>109</v>
      </c>
      <c r="G25" s="282"/>
      <c r="H25" s="282"/>
      <c r="I25" s="282"/>
    </row>
    <row r="26" spans="1:9" ht="12.75" hidden="1" customHeight="1" x14ac:dyDescent="0.2">
      <c r="A26" s="866"/>
      <c r="B26" s="282"/>
      <c r="C26" s="282"/>
      <c r="D26" s="287"/>
      <c r="E26" s="300">
        <v>42364</v>
      </c>
      <c r="F26" s="301" t="s">
        <v>110</v>
      </c>
      <c r="G26" s="282"/>
      <c r="H26" s="282"/>
      <c r="I26" s="282"/>
    </row>
    <row r="27" spans="1:9" ht="12.75" hidden="1" customHeight="1" x14ac:dyDescent="0.2">
      <c r="A27" s="866"/>
      <c r="B27" s="282"/>
      <c r="C27" s="282"/>
      <c r="D27" s="287"/>
      <c r="E27" s="300">
        <v>42370</v>
      </c>
      <c r="F27" s="301" t="s">
        <v>101</v>
      </c>
      <c r="G27" s="282"/>
      <c r="H27" s="282"/>
      <c r="I27" s="282"/>
    </row>
    <row r="28" spans="1:9" ht="12.75" hidden="1" customHeight="1" x14ac:dyDescent="0.2">
      <c r="A28" s="866"/>
      <c r="B28" s="282"/>
      <c r="C28" s="282"/>
      <c r="D28" s="287"/>
      <c r="E28" s="302">
        <v>42454</v>
      </c>
      <c r="F28" s="303" t="s">
        <v>102</v>
      </c>
      <c r="G28" s="282"/>
      <c r="H28" s="282"/>
      <c r="I28" s="282"/>
    </row>
    <row r="29" spans="1:9" ht="12.75" hidden="1" customHeight="1" x14ac:dyDescent="0.2">
      <c r="A29" s="866"/>
      <c r="B29" s="282"/>
      <c r="C29" s="282"/>
      <c r="D29" s="287"/>
      <c r="E29" s="302">
        <v>42457</v>
      </c>
      <c r="F29" s="303" t="s">
        <v>103</v>
      </c>
      <c r="G29" s="282"/>
      <c r="H29" s="282"/>
      <c r="I29" s="282"/>
    </row>
    <row r="30" spans="1:9" ht="12.75" hidden="1" customHeight="1" x14ac:dyDescent="0.2">
      <c r="A30" s="866"/>
      <c r="B30" s="282"/>
      <c r="C30" s="282"/>
      <c r="D30" s="287"/>
      <c r="E30" s="302">
        <v>42491</v>
      </c>
      <c r="F30" s="303" t="s">
        <v>104</v>
      </c>
      <c r="G30" s="282"/>
      <c r="H30" s="282"/>
      <c r="I30" s="282"/>
    </row>
    <row r="31" spans="1:9" ht="12.75" hidden="1" customHeight="1" x14ac:dyDescent="0.2">
      <c r="A31" s="866"/>
      <c r="B31" s="282"/>
      <c r="C31" s="282"/>
      <c r="D31" s="287"/>
      <c r="E31" s="302">
        <v>42495</v>
      </c>
      <c r="F31" s="303" t="s">
        <v>105</v>
      </c>
      <c r="G31" s="282"/>
      <c r="H31" s="282"/>
      <c r="I31" s="282"/>
    </row>
    <row r="32" spans="1:9" ht="12.75" hidden="1" customHeight="1" x14ac:dyDescent="0.2">
      <c r="A32" s="866"/>
      <c r="B32" s="282"/>
      <c r="C32" s="282"/>
      <c r="D32" s="287"/>
      <c r="E32" s="302">
        <v>42506</v>
      </c>
      <c r="F32" s="303" t="s">
        <v>106</v>
      </c>
      <c r="G32" s="282"/>
      <c r="H32" s="282"/>
      <c r="I32" s="282"/>
    </row>
    <row r="33" spans="1:9" ht="12.75" hidden="1" customHeight="1" x14ac:dyDescent="0.2">
      <c r="A33" s="866"/>
      <c r="B33" s="282"/>
      <c r="C33" s="282"/>
      <c r="D33" s="287"/>
      <c r="E33" s="300">
        <v>42646</v>
      </c>
      <c r="F33" s="301" t="s">
        <v>107</v>
      </c>
      <c r="G33" s="282"/>
      <c r="H33" s="282"/>
      <c r="I33" s="282"/>
    </row>
    <row r="34" spans="1:9" ht="12.75" hidden="1" customHeight="1" x14ac:dyDescent="0.2">
      <c r="A34" s="866"/>
      <c r="B34" s="282"/>
      <c r="C34" s="282"/>
      <c r="D34" s="287"/>
      <c r="E34" s="300">
        <v>42674</v>
      </c>
      <c r="F34" s="301" t="s">
        <v>108</v>
      </c>
      <c r="G34" s="282"/>
      <c r="H34" s="282"/>
      <c r="I34" s="282"/>
    </row>
    <row r="35" spans="1:9" ht="12.75" hidden="1" customHeight="1" x14ac:dyDescent="0.2">
      <c r="A35" s="866"/>
      <c r="B35" s="282"/>
      <c r="C35" s="282"/>
      <c r="D35" s="287"/>
      <c r="E35" s="300">
        <v>42729</v>
      </c>
      <c r="F35" s="301" t="s">
        <v>109</v>
      </c>
      <c r="G35" s="282"/>
      <c r="H35" s="282"/>
      <c r="I35" s="282"/>
    </row>
    <row r="36" spans="1:9" ht="12.75" hidden="1" customHeight="1" x14ac:dyDescent="0.2">
      <c r="A36" s="866"/>
      <c r="B36" s="282"/>
      <c r="C36" s="282"/>
      <c r="D36" s="287"/>
      <c r="E36" s="300">
        <v>42730</v>
      </c>
      <c r="F36" s="301" t="s">
        <v>110</v>
      </c>
      <c r="G36" s="282"/>
      <c r="H36" s="282"/>
      <c r="I36" s="282"/>
    </row>
    <row r="37" spans="1:9" ht="12.75" hidden="1" customHeight="1" x14ac:dyDescent="0.2">
      <c r="A37" s="866"/>
      <c r="B37" s="282"/>
      <c r="C37" s="282"/>
      <c r="D37" s="287"/>
      <c r="E37" s="300">
        <v>42736</v>
      </c>
      <c r="F37" s="301" t="s">
        <v>101</v>
      </c>
      <c r="G37" s="282"/>
      <c r="H37" s="282"/>
      <c r="I37" s="282"/>
    </row>
    <row r="38" spans="1:9" ht="12.75" hidden="1" customHeight="1" x14ac:dyDescent="0.2">
      <c r="A38" s="866"/>
      <c r="B38" s="282"/>
      <c r="C38" s="282"/>
      <c r="D38" s="287"/>
      <c r="E38" s="300">
        <v>42839</v>
      </c>
      <c r="F38" s="301" t="s">
        <v>102</v>
      </c>
      <c r="G38" s="282"/>
      <c r="H38" s="282"/>
      <c r="I38" s="282"/>
    </row>
    <row r="39" spans="1:9" ht="12.75" hidden="1" customHeight="1" x14ac:dyDescent="0.2">
      <c r="A39" s="866"/>
      <c r="B39" s="282"/>
      <c r="C39" s="282"/>
      <c r="D39" s="287"/>
      <c r="E39" s="300">
        <v>42842</v>
      </c>
      <c r="F39" s="301" t="s">
        <v>103</v>
      </c>
      <c r="G39" s="282"/>
      <c r="H39" s="282"/>
      <c r="I39" s="282"/>
    </row>
    <row r="40" spans="1:9" ht="12.75" hidden="1" customHeight="1" x14ac:dyDescent="0.2">
      <c r="A40" s="866"/>
      <c r="B40" s="282"/>
      <c r="C40" s="282"/>
      <c r="D40" s="287"/>
      <c r="E40" s="300">
        <v>42856</v>
      </c>
      <c r="F40" s="301" t="s">
        <v>104</v>
      </c>
      <c r="G40" s="282"/>
      <c r="H40" s="282"/>
      <c r="I40" s="282"/>
    </row>
    <row r="41" spans="1:9" ht="12.75" hidden="1" customHeight="1" x14ac:dyDescent="0.2">
      <c r="A41" s="866"/>
      <c r="B41" s="282"/>
      <c r="C41" s="282"/>
      <c r="D41" s="287"/>
      <c r="E41" s="300">
        <v>42880</v>
      </c>
      <c r="F41" s="301" t="s">
        <v>105</v>
      </c>
      <c r="G41" s="282"/>
      <c r="H41" s="282"/>
      <c r="I41" s="282"/>
    </row>
    <row r="42" spans="1:9" ht="12.75" hidden="1" customHeight="1" x14ac:dyDescent="0.2">
      <c r="A42" s="866"/>
      <c r="B42" s="282"/>
      <c r="C42" s="282"/>
      <c r="D42" s="287"/>
      <c r="E42" s="300">
        <v>42891</v>
      </c>
      <c r="F42" s="301" t="s">
        <v>106</v>
      </c>
      <c r="G42" s="282"/>
      <c r="H42" s="282"/>
      <c r="I42" s="282"/>
    </row>
    <row r="43" spans="1:9" ht="12.75" hidden="1" customHeight="1" x14ac:dyDescent="0.2">
      <c r="A43" s="866"/>
      <c r="B43" s="282"/>
      <c r="C43" s="282"/>
      <c r="D43" s="287"/>
      <c r="E43" s="300">
        <v>43011</v>
      </c>
      <c r="F43" s="301" t="s">
        <v>107</v>
      </c>
      <c r="G43" s="282"/>
      <c r="H43" s="282"/>
      <c r="I43" s="282"/>
    </row>
    <row r="44" spans="1:9" ht="12.75" hidden="1" customHeight="1" x14ac:dyDescent="0.2">
      <c r="A44" s="866"/>
      <c r="B44" s="282"/>
      <c r="C44" s="282"/>
      <c r="D44" s="287"/>
      <c r="E44" s="300">
        <v>43039</v>
      </c>
      <c r="F44" s="301" t="s">
        <v>108</v>
      </c>
      <c r="G44" s="282"/>
      <c r="H44" s="282"/>
      <c r="I44" s="282"/>
    </row>
    <row r="45" spans="1:9" ht="12.75" hidden="1" customHeight="1" x14ac:dyDescent="0.2">
      <c r="A45" s="866"/>
      <c r="B45" s="282"/>
      <c r="C45" s="282"/>
      <c r="D45" s="287"/>
      <c r="E45" s="300">
        <v>43094</v>
      </c>
      <c r="F45" s="301" t="s">
        <v>109</v>
      </c>
      <c r="G45" s="282"/>
      <c r="H45" s="282"/>
      <c r="I45" s="282"/>
    </row>
    <row r="46" spans="1:9" ht="12.75" hidden="1" customHeight="1" x14ac:dyDescent="0.2">
      <c r="A46" s="866"/>
      <c r="B46" s="282"/>
      <c r="C46" s="282"/>
      <c r="D46" s="287"/>
      <c r="E46" s="300">
        <v>43095</v>
      </c>
      <c r="F46" s="301" t="s">
        <v>110</v>
      </c>
      <c r="G46" s="282"/>
      <c r="H46" s="282"/>
      <c r="I46" s="282"/>
    </row>
    <row r="47" spans="1:9" ht="12.75" hidden="1" customHeight="1" x14ac:dyDescent="0.2">
      <c r="A47" s="866"/>
      <c r="B47" s="282"/>
      <c r="C47" s="282"/>
      <c r="D47" s="287"/>
      <c r="E47" s="300">
        <v>43101</v>
      </c>
      <c r="F47" s="301" t="s">
        <v>101</v>
      </c>
      <c r="G47" s="282"/>
      <c r="H47" s="282"/>
      <c r="I47" s="282"/>
    </row>
    <row r="48" spans="1:9" ht="12.75" hidden="1" customHeight="1" x14ac:dyDescent="0.2">
      <c r="A48" s="866"/>
      <c r="B48" s="282"/>
      <c r="C48" s="282"/>
      <c r="D48" s="287"/>
      <c r="E48" s="302">
        <v>43189</v>
      </c>
      <c r="F48" s="303" t="s">
        <v>102</v>
      </c>
      <c r="G48" s="282"/>
      <c r="H48" s="282"/>
      <c r="I48" s="282"/>
    </row>
    <row r="49" spans="1:9" ht="12.75" hidden="1" customHeight="1" x14ac:dyDescent="0.2">
      <c r="A49" s="866"/>
      <c r="B49" s="282"/>
      <c r="C49" s="282"/>
      <c r="D49" s="287"/>
      <c r="E49" s="302">
        <v>43192</v>
      </c>
      <c r="F49" s="303" t="s">
        <v>103</v>
      </c>
      <c r="G49" s="282"/>
      <c r="H49" s="282"/>
      <c r="I49" s="282"/>
    </row>
    <row r="50" spans="1:9" ht="12.75" hidden="1" customHeight="1" x14ac:dyDescent="0.2">
      <c r="A50" s="866"/>
      <c r="B50" s="282"/>
      <c r="C50" s="282"/>
      <c r="D50" s="287"/>
      <c r="E50" s="302">
        <v>43221</v>
      </c>
      <c r="F50" s="303" t="s">
        <v>104</v>
      </c>
      <c r="G50" s="282"/>
      <c r="H50" s="282"/>
      <c r="I50" s="282"/>
    </row>
    <row r="51" spans="1:9" ht="12.75" hidden="1" customHeight="1" x14ac:dyDescent="0.2">
      <c r="A51" s="866"/>
      <c r="B51" s="282"/>
      <c r="C51" s="282"/>
      <c r="D51" s="287"/>
      <c r="E51" s="302">
        <v>43230</v>
      </c>
      <c r="F51" s="303" t="s">
        <v>105</v>
      </c>
      <c r="G51" s="282"/>
      <c r="H51" s="282"/>
      <c r="I51" s="282"/>
    </row>
    <row r="52" spans="1:9" ht="12.75" hidden="1" customHeight="1" x14ac:dyDescent="0.2">
      <c r="A52" s="866"/>
      <c r="B52" s="282"/>
      <c r="C52" s="282"/>
      <c r="D52" s="287"/>
      <c r="E52" s="302">
        <v>43241</v>
      </c>
      <c r="F52" s="303" t="s">
        <v>106</v>
      </c>
      <c r="G52" s="282"/>
      <c r="H52" s="282"/>
      <c r="I52" s="282"/>
    </row>
    <row r="53" spans="1:9" ht="12.75" hidden="1" customHeight="1" x14ac:dyDescent="0.2">
      <c r="A53" s="866"/>
      <c r="B53" s="282"/>
      <c r="C53" s="282"/>
      <c r="D53" s="287"/>
      <c r="E53" s="300">
        <v>43376</v>
      </c>
      <c r="F53" s="301" t="s">
        <v>107</v>
      </c>
      <c r="G53" s="282"/>
      <c r="H53" s="282"/>
      <c r="I53" s="282"/>
    </row>
    <row r="54" spans="1:9" ht="12.75" hidden="1" customHeight="1" x14ac:dyDescent="0.2">
      <c r="A54" s="866"/>
      <c r="B54" s="282"/>
      <c r="C54" s="282"/>
      <c r="D54" s="287"/>
      <c r="E54" s="300">
        <v>43404</v>
      </c>
      <c r="F54" s="301" t="s">
        <v>108</v>
      </c>
      <c r="G54" s="282"/>
      <c r="H54" s="282"/>
      <c r="I54" s="282"/>
    </row>
    <row r="55" spans="1:9" ht="12.75" hidden="1" customHeight="1" x14ac:dyDescent="0.2">
      <c r="A55" s="866"/>
      <c r="B55" s="282"/>
      <c r="C55" s="282"/>
      <c r="D55" s="287"/>
      <c r="E55" s="300">
        <v>43459</v>
      </c>
      <c r="F55" s="301" t="s">
        <v>109</v>
      </c>
      <c r="G55" s="282"/>
      <c r="H55" s="282"/>
      <c r="I55" s="282"/>
    </row>
    <row r="56" spans="1:9" ht="12.75" hidden="1" customHeight="1" x14ac:dyDescent="0.2">
      <c r="A56" s="866"/>
      <c r="B56" s="282"/>
      <c r="C56" s="282"/>
      <c r="D56" s="287"/>
      <c r="E56" s="300">
        <v>43460</v>
      </c>
      <c r="F56" s="301" t="s">
        <v>110</v>
      </c>
      <c r="G56" s="282"/>
      <c r="H56" s="282"/>
      <c r="I56" s="282"/>
    </row>
    <row r="57" spans="1:9" ht="12.75" hidden="1" customHeight="1" x14ac:dyDescent="0.2">
      <c r="A57" s="866"/>
      <c r="B57" s="282"/>
      <c r="C57" s="282"/>
      <c r="D57" s="287"/>
      <c r="E57" s="300">
        <v>43466</v>
      </c>
      <c r="F57" s="301" t="s">
        <v>101</v>
      </c>
      <c r="G57" s="282"/>
      <c r="H57" s="282"/>
      <c r="I57" s="282"/>
    </row>
    <row r="58" spans="1:9" ht="12.75" hidden="1" customHeight="1" x14ac:dyDescent="0.2">
      <c r="A58" s="866"/>
      <c r="B58" s="282"/>
      <c r="C58" s="282"/>
      <c r="D58" s="287"/>
      <c r="E58" s="300">
        <v>43574</v>
      </c>
      <c r="F58" s="301" t="s">
        <v>102</v>
      </c>
      <c r="G58" s="282"/>
      <c r="H58" s="282"/>
      <c r="I58" s="282"/>
    </row>
    <row r="59" spans="1:9" ht="12.75" hidden="1" customHeight="1" x14ac:dyDescent="0.2">
      <c r="A59" s="866"/>
      <c r="B59" s="282"/>
      <c r="C59" s="282"/>
      <c r="D59" s="287"/>
      <c r="E59" s="300">
        <v>43577</v>
      </c>
      <c r="F59" s="301" t="s">
        <v>103</v>
      </c>
      <c r="G59" s="282"/>
      <c r="H59" s="282"/>
      <c r="I59" s="282"/>
    </row>
    <row r="60" spans="1:9" ht="12.75" hidden="1" customHeight="1" x14ac:dyDescent="0.2">
      <c r="A60" s="866"/>
      <c r="B60" s="282"/>
      <c r="C60" s="282"/>
      <c r="D60" s="287"/>
      <c r="E60" s="300">
        <v>43586</v>
      </c>
      <c r="F60" s="301" t="s">
        <v>104</v>
      </c>
      <c r="G60" s="282"/>
      <c r="H60" s="282"/>
      <c r="I60" s="282"/>
    </row>
    <row r="61" spans="1:9" ht="12.75" hidden="1" customHeight="1" x14ac:dyDescent="0.2">
      <c r="A61" s="866"/>
      <c r="B61" s="282"/>
      <c r="C61" s="282"/>
      <c r="D61" s="287"/>
      <c r="E61" s="300">
        <v>43615</v>
      </c>
      <c r="F61" s="301" t="s">
        <v>105</v>
      </c>
      <c r="G61" s="282"/>
      <c r="H61" s="282"/>
      <c r="I61" s="282"/>
    </row>
    <row r="62" spans="1:9" ht="12.75" hidden="1" customHeight="1" x14ac:dyDescent="0.2">
      <c r="A62" s="866"/>
      <c r="B62" s="282"/>
      <c r="C62" s="282"/>
      <c r="D62" s="287"/>
      <c r="E62" s="300">
        <v>43626</v>
      </c>
      <c r="F62" s="301" t="s">
        <v>106</v>
      </c>
      <c r="G62" s="282"/>
      <c r="H62" s="282"/>
      <c r="I62" s="282"/>
    </row>
    <row r="63" spans="1:9" ht="12.75" hidden="1" customHeight="1" x14ac:dyDescent="0.2">
      <c r="A63" s="866"/>
      <c r="B63" s="282"/>
      <c r="C63" s="282"/>
      <c r="D63" s="287"/>
      <c r="E63" s="659">
        <v>43728</v>
      </c>
      <c r="F63" s="660" t="s">
        <v>300</v>
      </c>
      <c r="G63" s="282"/>
      <c r="H63" s="282"/>
      <c r="I63" s="282"/>
    </row>
    <row r="64" spans="1:9" ht="12.75" hidden="1" customHeight="1" x14ac:dyDescent="0.2">
      <c r="A64" s="866"/>
      <c r="B64" s="282"/>
      <c r="C64" s="282"/>
      <c r="D64" s="287"/>
      <c r="E64" s="300">
        <v>43741</v>
      </c>
      <c r="F64" s="301" t="s">
        <v>107</v>
      </c>
      <c r="G64" s="282"/>
      <c r="H64" s="282"/>
      <c r="I64" s="282"/>
    </row>
    <row r="65" spans="1:9" ht="12.75" hidden="1" customHeight="1" x14ac:dyDescent="0.2">
      <c r="A65" s="866"/>
      <c r="B65" s="282"/>
      <c r="C65" s="282"/>
      <c r="D65" s="287"/>
      <c r="E65" s="300">
        <v>43769</v>
      </c>
      <c r="F65" s="301" t="s">
        <v>108</v>
      </c>
      <c r="G65" s="282"/>
      <c r="H65" s="282"/>
      <c r="I65" s="282"/>
    </row>
    <row r="66" spans="1:9" ht="12.75" hidden="1" customHeight="1" x14ac:dyDescent="0.2">
      <c r="A66" s="866"/>
      <c r="B66" s="282"/>
      <c r="C66" s="282"/>
      <c r="D66" s="287"/>
      <c r="E66" s="300">
        <v>43824</v>
      </c>
      <c r="F66" s="301" t="s">
        <v>109</v>
      </c>
      <c r="G66" s="282"/>
      <c r="H66" s="282"/>
      <c r="I66" s="282"/>
    </row>
    <row r="67" spans="1:9" ht="12.75" hidden="1" customHeight="1" x14ac:dyDescent="0.2">
      <c r="A67" s="866"/>
      <c r="B67" s="282"/>
      <c r="C67" s="282"/>
      <c r="D67" s="287"/>
      <c r="E67" s="300">
        <v>43825</v>
      </c>
      <c r="F67" s="301" t="s">
        <v>110</v>
      </c>
      <c r="G67" s="282"/>
      <c r="H67" s="282"/>
      <c r="I67" s="282"/>
    </row>
    <row r="68" spans="1:9" ht="12.75" hidden="1" customHeight="1" x14ac:dyDescent="0.2">
      <c r="A68" s="866"/>
      <c r="B68" s="282"/>
      <c r="C68" s="282"/>
      <c r="D68" s="287"/>
      <c r="E68" s="300">
        <v>43831</v>
      </c>
      <c r="F68" s="301" t="s">
        <v>101</v>
      </c>
      <c r="G68" s="282"/>
      <c r="H68" s="282"/>
      <c r="I68" s="282"/>
    </row>
    <row r="69" spans="1:9" ht="12.75" hidden="1" customHeight="1" x14ac:dyDescent="0.2">
      <c r="A69" s="866"/>
      <c r="B69" s="282"/>
      <c r="C69" s="282"/>
      <c r="D69" s="287"/>
      <c r="E69" s="302">
        <v>43931</v>
      </c>
      <c r="F69" s="303" t="s">
        <v>102</v>
      </c>
      <c r="G69" s="282"/>
      <c r="H69" s="282"/>
      <c r="I69" s="282"/>
    </row>
    <row r="70" spans="1:9" ht="12.75" hidden="1" customHeight="1" x14ac:dyDescent="0.2">
      <c r="A70" s="866"/>
      <c r="B70" s="282"/>
      <c r="C70" s="282"/>
      <c r="D70" s="287"/>
      <c r="E70" s="302">
        <v>43934</v>
      </c>
      <c r="F70" s="303" t="s">
        <v>103</v>
      </c>
      <c r="G70" s="282"/>
      <c r="H70" s="282"/>
      <c r="I70" s="282"/>
    </row>
    <row r="71" spans="1:9" ht="12.75" hidden="1" customHeight="1" x14ac:dyDescent="0.2">
      <c r="A71" s="866"/>
      <c r="B71" s="282"/>
      <c r="C71" s="282"/>
      <c r="D71" s="287"/>
      <c r="E71" s="302">
        <v>43952</v>
      </c>
      <c r="F71" s="303" t="s">
        <v>104</v>
      </c>
      <c r="G71" s="282"/>
      <c r="H71" s="282"/>
      <c r="I71" s="282"/>
    </row>
    <row r="72" spans="1:9" ht="12.75" hidden="1" customHeight="1" x14ac:dyDescent="0.2">
      <c r="A72" s="866"/>
      <c r="B72" s="282"/>
      <c r="C72" s="282"/>
      <c r="D72" s="287"/>
      <c r="E72" s="302">
        <v>43972</v>
      </c>
      <c r="F72" s="303" t="s">
        <v>105</v>
      </c>
      <c r="G72" s="282"/>
      <c r="H72" s="282"/>
      <c r="I72" s="282"/>
    </row>
    <row r="73" spans="1:9" ht="12.75" hidden="1" customHeight="1" x14ac:dyDescent="0.2">
      <c r="A73" s="866"/>
      <c r="B73" s="282"/>
      <c r="C73" s="282"/>
      <c r="D73" s="287"/>
      <c r="E73" s="302">
        <v>43983</v>
      </c>
      <c r="F73" s="303" t="s">
        <v>106</v>
      </c>
      <c r="G73" s="282"/>
      <c r="H73" s="282"/>
      <c r="I73" s="282"/>
    </row>
    <row r="74" spans="1:9" ht="12.75" hidden="1" customHeight="1" x14ac:dyDescent="0.2">
      <c r="A74" s="866"/>
      <c r="B74" s="282"/>
      <c r="C74" s="282"/>
      <c r="D74" s="287"/>
      <c r="E74" s="661">
        <v>44094</v>
      </c>
      <c r="F74" s="662" t="s">
        <v>300</v>
      </c>
      <c r="G74" s="282"/>
      <c r="H74" s="282"/>
      <c r="I74" s="282"/>
    </row>
    <row r="75" spans="1:9" ht="12.75" hidden="1" customHeight="1" x14ac:dyDescent="0.2">
      <c r="A75" s="866"/>
      <c r="B75" s="282"/>
      <c r="C75" s="282"/>
      <c r="D75" s="287"/>
      <c r="E75" s="300">
        <v>44107</v>
      </c>
      <c r="F75" s="301" t="s">
        <v>107</v>
      </c>
      <c r="G75" s="282"/>
      <c r="H75" s="282"/>
      <c r="I75" s="282"/>
    </row>
    <row r="76" spans="1:9" ht="12.75" hidden="1" customHeight="1" x14ac:dyDescent="0.2">
      <c r="A76" s="866"/>
      <c r="B76" s="282"/>
      <c r="C76" s="282"/>
      <c r="D76" s="287"/>
      <c r="E76" s="300">
        <v>44135</v>
      </c>
      <c r="F76" s="301" t="s">
        <v>108</v>
      </c>
      <c r="G76" s="282"/>
      <c r="H76" s="282"/>
      <c r="I76" s="282"/>
    </row>
    <row r="77" spans="1:9" ht="12.75" hidden="1" customHeight="1" x14ac:dyDescent="0.2">
      <c r="A77" s="866"/>
      <c r="B77" s="282"/>
      <c r="C77" s="282"/>
      <c r="D77" s="287"/>
      <c r="E77" s="300">
        <v>44190</v>
      </c>
      <c r="F77" s="301" t="s">
        <v>109</v>
      </c>
      <c r="G77" s="282"/>
      <c r="H77" s="282"/>
      <c r="I77" s="282"/>
    </row>
    <row r="78" spans="1:9" ht="12.75" hidden="1" customHeight="1" x14ac:dyDescent="0.2">
      <c r="A78" s="866"/>
      <c r="B78" s="282"/>
      <c r="C78" s="282"/>
      <c r="D78" s="287"/>
      <c r="E78" s="300">
        <v>44191</v>
      </c>
      <c r="F78" s="301" t="s">
        <v>110</v>
      </c>
      <c r="G78" s="282"/>
      <c r="H78" s="282"/>
      <c r="I78" s="282"/>
    </row>
    <row r="79" spans="1:9" ht="12.75" hidden="1" customHeight="1" x14ac:dyDescent="0.2">
      <c r="A79" s="866"/>
      <c r="B79" s="282"/>
      <c r="C79" s="282"/>
      <c r="D79" s="287"/>
      <c r="E79" s="300">
        <v>44197</v>
      </c>
      <c r="F79" s="301" t="s">
        <v>101</v>
      </c>
      <c r="G79" s="282"/>
      <c r="H79" s="282"/>
      <c r="I79" s="282"/>
    </row>
    <row r="80" spans="1:9" ht="12.75" hidden="1" customHeight="1" x14ac:dyDescent="0.2">
      <c r="A80" s="866"/>
      <c r="B80" s="282"/>
      <c r="C80" s="282"/>
      <c r="D80" s="287"/>
      <c r="E80" s="300">
        <v>44288</v>
      </c>
      <c r="F80" s="301" t="s">
        <v>102</v>
      </c>
      <c r="G80" s="282"/>
      <c r="H80" s="282"/>
      <c r="I80" s="282"/>
    </row>
    <row r="81" spans="1:9" ht="12.75" hidden="1" customHeight="1" x14ac:dyDescent="0.2">
      <c r="A81" s="866"/>
      <c r="B81" s="282"/>
      <c r="C81" s="282"/>
      <c r="D81" s="287"/>
      <c r="E81" s="300">
        <v>44291</v>
      </c>
      <c r="F81" s="301" t="s">
        <v>103</v>
      </c>
      <c r="G81" s="282"/>
      <c r="H81" s="282"/>
      <c r="I81" s="282"/>
    </row>
    <row r="82" spans="1:9" ht="12.75" hidden="1" customHeight="1" x14ac:dyDescent="0.2">
      <c r="A82" s="866"/>
      <c r="B82" s="282"/>
      <c r="C82" s="282"/>
      <c r="D82" s="287"/>
      <c r="E82" s="300">
        <v>44317</v>
      </c>
      <c r="F82" s="301" t="s">
        <v>104</v>
      </c>
      <c r="G82" s="282"/>
      <c r="H82" s="282"/>
      <c r="I82" s="282"/>
    </row>
    <row r="83" spans="1:9" ht="12.75" hidden="1" customHeight="1" x14ac:dyDescent="0.2">
      <c r="A83" s="866"/>
      <c r="B83" s="282"/>
      <c r="C83" s="282"/>
      <c r="D83" s="287"/>
      <c r="E83" s="300">
        <v>44329</v>
      </c>
      <c r="F83" s="301" t="s">
        <v>105</v>
      </c>
      <c r="G83" s="282"/>
      <c r="H83" s="282"/>
      <c r="I83" s="282"/>
    </row>
    <row r="84" spans="1:9" ht="12.75" hidden="1" customHeight="1" x14ac:dyDescent="0.2">
      <c r="A84" s="866"/>
      <c r="B84" s="282"/>
      <c r="C84" s="282"/>
      <c r="D84" s="287"/>
      <c r="E84" s="300">
        <v>44340</v>
      </c>
      <c r="F84" s="301" t="s">
        <v>106</v>
      </c>
      <c r="G84" s="282"/>
      <c r="H84" s="282"/>
      <c r="I84" s="282"/>
    </row>
    <row r="85" spans="1:9" ht="12.75" hidden="1" customHeight="1" x14ac:dyDescent="0.2">
      <c r="A85" s="866"/>
      <c r="B85" s="282"/>
      <c r="C85" s="282"/>
      <c r="D85" s="287"/>
      <c r="E85" s="659">
        <v>44459</v>
      </c>
      <c r="F85" s="660" t="s">
        <v>300</v>
      </c>
      <c r="G85" s="282"/>
      <c r="H85" s="282"/>
      <c r="I85" s="282"/>
    </row>
    <row r="86" spans="1:9" ht="12.75" hidden="1" customHeight="1" x14ac:dyDescent="0.2">
      <c r="A86" s="866"/>
      <c r="B86" s="282"/>
      <c r="C86" s="282"/>
      <c r="D86" s="287"/>
      <c r="E86" s="300">
        <v>44472</v>
      </c>
      <c r="F86" s="301" t="s">
        <v>107</v>
      </c>
      <c r="G86" s="282"/>
      <c r="H86" s="282"/>
      <c r="I86" s="282"/>
    </row>
    <row r="87" spans="1:9" ht="12.75" hidden="1" customHeight="1" x14ac:dyDescent="0.2">
      <c r="A87" s="866"/>
      <c r="B87" s="282"/>
      <c r="C87" s="282"/>
      <c r="D87" s="287"/>
      <c r="E87" s="300">
        <v>44500</v>
      </c>
      <c r="F87" s="301" t="s">
        <v>108</v>
      </c>
      <c r="G87" s="282"/>
      <c r="H87" s="282"/>
      <c r="I87" s="282"/>
    </row>
    <row r="88" spans="1:9" ht="12.75" hidden="1" customHeight="1" x14ac:dyDescent="0.2">
      <c r="A88" s="866"/>
      <c r="B88" s="282"/>
      <c r="C88" s="282"/>
      <c r="D88" s="287"/>
      <c r="E88" s="300">
        <v>44555</v>
      </c>
      <c r="F88" s="301" t="s">
        <v>109</v>
      </c>
      <c r="G88" s="282"/>
      <c r="H88" s="282"/>
      <c r="I88" s="282"/>
    </row>
    <row r="89" spans="1:9" ht="12.75" hidden="1" customHeight="1" x14ac:dyDescent="0.2">
      <c r="A89" s="866"/>
      <c r="B89" s="282"/>
      <c r="C89" s="282"/>
      <c r="D89" s="287"/>
      <c r="E89" s="300">
        <v>44556</v>
      </c>
      <c r="F89" s="301" t="s">
        <v>110</v>
      </c>
      <c r="G89" s="282"/>
      <c r="H89" s="282"/>
      <c r="I89" s="282"/>
    </row>
    <row r="90" spans="1:9" ht="12.75" hidden="1" customHeight="1" x14ac:dyDescent="0.2">
      <c r="A90" s="866"/>
      <c r="B90" s="282"/>
      <c r="C90" s="282"/>
      <c r="D90" s="287"/>
      <c r="E90" s="300">
        <v>44562</v>
      </c>
      <c r="F90" s="301" t="s">
        <v>101</v>
      </c>
      <c r="G90" s="282"/>
      <c r="H90" s="282"/>
      <c r="I90" s="282"/>
    </row>
    <row r="91" spans="1:9" ht="12.75" hidden="1" customHeight="1" x14ac:dyDescent="0.2">
      <c r="A91" s="866"/>
      <c r="B91" s="282"/>
      <c r="C91" s="282"/>
      <c r="D91" s="287"/>
      <c r="E91" s="302">
        <v>44666</v>
      </c>
      <c r="F91" s="303" t="s">
        <v>102</v>
      </c>
      <c r="G91" s="282"/>
      <c r="H91" s="282"/>
      <c r="I91" s="282"/>
    </row>
    <row r="92" spans="1:9" ht="12.75" hidden="1" customHeight="1" x14ac:dyDescent="0.2">
      <c r="A92" s="866"/>
      <c r="B92" s="282"/>
      <c r="C92" s="282"/>
      <c r="D92" s="287"/>
      <c r="E92" s="302">
        <v>44669</v>
      </c>
      <c r="F92" s="303" t="s">
        <v>103</v>
      </c>
      <c r="G92" s="282"/>
      <c r="H92" s="282"/>
      <c r="I92" s="282"/>
    </row>
    <row r="93" spans="1:9" ht="12.75" hidden="1" customHeight="1" x14ac:dyDescent="0.2">
      <c r="A93" s="866"/>
      <c r="B93" s="282"/>
      <c r="C93" s="282"/>
      <c r="D93" s="287"/>
      <c r="E93" s="302">
        <v>44682</v>
      </c>
      <c r="F93" s="303" t="s">
        <v>104</v>
      </c>
      <c r="G93" s="282"/>
      <c r="H93" s="282"/>
      <c r="I93" s="282"/>
    </row>
    <row r="94" spans="1:9" ht="12.75" hidden="1" customHeight="1" x14ac:dyDescent="0.2">
      <c r="A94" s="866"/>
      <c r="B94" s="282"/>
      <c r="C94" s="282"/>
      <c r="D94" s="287"/>
      <c r="E94" s="302">
        <v>44707</v>
      </c>
      <c r="F94" s="303" t="s">
        <v>105</v>
      </c>
      <c r="G94" s="282"/>
      <c r="H94" s="282"/>
      <c r="I94" s="282"/>
    </row>
    <row r="95" spans="1:9" ht="12.75" hidden="1" customHeight="1" x14ac:dyDescent="0.2">
      <c r="A95" s="866"/>
      <c r="B95" s="282"/>
      <c r="C95" s="282"/>
      <c r="D95" s="287"/>
      <c r="E95" s="302">
        <v>44718</v>
      </c>
      <c r="F95" s="303" t="s">
        <v>106</v>
      </c>
      <c r="G95" s="282"/>
      <c r="H95" s="282"/>
      <c r="I95" s="282"/>
    </row>
    <row r="96" spans="1:9" ht="12.75" hidden="1" customHeight="1" x14ac:dyDescent="0.2">
      <c r="A96" s="866"/>
      <c r="B96" s="282"/>
      <c r="C96" s="282"/>
      <c r="D96" s="287"/>
      <c r="E96" s="661">
        <v>44824</v>
      </c>
      <c r="F96" s="662" t="s">
        <v>300</v>
      </c>
      <c r="G96" s="282"/>
      <c r="H96" s="282"/>
      <c r="I96" s="282"/>
    </row>
    <row r="97" spans="1:9" ht="12.75" hidden="1" customHeight="1" x14ac:dyDescent="0.2">
      <c r="A97" s="866"/>
      <c r="B97" s="282"/>
      <c r="C97" s="282"/>
      <c r="D97" s="287"/>
      <c r="E97" s="300">
        <v>44837</v>
      </c>
      <c r="F97" s="301" t="s">
        <v>107</v>
      </c>
      <c r="G97" s="282"/>
      <c r="H97" s="282"/>
      <c r="I97" s="282"/>
    </row>
    <row r="98" spans="1:9" ht="12.75" hidden="1" customHeight="1" x14ac:dyDescent="0.2">
      <c r="A98" s="866"/>
      <c r="B98" s="282"/>
      <c r="C98" s="282"/>
      <c r="D98" s="287"/>
      <c r="E98" s="300">
        <v>44865</v>
      </c>
      <c r="F98" s="301" t="s">
        <v>108</v>
      </c>
      <c r="G98" s="282"/>
      <c r="H98" s="282"/>
      <c r="I98" s="282"/>
    </row>
    <row r="99" spans="1:9" ht="12.75" hidden="1" customHeight="1" x14ac:dyDescent="0.2">
      <c r="A99" s="866"/>
      <c r="B99" s="282"/>
      <c r="C99" s="282"/>
      <c r="D99" s="287"/>
      <c r="E99" s="300">
        <v>44920</v>
      </c>
      <c r="F99" s="301" t="s">
        <v>109</v>
      </c>
      <c r="G99" s="282"/>
      <c r="H99" s="282"/>
      <c r="I99" s="282"/>
    </row>
    <row r="100" spans="1:9" ht="12.75" hidden="1" customHeight="1" x14ac:dyDescent="0.2">
      <c r="A100" s="866"/>
      <c r="B100" s="282"/>
      <c r="C100" s="282"/>
      <c r="D100" s="287"/>
      <c r="E100" s="300">
        <v>44921</v>
      </c>
      <c r="F100" s="301" t="s">
        <v>110</v>
      </c>
      <c r="G100" s="282"/>
      <c r="H100" s="282"/>
      <c r="I100" s="282"/>
    </row>
    <row r="101" spans="1:9" ht="12.75" hidden="1" customHeight="1" x14ac:dyDescent="0.2">
      <c r="A101" s="866"/>
      <c r="B101" s="282"/>
      <c r="C101" s="282"/>
      <c r="D101" s="287"/>
      <c r="E101" s="300">
        <v>44927</v>
      </c>
      <c r="F101" s="301" t="s">
        <v>101</v>
      </c>
      <c r="G101" s="282"/>
      <c r="H101" s="282"/>
      <c r="I101" s="282"/>
    </row>
    <row r="102" spans="1:9" ht="12.75" hidden="1" customHeight="1" x14ac:dyDescent="0.2">
      <c r="A102" s="866"/>
      <c r="B102" s="282"/>
      <c r="C102" s="282"/>
      <c r="D102" s="287"/>
      <c r="E102" s="302">
        <v>45023</v>
      </c>
      <c r="F102" s="303" t="s">
        <v>102</v>
      </c>
      <c r="G102" s="282"/>
      <c r="H102" s="282"/>
      <c r="I102" s="282"/>
    </row>
    <row r="103" spans="1:9" ht="12.75" hidden="1" customHeight="1" x14ac:dyDescent="0.2">
      <c r="A103" s="866"/>
      <c r="B103" s="282"/>
      <c r="C103" s="282"/>
      <c r="D103" s="287"/>
      <c r="E103" s="302">
        <v>45026</v>
      </c>
      <c r="F103" s="303" t="s">
        <v>103</v>
      </c>
      <c r="G103" s="282"/>
      <c r="H103" s="282"/>
      <c r="I103" s="282"/>
    </row>
    <row r="104" spans="1:9" ht="12.75" hidden="1" customHeight="1" x14ac:dyDescent="0.2">
      <c r="A104" s="866"/>
      <c r="B104" s="282"/>
      <c r="C104" s="282"/>
      <c r="D104" s="287"/>
      <c r="E104" s="302">
        <v>45047</v>
      </c>
      <c r="F104" s="303" t="s">
        <v>104</v>
      </c>
      <c r="G104" s="282"/>
      <c r="H104" s="282"/>
      <c r="I104" s="282"/>
    </row>
    <row r="105" spans="1:9" ht="12.75" hidden="1" customHeight="1" x14ac:dyDescent="0.2">
      <c r="A105" s="866"/>
      <c r="B105" s="282"/>
      <c r="C105" s="282"/>
      <c r="D105" s="287"/>
      <c r="E105" s="302">
        <v>45064</v>
      </c>
      <c r="F105" s="303" t="s">
        <v>105</v>
      </c>
      <c r="G105" s="282"/>
      <c r="H105" s="282"/>
      <c r="I105" s="282"/>
    </row>
    <row r="106" spans="1:9" ht="12.75" hidden="1" customHeight="1" x14ac:dyDescent="0.2">
      <c r="A106" s="866"/>
      <c r="B106" s="282"/>
      <c r="C106" s="282"/>
      <c r="D106" s="287"/>
      <c r="E106" s="302">
        <v>45075</v>
      </c>
      <c r="F106" s="303" t="s">
        <v>106</v>
      </c>
      <c r="G106" s="282"/>
      <c r="H106" s="282"/>
      <c r="I106" s="282"/>
    </row>
    <row r="107" spans="1:9" ht="12.75" hidden="1" customHeight="1" x14ac:dyDescent="0.2">
      <c r="A107" s="866"/>
      <c r="B107" s="282"/>
      <c r="C107" s="282"/>
      <c r="D107" s="287"/>
      <c r="E107" s="661">
        <v>45189</v>
      </c>
      <c r="F107" s="662" t="s">
        <v>300</v>
      </c>
      <c r="G107" s="282"/>
      <c r="H107" s="282"/>
      <c r="I107" s="282"/>
    </row>
    <row r="108" spans="1:9" ht="12.75" hidden="1" customHeight="1" x14ac:dyDescent="0.2">
      <c r="A108" s="866"/>
      <c r="B108" s="282"/>
      <c r="C108" s="282"/>
      <c r="D108" s="287"/>
      <c r="E108" s="300">
        <v>45202</v>
      </c>
      <c r="F108" s="301" t="s">
        <v>107</v>
      </c>
      <c r="G108" s="282"/>
      <c r="H108" s="282"/>
      <c r="I108" s="282"/>
    </row>
    <row r="109" spans="1:9" ht="12.75" hidden="1" customHeight="1" x14ac:dyDescent="0.2">
      <c r="A109" s="866"/>
      <c r="B109" s="282"/>
      <c r="C109" s="282"/>
      <c r="D109" s="287"/>
      <c r="E109" s="300">
        <v>45230</v>
      </c>
      <c r="F109" s="301" t="s">
        <v>108</v>
      </c>
      <c r="G109" s="282"/>
      <c r="H109" s="282"/>
      <c r="I109" s="282"/>
    </row>
    <row r="110" spans="1:9" ht="12.75" hidden="1" customHeight="1" x14ac:dyDescent="0.2">
      <c r="A110" s="866"/>
      <c r="B110" s="282"/>
      <c r="C110" s="282"/>
      <c r="D110" s="287"/>
      <c r="E110" s="300">
        <v>45285</v>
      </c>
      <c r="F110" s="301" t="s">
        <v>109</v>
      </c>
      <c r="G110" s="282"/>
      <c r="H110" s="282"/>
      <c r="I110" s="282"/>
    </row>
    <row r="111" spans="1:9" ht="12.75" hidden="1" customHeight="1" x14ac:dyDescent="0.2">
      <c r="A111" s="866"/>
      <c r="B111" s="282"/>
      <c r="C111" s="282"/>
      <c r="D111" s="287"/>
      <c r="E111" s="300">
        <v>45286</v>
      </c>
      <c r="F111" s="301" t="s">
        <v>110</v>
      </c>
      <c r="G111" s="282"/>
      <c r="H111" s="282"/>
      <c r="I111" s="282"/>
    </row>
    <row r="112" spans="1:9" ht="12.75" hidden="1" customHeight="1" x14ac:dyDescent="0.2">
      <c r="A112" s="866"/>
      <c r="B112" s="282"/>
      <c r="C112" s="282"/>
      <c r="D112" s="287"/>
      <c r="E112" s="300"/>
      <c r="F112" s="301"/>
      <c r="G112" s="282"/>
      <c r="H112" s="282"/>
      <c r="I112" s="282"/>
    </row>
    <row r="113" spans="1:12" ht="12.75" hidden="1" customHeight="1" x14ac:dyDescent="0.2">
      <c r="A113" s="866"/>
      <c r="B113" s="282"/>
      <c r="C113" s="282"/>
      <c r="D113" s="287"/>
      <c r="E113" s="302"/>
      <c r="F113" s="303"/>
      <c r="G113" s="282"/>
      <c r="H113" s="282"/>
      <c r="I113" s="282"/>
    </row>
    <row r="114" spans="1:12" ht="12.75" hidden="1" customHeight="1" x14ac:dyDescent="0.2">
      <c r="A114" s="866"/>
      <c r="B114" s="282"/>
      <c r="C114" s="282"/>
      <c r="D114" s="287"/>
      <c r="E114" s="302"/>
      <c r="F114" s="303"/>
      <c r="G114" s="282"/>
      <c r="H114" s="282"/>
      <c r="I114" s="282"/>
    </row>
    <row r="115" spans="1:12" ht="12.75" hidden="1" customHeight="1" x14ac:dyDescent="0.2">
      <c r="A115" s="866"/>
      <c r="B115" s="282"/>
      <c r="C115" s="282"/>
      <c r="D115" s="287"/>
      <c r="E115" s="302"/>
      <c r="F115" s="303"/>
      <c r="G115" s="282"/>
      <c r="H115" s="282"/>
      <c r="I115" s="282"/>
    </row>
    <row r="116" spans="1:12" ht="12.75" hidden="1" customHeight="1" x14ac:dyDescent="0.2">
      <c r="A116" s="866"/>
      <c r="B116" s="282"/>
      <c r="C116" s="282"/>
      <c r="D116" s="287"/>
      <c r="E116" s="302"/>
      <c r="F116" s="303"/>
      <c r="G116" s="282"/>
      <c r="H116" s="282"/>
      <c r="I116" s="282"/>
    </row>
    <row r="117" spans="1:12" ht="12.75" hidden="1" customHeight="1" x14ac:dyDescent="0.2">
      <c r="A117" s="866"/>
      <c r="B117" s="282"/>
      <c r="C117" s="282"/>
      <c r="D117" s="287"/>
      <c r="E117" s="302"/>
      <c r="F117" s="303"/>
      <c r="G117" s="282"/>
      <c r="H117" s="282"/>
      <c r="I117" s="282"/>
    </row>
    <row r="118" spans="1:12" ht="12.75" hidden="1" customHeight="1" x14ac:dyDescent="0.2">
      <c r="A118" s="866"/>
      <c r="B118" s="301"/>
      <c r="C118" s="282"/>
      <c r="D118" s="287"/>
      <c r="E118" s="282"/>
      <c r="F118" s="300"/>
      <c r="G118" s="282"/>
      <c r="H118" s="282"/>
      <c r="I118" s="282"/>
    </row>
    <row r="119" spans="1:12" ht="12.75" hidden="1" customHeight="1" x14ac:dyDescent="0.2">
      <c r="A119" s="886"/>
      <c r="B119" s="301"/>
      <c r="C119" s="282"/>
      <c r="D119" s="287"/>
      <c r="E119" s="282"/>
      <c r="F119" s="300"/>
      <c r="G119" s="282"/>
      <c r="H119" s="282"/>
      <c r="I119" s="282"/>
    </row>
    <row r="120" spans="1:12" ht="15" customHeight="1" x14ac:dyDescent="0.2">
      <c r="A120" s="337" t="str">
        <f>'Seite 2 ZN'!$A$19</f>
        <v>2.</v>
      </c>
      <c r="B120" s="336" t="str">
        <f>'Seite 2 ZN'!$B$19</f>
        <v>Sachausgaben</v>
      </c>
      <c r="C120" s="208"/>
      <c r="E120" s="208"/>
      <c r="F120" s="208"/>
      <c r="G120" s="31" t="s">
        <v>191</v>
      </c>
      <c r="H120" s="774">
        <f>'Seite 1'!$O$18</f>
        <v>0</v>
      </c>
      <c r="I120" s="776"/>
    </row>
    <row r="121" spans="1:12" ht="15" customHeight="1" x14ac:dyDescent="0.2">
      <c r="A121" s="518" t="str">
        <f>'Seite 2 ZN'!$A$24</f>
        <v>2.3</v>
      </c>
      <c r="B121" s="519" t="str">
        <f>'Seite 2 ZN'!$B$24</f>
        <v>Miete/Mietnebenkosten</v>
      </c>
      <c r="C121" s="208"/>
      <c r="E121" s="208"/>
      <c r="F121" s="208"/>
      <c r="G121" s="31" t="s">
        <v>193</v>
      </c>
      <c r="H121" s="774" t="str">
        <f>'Seite 1'!$AD$14</f>
        <v/>
      </c>
      <c r="I121" s="776"/>
    </row>
    <row r="122" spans="1:12" ht="15" customHeight="1" x14ac:dyDescent="0.2">
      <c r="A122" s="334" t="str">
        <f>'Seite 2 ZN'!$A$26</f>
        <v>2.3.2</v>
      </c>
      <c r="B122" s="335" t="str">
        <f>'Seite 2 ZN'!$B$26</f>
        <v>Pauschale für Mietneben- bzw. Betriebsausgaben</v>
      </c>
      <c r="C122" s="208"/>
      <c r="E122" s="208"/>
      <c r="F122" s="208"/>
      <c r="G122" s="31" t="s">
        <v>194</v>
      </c>
      <c r="H122" s="777" t="str">
        <f>'Seite 1'!$AE$14</f>
        <v/>
      </c>
      <c r="I122" s="779"/>
    </row>
    <row r="123" spans="1:12" ht="15" customHeight="1" x14ac:dyDescent="0.2">
      <c r="A123" s="233"/>
      <c r="B123" s="233"/>
      <c r="C123" s="233"/>
      <c r="D123" s="233"/>
      <c r="E123" s="233"/>
      <c r="F123" s="233"/>
      <c r="G123" s="135" t="s">
        <v>192</v>
      </c>
      <c r="H123" s="780">
        <f ca="1">'Seite 1'!$O$17</f>
        <v>44578</v>
      </c>
      <c r="I123" s="782"/>
    </row>
    <row r="124" spans="1:12" ht="15" customHeight="1" x14ac:dyDescent="0.2">
      <c r="A124" s="884" t="s">
        <v>227</v>
      </c>
      <c r="B124" s="884"/>
      <c r="C124" s="884"/>
      <c r="D124" s="884"/>
      <c r="E124" s="884"/>
      <c r="F124" s="884"/>
      <c r="G124" s="884"/>
      <c r="H124" s="137"/>
      <c r="I124" s="141" t="str">
        <f>'Seite 1'!$A$66</f>
        <v>VWN Gründer - Gründernetzwerke</v>
      </c>
    </row>
    <row r="125" spans="1:12" ht="15" customHeight="1" x14ac:dyDescent="0.2">
      <c r="A125" s="885"/>
      <c r="B125" s="885"/>
      <c r="C125" s="885"/>
      <c r="D125" s="885"/>
      <c r="E125" s="885"/>
      <c r="F125" s="885"/>
      <c r="G125" s="885"/>
      <c r="H125" s="137"/>
      <c r="I125" s="142" t="str">
        <f>'Seite 1'!$A$67</f>
        <v>Formularversion: V 1.5 vom 17.01.22</v>
      </c>
    </row>
    <row r="126" spans="1:12" ht="18" customHeight="1" x14ac:dyDescent="0.2">
      <c r="A126" s="217"/>
      <c r="B126" s="218"/>
      <c r="C126" s="218"/>
      <c r="D126" s="323" t="str">
        <f>B122</f>
        <v>Pauschale für Mietneben- bzw. Betriebsausgaben</v>
      </c>
      <c r="E126" s="204"/>
      <c r="F126" s="204"/>
      <c r="G126" s="218"/>
      <c r="H126" s="588">
        <f>SUM(H139:H1138)</f>
        <v>0</v>
      </c>
      <c r="I126" s="587">
        <f>SUM(I139:I1138)</f>
        <v>0</v>
      </c>
    </row>
    <row r="127" spans="1:12" s="95" customFormat="1" ht="12" customHeight="1" x14ac:dyDescent="0.2">
      <c r="B127" s="212"/>
      <c r="C127" s="213"/>
      <c r="D127" s="212"/>
      <c r="E127" s="213"/>
      <c r="F127" s="213"/>
      <c r="G127" s="124"/>
      <c r="H127" s="214"/>
      <c r="I127" s="215"/>
      <c r="J127" s="54"/>
      <c r="K127" s="54"/>
      <c r="L127" s="54"/>
    </row>
    <row r="128" spans="1:12" s="95" customFormat="1" ht="15" customHeight="1" x14ac:dyDescent="0.2">
      <c r="A128" s="180" t="str">
        <f ca="1">CONCATENATE("Übersicht¹ zum Nachweis der Ausgabenart ",$A$122," ",$B$122," - Aktenzeichen ",IF($H$120=0,"__________",$H$120)," - Nachweis vom ",IF($H$123=0,"_________",TEXT($H$123,"TT.MM.JJJJ")))</f>
        <v>Übersicht¹ zum Nachweis der Ausgabenart 2.3.2 Pauschale für Mietneben- bzw. Betriebsausgaben - Aktenzeichen __________ - Nachweis vom 17.01.2022</v>
      </c>
      <c r="B128" s="212"/>
      <c r="C128" s="213"/>
      <c r="D128" s="212"/>
      <c r="E128" s="213"/>
      <c r="F128" s="213"/>
      <c r="G128" s="124"/>
      <c r="H128" s="214"/>
      <c r="I128" s="215"/>
      <c r="J128" s="54"/>
      <c r="K128" s="54"/>
      <c r="L128" s="54"/>
    </row>
    <row r="129" spans="1:12" s="95" customFormat="1" ht="5.0999999999999996" customHeight="1" x14ac:dyDescent="0.2">
      <c r="A129" s="203"/>
      <c r="B129" s="212"/>
      <c r="C129" s="213"/>
      <c r="D129" s="212"/>
      <c r="E129" s="213"/>
      <c r="F129" s="213"/>
      <c r="G129" s="124"/>
      <c r="H129" s="214"/>
      <c r="I129" s="215"/>
      <c r="J129" s="54"/>
      <c r="K129" s="54"/>
      <c r="L129" s="54"/>
    </row>
    <row r="130" spans="1:12" s="95" customFormat="1" ht="12" customHeight="1" x14ac:dyDescent="0.2">
      <c r="A130" s="569">
        <v>1</v>
      </c>
      <c r="B130" s="570">
        <v>2</v>
      </c>
      <c r="C130" s="570">
        <v>3</v>
      </c>
      <c r="D130" s="570">
        <v>4</v>
      </c>
      <c r="E130" s="569">
        <v>5</v>
      </c>
      <c r="F130" s="571">
        <v>6</v>
      </c>
      <c r="G130" s="570">
        <v>7</v>
      </c>
      <c r="H130" s="570">
        <v>8</v>
      </c>
      <c r="I130" s="570">
        <v>9</v>
      </c>
      <c r="J130" s="54"/>
      <c r="K130" s="54"/>
      <c r="L130" s="54"/>
    </row>
    <row r="131" spans="1:12" s="216" customFormat="1" ht="12" customHeight="1" x14ac:dyDescent="0.2">
      <c r="A131" s="882" t="s">
        <v>31</v>
      </c>
      <c r="B131" s="887" t="s">
        <v>82</v>
      </c>
      <c r="C131" s="882" t="s">
        <v>83</v>
      </c>
      <c r="D131" s="871" t="s">
        <v>189</v>
      </c>
      <c r="E131" s="876" t="s">
        <v>81</v>
      </c>
      <c r="F131" s="877"/>
      <c r="G131" s="881" t="s">
        <v>225</v>
      </c>
      <c r="H131" s="889" t="s">
        <v>228</v>
      </c>
      <c r="I131" s="891" t="s">
        <v>229</v>
      </c>
      <c r="J131" s="54"/>
      <c r="K131" s="54"/>
      <c r="L131" s="54"/>
    </row>
    <row r="132" spans="1:12" s="216" customFormat="1" ht="12" customHeight="1" x14ac:dyDescent="0.2">
      <c r="A132" s="882"/>
      <c r="B132" s="887"/>
      <c r="C132" s="882"/>
      <c r="D132" s="871"/>
      <c r="E132" s="876"/>
      <c r="F132" s="877"/>
      <c r="G132" s="881"/>
      <c r="H132" s="889"/>
      <c r="I132" s="891"/>
      <c r="J132" s="54"/>
      <c r="K132" s="54"/>
      <c r="L132" s="54"/>
    </row>
    <row r="133" spans="1:12" s="216" customFormat="1" ht="12" customHeight="1" x14ac:dyDescent="0.2">
      <c r="A133" s="882"/>
      <c r="B133" s="887"/>
      <c r="C133" s="882"/>
      <c r="D133" s="871"/>
      <c r="E133" s="876"/>
      <c r="F133" s="877"/>
      <c r="G133" s="881"/>
      <c r="H133" s="889"/>
      <c r="I133" s="891"/>
      <c r="J133" s="54"/>
      <c r="K133" s="54"/>
      <c r="L133" s="54"/>
    </row>
    <row r="134" spans="1:12" s="216" customFormat="1" ht="12" customHeight="1" thickBot="1" x14ac:dyDescent="0.25">
      <c r="A134" s="882"/>
      <c r="B134" s="887"/>
      <c r="C134" s="882"/>
      <c r="D134" s="871"/>
      <c r="E134" s="878" t="s">
        <v>131</v>
      </c>
      <c r="F134" s="879" t="s">
        <v>132</v>
      </c>
      <c r="G134" s="881"/>
      <c r="H134" s="889"/>
      <c r="I134" s="891"/>
      <c r="J134" s="54"/>
      <c r="K134" s="54"/>
      <c r="L134" s="54"/>
    </row>
    <row r="135" spans="1:12" s="216" customFormat="1" ht="18" customHeight="1" thickTop="1" thickBot="1" x14ac:dyDescent="0.25">
      <c r="A135" s="882"/>
      <c r="B135" s="887"/>
      <c r="C135" s="882"/>
      <c r="D135" s="871"/>
      <c r="E135" s="878"/>
      <c r="F135" s="879"/>
      <c r="G135" s="881"/>
      <c r="H135" s="890"/>
      <c r="I135" s="572" t="s">
        <v>130</v>
      </c>
      <c r="J135" s="54"/>
      <c r="K135" s="54"/>
      <c r="L135" s="54"/>
    </row>
    <row r="136" spans="1:12" s="216" customFormat="1" ht="12" customHeight="1" thickTop="1" x14ac:dyDescent="0.2">
      <c r="A136" s="882"/>
      <c r="B136" s="887"/>
      <c r="C136" s="882"/>
      <c r="D136" s="871"/>
      <c r="E136" s="878"/>
      <c r="F136" s="879"/>
      <c r="G136" s="881"/>
      <c r="H136" s="889"/>
      <c r="I136" s="892" t="s">
        <v>84</v>
      </c>
      <c r="J136" s="54"/>
      <c r="K136" s="54"/>
      <c r="L136" s="54"/>
    </row>
    <row r="137" spans="1:12" s="216" customFormat="1" ht="12" customHeight="1" x14ac:dyDescent="0.2">
      <c r="A137" s="882"/>
      <c r="B137" s="887"/>
      <c r="C137" s="882"/>
      <c r="D137" s="871"/>
      <c r="E137" s="878"/>
      <c r="F137" s="879"/>
      <c r="G137" s="881"/>
      <c r="H137" s="889"/>
      <c r="I137" s="892"/>
      <c r="J137" s="54"/>
      <c r="K137" s="54"/>
      <c r="L137" s="54"/>
    </row>
    <row r="138" spans="1:12" s="216" customFormat="1" ht="12" customHeight="1" thickBot="1" x14ac:dyDescent="0.25">
      <c r="A138" s="883"/>
      <c r="B138" s="888"/>
      <c r="C138" s="298" t="s">
        <v>66</v>
      </c>
      <c r="D138" s="872"/>
      <c r="E138" s="296" t="s">
        <v>78</v>
      </c>
      <c r="F138" s="297" t="s">
        <v>78</v>
      </c>
      <c r="G138" s="298" t="s">
        <v>78</v>
      </c>
      <c r="H138" s="298" t="s">
        <v>66</v>
      </c>
      <c r="I138" s="299" t="s">
        <v>30</v>
      </c>
      <c r="J138" s="54"/>
      <c r="K138" s="54"/>
      <c r="L138" s="54"/>
    </row>
    <row r="139" spans="1:12" ht="15" thickTop="1" x14ac:dyDescent="0.2">
      <c r="A139" s="589">
        <v>1</v>
      </c>
      <c r="B139" s="590"/>
      <c r="C139" s="561"/>
      <c r="D139" s="593"/>
      <c r="E139" s="560">
        <f>IF(D139=0,0,NETWORKDAYS(D139,EOMONTH(D139,0),$E$7:$E$111)*8)</f>
        <v>0</v>
      </c>
      <c r="F139" s="561"/>
      <c r="G139" s="561"/>
      <c r="H139" s="560">
        <f t="shared" ref="H139:H202" si="1">IF(E139=0,0,IF(F139=0,ROUND(C139*G139/E139,2),ROUND(C139*G139/F139,2)))</f>
        <v>0</v>
      </c>
      <c r="I139" s="560">
        <f>IF($I$135="3,50 €/qm",ROUND(H139*3.5,2),0)</f>
        <v>0</v>
      </c>
      <c r="J139" s="606"/>
    </row>
    <row r="140" spans="1:12" ht="15" x14ac:dyDescent="0.2">
      <c r="A140" s="589">
        <v>2</v>
      </c>
      <c r="B140" s="590"/>
      <c r="C140" s="561"/>
      <c r="D140" s="593"/>
      <c r="E140" s="560">
        <f t="shared" ref="E140:E202" si="2">IF(D140=0,0,NETWORKDAYS(D140,EOMONTH(D140,0),$E$7:$E$111)*8)</f>
        <v>0</v>
      </c>
      <c r="F140" s="561"/>
      <c r="G140" s="561"/>
      <c r="H140" s="560">
        <f t="shared" si="1"/>
        <v>0</v>
      </c>
      <c r="I140" s="560">
        <f t="shared" ref="I140:I203" si="3">IF($I$135="3,50 €/qm",ROUND(H140*3.5,2),0)</f>
        <v>0</v>
      </c>
      <c r="J140" s="591"/>
    </row>
    <row r="141" spans="1:12" ht="15" x14ac:dyDescent="0.2">
      <c r="A141" s="589">
        <v>3</v>
      </c>
      <c r="B141" s="590"/>
      <c r="C141" s="561"/>
      <c r="D141" s="593"/>
      <c r="E141" s="560">
        <f t="shared" si="2"/>
        <v>0</v>
      </c>
      <c r="F141" s="561"/>
      <c r="G141" s="561"/>
      <c r="H141" s="560">
        <f t="shared" si="1"/>
        <v>0</v>
      </c>
      <c r="I141" s="560">
        <f t="shared" si="3"/>
        <v>0</v>
      </c>
      <c r="J141" s="591"/>
    </row>
    <row r="142" spans="1:12" ht="15" x14ac:dyDescent="0.2">
      <c r="A142" s="589">
        <v>4</v>
      </c>
      <c r="B142" s="590"/>
      <c r="C142" s="561"/>
      <c r="D142" s="593"/>
      <c r="E142" s="560">
        <f t="shared" si="2"/>
        <v>0</v>
      </c>
      <c r="F142" s="561"/>
      <c r="G142" s="561"/>
      <c r="H142" s="560">
        <f t="shared" si="1"/>
        <v>0</v>
      </c>
      <c r="I142" s="560">
        <f t="shared" si="3"/>
        <v>0</v>
      </c>
      <c r="J142" s="591"/>
    </row>
    <row r="143" spans="1:12" ht="15" x14ac:dyDescent="0.2">
      <c r="A143" s="589">
        <v>5</v>
      </c>
      <c r="B143" s="590"/>
      <c r="C143" s="561"/>
      <c r="D143" s="593"/>
      <c r="E143" s="560">
        <f t="shared" si="2"/>
        <v>0</v>
      </c>
      <c r="F143" s="561"/>
      <c r="G143" s="561"/>
      <c r="H143" s="560">
        <f t="shared" si="1"/>
        <v>0</v>
      </c>
      <c r="I143" s="560">
        <f t="shared" si="3"/>
        <v>0</v>
      </c>
      <c r="J143" s="591"/>
    </row>
    <row r="144" spans="1:12" ht="15" x14ac:dyDescent="0.2">
      <c r="A144" s="589">
        <v>6</v>
      </c>
      <c r="B144" s="590"/>
      <c r="C144" s="561"/>
      <c r="D144" s="593"/>
      <c r="E144" s="560">
        <f t="shared" si="2"/>
        <v>0</v>
      </c>
      <c r="F144" s="561"/>
      <c r="G144" s="561"/>
      <c r="H144" s="560">
        <f t="shared" si="1"/>
        <v>0</v>
      </c>
      <c r="I144" s="560">
        <f t="shared" si="3"/>
        <v>0</v>
      </c>
      <c r="J144" s="591"/>
    </row>
    <row r="145" spans="1:10" ht="15" x14ac:dyDescent="0.2">
      <c r="A145" s="589">
        <v>7</v>
      </c>
      <c r="B145" s="590"/>
      <c r="C145" s="561"/>
      <c r="D145" s="593"/>
      <c r="E145" s="560">
        <f t="shared" si="2"/>
        <v>0</v>
      </c>
      <c r="F145" s="561"/>
      <c r="G145" s="561"/>
      <c r="H145" s="560">
        <f t="shared" si="1"/>
        <v>0</v>
      </c>
      <c r="I145" s="560">
        <f t="shared" si="3"/>
        <v>0</v>
      </c>
      <c r="J145" s="591"/>
    </row>
    <row r="146" spans="1:10" ht="15" x14ac:dyDescent="0.2">
      <c r="A146" s="589">
        <v>8</v>
      </c>
      <c r="B146" s="590"/>
      <c r="C146" s="561"/>
      <c r="D146" s="593"/>
      <c r="E146" s="560">
        <f t="shared" si="2"/>
        <v>0</v>
      </c>
      <c r="F146" s="561"/>
      <c r="G146" s="561"/>
      <c r="H146" s="560">
        <f t="shared" si="1"/>
        <v>0</v>
      </c>
      <c r="I146" s="560">
        <f t="shared" si="3"/>
        <v>0</v>
      </c>
      <c r="J146" s="591"/>
    </row>
    <row r="147" spans="1:10" ht="15" x14ac:dyDescent="0.2">
      <c r="A147" s="589">
        <v>9</v>
      </c>
      <c r="B147" s="590"/>
      <c r="C147" s="561"/>
      <c r="D147" s="593"/>
      <c r="E147" s="560">
        <f t="shared" si="2"/>
        <v>0</v>
      </c>
      <c r="F147" s="561"/>
      <c r="G147" s="561"/>
      <c r="H147" s="560">
        <f t="shared" si="1"/>
        <v>0</v>
      </c>
      <c r="I147" s="560">
        <f t="shared" si="3"/>
        <v>0</v>
      </c>
      <c r="J147" s="591"/>
    </row>
    <row r="148" spans="1:10" ht="15" x14ac:dyDescent="0.2">
      <c r="A148" s="589">
        <v>10</v>
      </c>
      <c r="B148" s="590"/>
      <c r="C148" s="561"/>
      <c r="D148" s="593"/>
      <c r="E148" s="560">
        <f t="shared" si="2"/>
        <v>0</v>
      </c>
      <c r="F148" s="561"/>
      <c r="G148" s="561"/>
      <c r="H148" s="560">
        <f t="shared" si="1"/>
        <v>0</v>
      </c>
      <c r="I148" s="560">
        <f t="shared" si="3"/>
        <v>0</v>
      </c>
      <c r="J148" s="591"/>
    </row>
    <row r="149" spans="1:10" ht="15" x14ac:dyDescent="0.2">
      <c r="A149" s="589">
        <v>11</v>
      </c>
      <c r="B149" s="590"/>
      <c r="C149" s="561"/>
      <c r="D149" s="593"/>
      <c r="E149" s="560">
        <f t="shared" si="2"/>
        <v>0</v>
      </c>
      <c r="F149" s="561"/>
      <c r="G149" s="561"/>
      <c r="H149" s="560">
        <f t="shared" si="1"/>
        <v>0</v>
      </c>
      <c r="I149" s="560">
        <f t="shared" si="3"/>
        <v>0</v>
      </c>
      <c r="J149" s="591"/>
    </row>
    <row r="150" spans="1:10" ht="15" x14ac:dyDescent="0.2">
      <c r="A150" s="589">
        <v>12</v>
      </c>
      <c r="B150" s="590"/>
      <c r="C150" s="561"/>
      <c r="D150" s="593"/>
      <c r="E150" s="560">
        <f t="shared" si="2"/>
        <v>0</v>
      </c>
      <c r="F150" s="561"/>
      <c r="G150" s="561"/>
      <c r="H150" s="560">
        <f t="shared" si="1"/>
        <v>0</v>
      </c>
      <c r="I150" s="560">
        <f t="shared" si="3"/>
        <v>0</v>
      </c>
      <c r="J150" s="591"/>
    </row>
    <row r="151" spans="1:10" ht="15" x14ac:dyDescent="0.2">
      <c r="A151" s="589">
        <v>13</v>
      </c>
      <c r="B151" s="590"/>
      <c r="C151" s="561"/>
      <c r="D151" s="593"/>
      <c r="E151" s="560">
        <f t="shared" si="2"/>
        <v>0</v>
      </c>
      <c r="F151" s="561"/>
      <c r="G151" s="561"/>
      <c r="H151" s="560">
        <f t="shared" si="1"/>
        <v>0</v>
      </c>
      <c r="I151" s="560">
        <f t="shared" si="3"/>
        <v>0</v>
      </c>
      <c r="J151" s="591"/>
    </row>
    <row r="152" spans="1:10" ht="15" x14ac:dyDescent="0.2">
      <c r="A152" s="589">
        <v>14</v>
      </c>
      <c r="B152" s="590"/>
      <c r="C152" s="561"/>
      <c r="D152" s="593"/>
      <c r="E152" s="560">
        <f t="shared" si="2"/>
        <v>0</v>
      </c>
      <c r="F152" s="561"/>
      <c r="G152" s="561"/>
      <c r="H152" s="560">
        <f t="shared" si="1"/>
        <v>0</v>
      </c>
      <c r="I152" s="560">
        <f t="shared" si="3"/>
        <v>0</v>
      </c>
      <c r="J152" s="591"/>
    </row>
    <row r="153" spans="1:10" ht="15" x14ac:dyDescent="0.2">
      <c r="A153" s="589">
        <v>15</v>
      </c>
      <c r="B153" s="590"/>
      <c r="C153" s="561"/>
      <c r="D153" s="593"/>
      <c r="E153" s="560">
        <f t="shared" si="2"/>
        <v>0</v>
      </c>
      <c r="F153" s="561"/>
      <c r="G153" s="561"/>
      <c r="H153" s="560">
        <f t="shared" si="1"/>
        <v>0</v>
      </c>
      <c r="I153" s="560">
        <f t="shared" si="3"/>
        <v>0</v>
      </c>
      <c r="J153" s="591"/>
    </row>
    <row r="154" spans="1:10" ht="15" x14ac:dyDescent="0.2">
      <c r="A154" s="589">
        <v>16</v>
      </c>
      <c r="B154" s="590"/>
      <c r="C154" s="561"/>
      <c r="D154" s="593"/>
      <c r="E154" s="560">
        <f t="shared" si="2"/>
        <v>0</v>
      </c>
      <c r="F154" s="561"/>
      <c r="G154" s="561"/>
      <c r="H154" s="560">
        <f t="shared" si="1"/>
        <v>0</v>
      </c>
      <c r="I154" s="560">
        <f t="shared" si="3"/>
        <v>0</v>
      </c>
      <c r="J154" s="591"/>
    </row>
    <row r="155" spans="1:10" ht="15" x14ac:dyDescent="0.2">
      <c r="A155" s="589">
        <v>17</v>
      </c>
      <c r="B155" s="590"/>
      <c r="C155" s="561"/>
      <c r="D155" s="593"/>
      <c r="E155" s="560">
        <f t="shared" si="2"/>
        <v>0</v>
      </c>
      <c r="F155" s="561"/>
      <c r="G155" s="561"/>
      <c r="H155" s="560">
        <f t="shared" si="1"/>
        <v>0</v>
      </c>
      <c r="I155" s="560">
        <f t="shared" si="3"/>
        <v>0</v>
      </c>
      <c r="J155" s="591"/>
    </row>
    <row r="156" spans="1:10" ht="15" x14ac:dyDescent="0.2">
      <c r="A156" s="589">
        <v>18</v>
      </c>
      <c r="B156" s="590"/>
      <c r="C156" s="561"/>
      <c r="D156" s="593"/>
      <c r="E156" s="560">
        <f t="shared" si="2"/>
        <v>0</v>
      </c>
      <c r="F156" s="561"/>
      <c r="G156" s="561"/>
      <c r="H156" s="560">
        <f t="shared" si="1"/>
        <v>0</v>
      </c>
      <c r="I156" s="560">
        <f t="shared" si="3"/>
        <v>0</v>
      </c>
      <c r="J156" s="591"/>
    </row>
    <row r="157" spans="1:10" ht="15" x14ac:dyDescent="0.2">
      <c r="A157" s="589">
        <v>19</v>
      </c>
      <c r="B157" s="590"/>
      <c r="C157" s="561"/>
      <c r="D157" s="593"/>
      <c r="E157" s="560">
        <f t="shared" si="2"/>
        <v>0</v>
      </c>
      <c r="F157" s="561"/>
      <c r="G157" s="561"/>
      <c r="H157" s="560">
        <f t="shared" si="1"/>
        <v>0</v>
      </c>
      <c r="I157" s="560">
        <f t="shared" si="3"/>
        <v>0</v>
      </c>
      <c r="J157" s="591"/>
    </row>
    <row r="158" spans="1:10" ht="15" x14ac:dyDescent="0.2">
      <c r="A158" s="589">
        <v>20</v>
      </c>
      <c r="B158" s="590"/>
      <c r="C158" s="561"/>
      <c r="D158" s="593"/>
      <c r="E158" s="560">
        <f t="shared" si="2"/>
        <v>0</v>
      </c>
      <c r="F158" s="561"/>
      <c r="G158" s="561"/>
      <c r="H158" s="560">
        <f t="shared" si="1"/>
        <v>0</v>
      </c>
      <c r="I158" s="560">
        <f t="shared" si="3"/>
        <v>0</v>
      </c>
      <c r="J158" s="591"/>
    </row>
    <row r="159" spans="1:10" ht="15" x14ac:dyDescent="0.2">
      <c r="A159" s="589">
        <v>21</v>
      </c>
      <c r="B159" s="590"/>
      <c r="C159" s="561"/>
      <c r="D159" s="593"/>
      <c r="E159" s="560">
        <f t="shared" si="2"/>
        <v>0</v>
      </c>
      <c r="F159" s="561"/>
      <c r="G159" s="561"/>
      <c r="H159" s="560">
        <f t="shared" si="1"/>
        <v>0</v>
      </c>
      <c r="I159" s="560">
        <f t="shared" si="3"/>
        <v>0</v>
      </c>
      <c r="J159" s="591"/>
    </row>
    <row r="160" spans="1:10" ht="15" x14ac:dyDescent="0.2">
      <c r="A160" s="589">
        <v>22</v>
      </c>
      <c r="B160" s="590"/>
      <c r="C160" s="561"/>
      <c r="D160" s="593"/>
      <c r="E160" s="560">
        <f t="shared" si="2"/>
        <v>0</v>
      </c>
      <c r="F160" s="561"/>
      <c r="G160" s="561"/>
      <c r="H160" s="560">
        <f t="shared" si="1"/>
        <v>0</v>
      </c>
      <c r="I160" s="560">
        <f t="shared" si="3"/>
        <v>0</v>
      </c>
      <c r="J160" s="591"/>
    </row>
    <row r="161" spans="1:10" ht="15" x14ac:dyDescent="0.2">
      <c r="A161" s="589">
        <v>23</v>
      </c>
      <c r="B161" s="590"/>
      <c r="C161" s="561"/>
      <c r="D161" s="593"/>
      <c r="E161" s="560">
        <f t="shared" si="2"/>
        <v>0</v>
      </c>
      <c r="F161" s="561"/>
      <c r="G161" s="561"/>
      <c r="H161" s="560">
        <f t="shared" si="1"/>
        <v>0</v>
      </c>
      <c r="I161" s="560">
        <f t="shared" si="3"/>
        <v>0</v>
      </c>
      <c r="J161" s="591"/>
    </row>
    <row r="162" spans="1:10" ht="15" x14ac:dyDescent="0.2">
      <c r="A162" s="589">
        <v>24</v>
      </c>
      <c r="B162" s="590"/>
      <c r="C162" s="561"/>
      <c r="D162" s="593"/>
      <c r="E162" s="560">
        <f t="shared" si="2"/>
        <v>0</v>
      </c>
      <c r="F162" s="561"/>
      <c r="G162" s="561"/>
      <c r="H162" s="560">
        <f t="shared" si="1"/>
        <v>0</v>
      </c>
      <c r="I162" s="560">
        <f t="shared" si="3"/>
        <v>0</v>
      </c>
      <c r="J162" s="591"/>
    </row>
    <row r="163" spans="1:10" ht="15" x14ac:dyDescent="0.2">
      <c r="A163" s="589">
        <v>25</v>
      </c>
      <c r="B163" s="590"/>
      <c r="C163" s="561"/>
      <c r="D163" s="593"/>
      <c r="E163" s="560">
        <f t="shared" si="2"/>
        <v>0</v>
      </c>
      <c r="F163" s="561"/>
      <c r="G163" s="561"/>
      <c r="H163" s="560">
        <f t="shared" si="1"/>
        <v>0</v>
      </c>
      <c r="I163" s="560">
        <f t="shared" si="3"/>
        <v>0</v>
      </c>
      <c r="J163" s="591"/>
    </row>
    <row r="164" spans="1:10" ht="15" x14ac:dyDescent="0.2">
      <c r="A164" s="589">
        <v>26</v>
      </c>
      <c r="B164" s="590"/>
      <c r="C164" s="561"/>
      <c r="D164" s="593"/>
      <c r="E164" s="560">
        <f t="shared" si="2"/>
        <v>0</v>
      </c>
      <c r="F164" s="561"/>
      <c r="G164" s="561"/>
      <c r="H164" s="560">
        <f t="shared" si="1"/>
        <v>0</v>
      </c>
      <c r="I164" s="560">
        <f t="shared" si="3"/>
        <v>0</v>
      </c>
      <c r="J164" s="591"/>
    </row>
    <row r="165" spans="1:10" ht="15" x14ac:dyDescent="0.2">
      <c r="A165" s="589">
        <v>27</v>
      </c>
      <c r="B165" s="590"/>
      <c r="C165" s="561"/>
      <c r="D165" s="593"/>
      <c r="E165" s="560">
        <f t="shared" si="2"/>
        <v>0</v>
      </c>
      <c r="F165" s="561"/>
      <c r="G165" s="561"/>
      <c r="H165" s="560">
        <f t="shared" si="1"/>
        <v>0</v>
      </c>
      <c r="I165" s="560">
        <f t="shared" si="3"/>
        <v>0</v>
      </c>
      <c r="J165" s="591"/>
    </row>
    <row r="166" spans="1:10" ht="15" x14ac:dyDescent="0.2">
      <c r="A166" s="589">
        <v>28</v>
      </c>
      <c r="B166" s="590"/>
      <c r="C166" s="561"/>
      <c r="D166" s="593"/>
      <c r="E166" s="560">
        <f t="shared" si="2"/>
        <v>0</v>
      </c>
      <c r="F166" s="561"/>
      <c r="G166" s="561"/>
      <c r="H166" s="560">
        <f t="shared" si="1"/>
        <v>0</v>
      </c>
      <c r="I166" s="560">
        <f t="shared" si="3"/>
        <v>0</v>
      </c>
      <c r="J166" s="591"/>
    </row>
    <row r="167" spans="1:10" ht="15" x14ac:dyDescent="0.2">
      <c r="A167" s="589">
        <v>29</v>
      </c>
      <c r="B167" s="590"/>
      <c r="C167" s="561"/>
      <c r="D167" s="593"/>
      <c r="E167" s="560">
        <f t="shared" si="2"/>
        <v>0</v>
      </c>
      <c r="F167" s="561"/>
      <c r="G167" s="561"/>
      <c r="H167" s="560">
        <f t="shared" si="1"/>
        <v>0</v>
      </c>
      <c r="I167" s="560">
        <f t="shared" si="3"/>
        <v>0</v>
      </c>
      <c r="J167" s="591"/>
    </row>
    <row r="168" spans="1:10" ht="15" x14ac:dyDescent="0.2">
      <c r="A168" s="589">
        <v>30</v>
      </c>
      <c r="B168" s="590"/>
      <c r="C168" s="561"/>
      <c r="D168" s="593"/>
      <c r="E168" s="560">
        <f t="shared" si="2"/>
        <v>0</v>
      </c>
      <c r="F168" s="561"/>
      <c r="G168" s="561"/>
      <c r="H168" s="560">
        <f t="shared" si="1"/>
        <v>0</v>
      </c>
      <c r="I168" s="560">
        <f t="shared" si="3"/>
        <v>0</v>
      </c>
      <c r="J168" s="591"/>
    </row>
    <row r="169" spans="1:10" ht="15" x14ac:dyDescent="0.2">
      <c r="A169" s="589">
        <v>31</v>
      </c>
      <c r="B169" s="590"/>
      <c r="C169" s="561"/>
      <c r="D169" s="593"/>
      <c r="E169" s="560">
        <f t="shared" si="2"/>
        <v>0</v>
      </c>
      <c r="F169" s="561"/>
      <c r="G169" s="561"/>
      <c r="H169" s="560">
        <f t="shared" si="1"/>
        <v>0</v>
      </c>
      <c r="I169" s="560">
        <f t="shared" si="3"/>
        <v>0</v>
      </c>
      <c r="J169" s="591"/>
    </row>
    <row r="170" spans="1:10" ht="15" x14ac:dyDescent="0.2">
      <c r="A170" s="589">
        <v>32</v>
      </c>
      <c r="B170" s="590"/>
      <c r="C170" s="561"/>
      <c r="D170" s="593"/>
      <c r="E170" s="560">
        <f t="shared" si="2"/>
        <v>0</v>
      </c>
      <c r="F170" s="561"/>
      <c r="G170" s="561"/>
      <c r="H170" s="560">
        <f t="shared" si="1"/>
        <v>0</v>
      </c>
      <c r="I170" s="560">
        <f t="shared" si="3"/>
        <v>0</v>
      </c>
      <c r="J170" s="591"/>
    </row>
    <row r="171" spans="1:10" ht="15" x14ac:dyDescent="0.2">
      <c r="A171" s="589">
        <v>33</v>
      </c>
      <c r="B171" s="590"/>
      <c r="C171" s="561"/>
      <c r="D171" s="593"/>
      <c r="E171" s="560">
        <f t="shared" si="2"/>
        <v>0</v>
      </c>
      <c r="F171" s="561"/>
      <c r="G171" s="561"/>
      <c r="H171" s="560">
        <f t="shared" si="1"/>
        <v>0</v>
      </c>
      <c r="I171" s="560">
        <f t="shared" si="3"/>
        <v>0</v>
      </c>
      <c r="J171" s="591"/>
    </row>
    <row r="172" spans="1:10" ht="15" x14ac:dyDescent="0.2">
      <c r="A172" s="589">
        <v>34</v>
      </c>
      <c r="B172" s="590"/>
      <c r="C172" s="561"/>
      <c r="D172" s="593"/>
      <c r="E172" s="560">
        <f t="shared" si="2"/>
        <v>0</v>
      </c>
      <c r="F172" s="561"/>
      <c r="G172" s="561"/>
      <c r="H172" s="560">
        <f t="shared" si="1"/>
        <v>0</v>
      </c>
      <c r="I172" s="560">
        <f t="shared" si="3"/>
        <v>0</v>
      </c>
      <c r="J172" s="591"/>
    </row>
    <row r="173" spans="1:10" ht="15" x14ac:dyDescent="0.2">
      <c r="A173" s="589">
        <v>35</v>
      </c>
      <c r="B173" s="590"/>
      <c r="C173" s="561"/>
      <c r="D173" s="593"/>
      <c r="E173" s="560">
        <f t="shared" si="2"/>
        <v>0</v>
      </c>
      <c r="F173" s="561"/>
      <c r="G173" s="561"/>
      <c r="H173" s="560">
        <f t="shared" si="1"/>
        <v>0</v>
      </c>
      <c r="I173" s="560">
        <f t="shared" si="3"/>
        <v>0</v>
      </c>
      <c r="J173" s="591"/>
    </row>
    <row r="174" spans="1:10" ht="15" x14ac:dyDescent="0.2">
      <c r="A174" s="589">
        <v>36</v>
      </c>
      <c r="B174" s="590"/>
      <c r="C174" s="561"/>
      <c r="D174" s="593"/>
      <c r="E174" s="560">
        <f t="shared" si="2"/>
        <v>0</v>
      </c>
      <c r="F174" s="561"/>
      <c r="G174" s="561"/>
      <c r="H174" s="560">
        <f t="shared" si="1"/>
        <v>0</v>
      </c>
      <c r="I174" s="560">
        <f t="shared" si="3"/>
        <v>0</v>
      </c>
      <c r="J174" s="591"/>
    </row>
    <row r="175" spans="1:10" ht="15" x14ac:dyDescent="0.2">
      <c r="A175" s="589">
        <v>37</v>
      </c>
      <c r="B175" s="590"/>
      <c r="C175" s="561"/>
      <c r="D175" s="593"/>
      <c r="E175" s="560">
        <f t="shared" si="2"/>
        <v>0</v>
      </c>
      <c r="F175" s="561"/>
      <c r="G175" s="561"/>
      <c r="H175" s="560">
        <f t="shared" si="1"/>
        <v>0</v>
      </c>
      <c r="I175" s="560">
        <f t="shared" si="3"/>
        <v>0</v>
      </c>
      <c r="J175" s="591"/>
    </row>
    <row r="176" spans="1:10" ht="15" x14ac:dyDescent="0.2">
      <c r="A176" s="589">
        <v>38</v>
      </c>
      <c r="B176" s="590"/>
      <c r="C176" s="561"/>
      <c r="D176" s="593"/>
      <c r="E176" s="560">
        <f t="shared" si="2"/>
        <v>0</v>
      </c>
      <c r="F176" s="561"/>
      <c r="G176" s="561"/>
      <c r="H176" s="560">
        <f t="shared" si="1"/>
        <v>0</v>
      </c>
      <c r="I176" s="560">
        <f t="shared" si="3"/>
        <v>0</v>
      </c>
      <c r="J176" s="591"/>
    </row>
    <row r="177" spans="1:10" ht="15" x14ac:dyDescent="0.2">
      <c r="A177" s="589">
        <v>39</v>
      </c>
      <c r="B177" s="590"/>
      <c r="C177" s="561"/>
      <c r="D177" s="593"/>
      <c r="E177" s="560">
        <f t="shared" si="2"/>
        <v>0</v>
      </c>
      <c r="F177" s="561"/>
      <c r="G177" s="561"/>
      <c r="H177" s="560">
        <f t="shared" si="1"/>
        <v>0</v>
      </c>
      <c r="I177" s="560">
        <f t="shared" si="3"/>
        <v>0</v>
      </c>
      <c r="J177" s="591"/>
    </row>
    <row r="178" spans="1:10" ht="15" x14ac:dyDescent="0.2">
      <c r="A178" s="589">
        <v>40</v>
      </c>
      <c r="B178" s="590"/>
      <c r="C178" s="561"/>
      <c r="D178" s="593"/>
      <c r="E178" s="560">
        <f t="shared" si="2"/>
        <v>0</v>
      </c>
      <c r="F178" s="561"/>
      <c r="G178" s="561"/>
      <c r="H178" s="560">
        <f t="shared" si="1"/>
        <v>0</v>
      </c>
      <c r="I178" s="560">
        <f t="shared" si="3"/>
        <v>0</v>
      </c>
      <c r="J178" s="591"/>
    </row>
    <row r="179" spans="1:10" ht="15" x14ac:dyDescent="0.2">
      <c r="A179" s="589">
        <v>41</v>
      </c>
      <c r="B179" s="590"/>
      <c r="C179" s="561"/>
      <c r="D179" s="593"/>
      <c r="E179" s="560">
        <f t="shared" si="2"/>
        <v>0</v>
      </c>
      <c r="F179" s="561"/>
      <c r="G179" s="561"/>
      <c r="H179" s="560">
        <f t="shared" si="1"/>
        <v>0</v>
      </c>
      <c r="I179" s="560">
        <f t="shared" si="3"/>
        <v>0</v>
      </c>
      <c r="J179" s="591"/>
    </row>
    <row r="180" spans="1:10" ht="15" x14ac:dyDescent="0.2">
      <c r="A180" s="589">
        <v>42</v>
      </c>
      <c r="B180" s="590"/>
      <c r="C180" s="561"/>
      <c r="D180" s="593"/>
      <c r="E180" s="560">
        <f t="shared" si="2"/>
        <v>0</v>
      </c>
      <c r="F180" s="561"/>
      <c r="G180" s="561"/>
      <c r="H180" s="560">
        <f t="shared" si="1"/>
        <v>0</v>
      </c>
      <c r="I180" s="560">
        <f t="shared" si="3"/>
        <v>0</v>
      </c>
      <c r="J180" s="591"/>
    </row>
    <row r="181" spans="1:10" ht="15" x14ac:dyDescent="0.2">
      <c r="A181" s="589">
        <v>43</v>
      </c>
      <c r="B181" s="590"/>
      <c r="C181" s="561"/>
      <c r="D181" s="593"/>
      <c r="E181" s="560">
        <f t="shared" si="2"/>
        <v>0</v>
      </c>
      <c r="F181" s="561"/>
      <c r="G181" s="561"/>
      <c r="H181" s="560">
        <f t="shared" si="1"/>
        <v>0</v>
      </c>
      <c r="I181" s="560">
        <f t="shared" si="3"/>
        <v>0</v>
      </c>
      <c r="J181" s="591"/>
    </row>
    <row r="182" spans="1:10" ht="15" x14ac:dyDescent="0.2">
      <c r="A182" s="589">
        <v>44</v>
      </c>
      <c r="B182" s="590"/>
      <c r="C182" s="561"/>
      <c r="D182" s="593"/>
      <c r="E182" s="560">
        <f t="shared" si="2"/>
        <v>0</v>
      </c>
      <c r="F182" s="561"/>
      <c r="G182" s="561"/>
      <c r="H182" s="560">
        <f t="shared" si="1"/>
        <v>0</v>
      </c>
      <c r="I182" s="560">
        <f t="shared" si="3"/>
        <v>0</v>
      </c>
      <c r="J182" s="591"/>
    </row>
    <row r="183" spans="1:10" ht="15" x14ac:dyDescent="0.2">
      <c r="A183" s="589">
        <v>45</v>
      </c>
      <c r="B183" s="590"/>
      <c r="C183" s="561"/>
      <c r="D183" s="593"/>
      <c r="E183" s="560">
        <f t="shared" si="2"/>
        <v>0</v>
      </c>
      <c r="F183" s="561"/>
      <c r="G183" s="561"/>
      <c r="H183" s="560">
        <f t="shared" si="1"/>
        <v>0</v>
      </c>
      <c r="I183" s="560">
        <f t="shared" si="3"/>
        <v>0</v>
      </c>
      <c r="J183" s="591"/>
    </row>
    <row r="184" spans="1:10" ht="15" x14ac:dyDescent="0.2">
      <c r="A184" s="589">
        <v>46</v>
      </c>
      <c r="B184" s="590"/>
      <c r="C184" s="561"/>
      <c r="D184" s="593"/>
      <c r="E184" s="560">
        <f t="shared" si="2"/>
        <v>0</v>
      </c>
      <c r="F184" s="561"/>
      <c r="G184" s="561"/>
      <c r="H184" s="560">
        <f t="shared" si="1"/>
        <v>0</v>
      </c>
      <c r="I184" s="560">
        <f t="shared" si="3"/>
        <v>0</v>
      </c>
      <c r="J184" s="591"/>
    </row>
    <row r="185" spans="1:10" ht="15" x14ac:dyDescent="0.2">
      <c r="A185" s="589">
        <v>47</v>
      </c>
      <c r="B185" s="590"/>
      <c r="C185" s="561"/>
      <c r="D185" s="593"/>
      <c r="E185" s="560">
        <f t="shared" si="2"/>
        <v>0</v>
      </c>
      <c r="F185" s="561"/>
      <c r="G185" s="561"/>
      <c r="H185" s="560">
        <f t="shared" si="1"/>
        <v>0</v>
      </c>
      <c r="I185" s="560">
        <f t="shared" si="3"/>
        <v>0</v>
      </c>
      <c r="J185" s="591"/>
    </row>
    <row r="186" spans="1:10" ht="15" x14ac:dyDescent="0.2">
      <c r="A186" s="589">
        <v>48</v>
      </c>
      <c r="B186" s="590"/>
      <c r="C186" s="561"/>
      <c r="D186" s="593"/>
      <c r="E186" s="560">
        <f t="shared" si="2"/>
        <v>0</v>
      </c>
      <c r="F186" s="561"/>
      <c r="G186" s="561"/>
      <c r="H186" s="560">
        <f t="shared" si="1"/>
        <v>0</v>
      </c>
      <c r="I186" s="560">
        <f t="shared" si="3"/>
        <v>0</v>
      </c>
      <c r="J186" s="591"/>
    </row>
    <row r="187" spans="1:10" ht="15" x14ac:dyDescent="0.2">
      <c r="A187" s="589">
        <v>49</v>
      </c>
      <c r="B187" s="590"/>
      <c r="C187" s="561"/>
      <c r="D187" s="593"/>
      <c r="E187" s="560">
        <f t="shared" si="2"/>
        <v>0</v>
      </c>
      <c r="F187" s="561"/>
      <c r="G187" s="561"/>
      <c r="H187" s="560">
        <f t="shared" si="1"/>
        <v>0</v>
      </c>
      <c r="I187" s="560">
        <f t="shared" si="3"/>
        <v>0</v>
      </c>
      <c r="J187" s="591"/>
    </row>
    <row r="188" spans="1:10" ht="15" x14ac:dyDescent="0.2">
      <c r="A188" s="589">
        <v>50</v>
      </c>
      <c r="B188" s="590"/>
      <c r="C188" s="561"/>
      <c r="D188" s="593"/>
      <c r="E188" s="560">
        <f t="shared" si="2"/>
        <v>0</v>
      </c>
      <c r="F188" s="561"/>
      <c r="G188" s="561"/>
      <c r="H188" s="560">
        <f t="shared" si="1"/>
        <v>0</v>
      </c>
      <c r="I188" s="560">
        <f t="shared" si="3"/>
        <v>0</v>
      </c>
      <c r="J188" s="591"/>
    </row>
    <row r="189" spans="1:10" ht="15" x14ac:dyDescent="0.2">
      <c r="A189" s="589">
        <v>51</v>
      </c>
      <c r="B189" s="590"/>
      <c r="C189" s="561"/>
      <c r="D189" s="593"/>
      <c r="E189" s="560">
        <f t="shared" si="2"/>
        <v>0</v>
      </c>
      <c r="F189" s="561"/>
      <c r="G189" s="561"/>
      <c r="H189" s="560">
        <f t="shared" si="1"/>
        <v>0</v>
      </c>
      <c r="I189" s="560">
        <f t="shared" si="3"/>
        <v>0</v>
      </c>
      <c r="J189" s="591"/>
    </row>
    <row r="190" spans="1:10" ht="15" x14ac:dyDescent="0.2">
      <c r="A190" s="589">
        <v>52</v>
      </c>
      <c r="B190" s="590"/>
      <c r="C190" s="561"/>
      <c r="D190" s="593"/>
      <c r="E190" s="560">
        <f t="shared" si="2"/>
        <v>0</v>
      </c>
      <c r="F190" s="561"/>
      <c r="G190" s="561"/>
      <c r="H190" s="560">
        <f t="shared" si="1"/>
        <v>0</v>
      </c>
      <c r="I190" s="560">
        <f t="shared" si="3"/>
        <v>0</v>
      </c>
      <c r="J190" s="591"/>
    </row>
    <row r="191" spans="1:10" ht="15" x14ac:dyDescent="0.2">
      <c r="A191" s="589">
        <v>53</v>
      </c>
      <c r="B191" s="590"/>
      <c r="C191" s="561"/>
      <c r="D191" s="593"/>
      <c r="E191" s="560">
        <f t="shared" si="2"/>
        <v>0</v>
      </c>
      <c r="F191" s="561"/>
      <c r="G191" s="561"/>
      <c r="H191" s="560">
        <f t="shared" si="1"/>
        <v>0</v>
      </c>
      <c r="I191" s="560">
        <f t="shared" si="3"/>
        <v>0</v>
      </c>
      <c r="J191" s="591"/>
    </row>
    <row r="192" spans="1:10" ht="15" x14ac:dyDescent="0.2">
      <c r="A192" s="589">
        <v>54</v>
      </c>
      <c r="B192" s="590"/>
      <c r="C192" s="561"/>
      <c r="D192" s="593"/>
      <c r="E192" s="560">
        <f t="shared" si="2"/>
        <v>0</v>
      </c>
      <c r="F192" s="561"/>
      <c r="G192" s="561"/>
      <c r="H192" s="560">
        <f t="shared" si="1"/>
        <v>0</v>
      </c>
      <c r="I192" s="560">
        <f t="shared" si="3"/>
        <v>0</v>
      </c>
      <c r="J192" s="591"/>
    </row>
    <row r="193" spans="1:10" ht="15" x14ac:dyDescent="0.2">
      <c r="A193" s="589">
        <v>55</v>
      </c>
      <c r="B193" s="590"/>
      <c r="C193" s="561"/>
      <c r="D193" s="593"/>
      <c r="E193" s="560">
        <f t="shared" si="2"/>
        <v>0</v>
      </c>
      <c r="F193" s="561"/>
      <c r="G193" s="561"/>
      <c r="H193" s="560">
        <f t="shared" si="1"/>
        <v>0</v>
      </c>
      <c r="I193" s="560">
        <f t="shared" si="3"/>
        <v>0</v>
      </c>
      <c r="J193" s="591"/>
    </row>
    <row r="194" spans="1:10" ht="15" x14ac:dyDescent="0.2">
      <c r="A194" s="589">
        <v>56</v>
      </c>
      <c r="B194" s="590"/>
      <c r="C194" s="561"/>
      <c r="D194" s="593"/>
      <c r="E194" s="560">
        <f t="shared" si="2"/>
        <v>0</v>
      </c>
      <c r="F194" s="561"/>
      <c r="G194" s="561"/>
      <c r="H194" s="560">
        <f t="shared" si="1"/>
        <v>0</v>
      </c>
      <c r="I194" s="560">
        <f t="shared" si="3"/>
        <v>0</v>
      </c>
      <c r="J194" s="591"/>
    </row>
    <row r="195" spans="1:10" ht="15" x14ac:dyDescent="0.2">
      <c r="A195" s="589">
        <v>57</v>
      </c>
      <c r="B195" s="590"/>
      <c r="C195" s="561"/>
      <c r="D195" s="593"/>
      <c r="E195" s="560">
        <f t="shared" si="2"/>
        <v>0</v>
      </c>
      <c r="F195" s="561"/>
      <c r="G195" s="561"/>
      <c r="H195" s="560">
        <f t="shared" si="1"/>
        <v>0</v>
      </c>
      <c r="I195" s="560">
        <f t="shared" si="3"/>
        <v>0</v>
      </c>
      <c r="J195" s="591"/>
    </row>
    <row r="196" spans="1:10" ht="15" x14ac:dyDescent="0.2">
      <c r="A196" s="589">
        <v>58</v>
      </c>
      <c r="B196" s="590"/>
      <c r="C196" s="561"/>
      <c r="D196" s="593"/>
      <c r="E196" s="560">
        <f t="shared" si="2"/>
        <v>0</v>
      </c>
      <c r="F196" s="561"/>
      <c r="G196" s="561"/>
      <c r="H196" s="560">
        <f t="shared" si="1"/>
        <v>0</v>
      </c>
      <c r="I196" s="560">
        <f t="shared" si="3"/>
        <v>0</v>
      </c>
      <c r="J196" s="591"/>
    </row>
    <row r="197" spans="1:10" ht="15" x14ac:dyDescent="0.2">
      <c r="A197" s="589">
        <v>59</v>
      </c>
      <c r="B197" s="590"/>
      <c r="C197" s="561"/>
      <c r="D197" s="593"/>
      <c r="E197" s="560">
        <f t="shared" si="2"/>
        <v>0</v>
      </c>
      <c r="F197" s="561"/>
      <c r="G197" s="561"/>
      <c r="H197" s="560">
        <f t="shared" si="1"/>
        <v>0</v>
      </c>
      <c r="I197" s="560">
        <f t="shared" si="3"/>
        <v>0</v>
      </c>
      <c r="J197" s="591"/>
    </row>
    <row r="198" spans="1:10" ht="15" x14ac:dyDescent="0.2">
      <c r="A198" s="589">
        <v>60</v>
      </c>
      <c r="B198" s="590"/>
      <c r="C198" s="561"/>
      <c r="D198" s="593"/>
      <c r="E198" s="560">
        <f t="shared" si="2"/>
        <v>0</v>
      </c>
      <c r="F198" s="561"/>
      <c r="G198" s="561"/>
      <c r="H198" s="560">
        <f t="shared" si="1"/>
        <v>0</v>
      </c>
      <c r="I198" s="560">
        <f t="shared" si="3"/>
        <v>0</v>
      </c>
      <c r="J198" s="591"/>
    </row>
    <row r="199" spans="1:10" ht="15" x14ac:dyDescent="0.2">
      <c r="A199" s="589">
        <v>61</v>
      </c>
      <c r="B199" s="590"/>
      <c r="C199" s="561"/>
      <c r="D199" s="593"/>
      <c r="E199" s="560">
        <f t="shared" si="2"/>
        <v>0</v>
      </c>
      <c r="F199" s="561"/>
      <c r="G199" s="561"/>
      <c r="H199" s="560">
        <f t="shared" si="1"/>
        <v>0</v>
      </c>
      <c r="I199" s="560">
        <f t="shared" si="3"/>
        <v>0</v>
      </c>
      <c r="J199" s="591"/>
    </row>
    <row r="200" spans="1:10" ht="15" x14ac:dyDescent="0.2">
      <c r="A200" s="589">
        <v>62</v>
      </c>
      <c r="B200" s="590"/>
      <c r="C200" s="561"/>
      <c r="D200" s="593"/>
      <c r="E200" s="560">
        <f t="shared" si="2"/>
        <v>0</v>
      </c>
      <c r="F200" s="561"/>
      <c r="G200" s="561"/>
      <c r="H200" s="560">
        <f t="shared" si="1"/>
        <v>0</v>
      </c>
      <c r="I200" s="560">
        <f t="shared" si="3"/>
        <v>0</v>
      </c>
      <c r="J200" s="591"/>
    </row>
    <row r="201" spans="1:10" ht="15" x14ac:dyDescent="0.2">
      <c r="A201" s="589">
        <v>63</v>
      </c>
      <c r="B201" s="590"/>
      <c r="C201" s="561"/>
      <c r="D201" s="593"/>
      <c r="E201" s="560">
        <f t="shared" si="2"/>
        <v>0</v>
      </c>
      <c r="F201" s="561"/>
      <c r="G201" s="561"/>
      <c r="H201" s="560">
        <f t="shared" si="1"/>
        <v>0</v>
      </c>
      <c r="I201" s="560">
        <f t="shared" si="3"/>
        <v>0</v>
      </c>
      <c r="J201" s="591"/>
    </row>
    <row r="202" spans="1:10" ht="15" x14ac:dyDescent="0.2">
      <c r="A202" s="589">
        <v>64</v>
      </c>
      <c r="B202" s="590"/>
      <c r="C202" s="561"/>
      <c r="D202" s="593"/>
      <c r="E202" s="560">
        <f t="shared" si="2"/>
        <v>0</v>
      </c>
      <c r="F202" s="561"/>
      <c r="G202" s="561"/>
      <c r="H202" s="560">
        <f t="shared" si="1"/>
        <v>0</v>
      </c>
      <c r="I202" s="560">
        <f t="shared" si="3"/>
        <v>0</v>
      </c>
      <c r="J202" s="591"/>
    </row>
    <row r="203" spans="1:10" ht="15" x14ac:dyDescent="0.2">
      <c r="A203" s="589">
        <v>65</v>
      </c>
      <c r="B203" s="590"/>
      <c r="C203" s="561"/>
      <c r="D203" s="593"/>
      <c r="E203" s="560">
        <f t="shared" ref="E203:E266" si="4">IF(D203=0,0,NETWORKDAYS(D203,EOMONTH(D203,0),$E$7:$E$111)*8)</f>
        <v>0</v>
      </c>
      <c r="F203" s="561"/>
      <c r="G203" s="561"/>
      <c r="H203" s="560">
        <f t="shared" ref="H203:H266" si="5">IF(E203=0,0,IF(F203=0,ROUND(C203*G203/E203,2),ROUND(C203*G203/F203,2)))</f>
        <v>0</v>
      </c>
      <c r="I203" s="560">
        <f t="shared" si="3"/>
        <v>0</v>
      </c>
      <c r="J203" s="591"/>
    </row>
    <row r="204" spans="1:10" ht="15" x14ac:dyDescent="0.2">
      <c r="A204" s="589">
        <v>66</v>
      </c>
      <c r="B204" s="590"/>
      <c r="C204" s="561"/>
      <c r="D204" s="593"/>
      <c r="E204" s="560">
        <f t="shared" si="4"/>
        <v>0</v>
      </c>
      <c r="F204" s="561"/>
      <c r="G204" s="561"/>
      <c r="H204" s="560">
        <f t="shared" si="5"/>
        <v>0</v>
      </c>
      <c r="I204" s="560">
        <f t="shared" ref="I204:I267" si="6">IF($I$135="3,50 €/qm",ROUND(H204*3.5,2),0)</f>
        <v>0</v>
      </c>
      <c r="J204" s="591"/>
    </row>
    <row r="205" spans="1:10" ht="15" x14ac:dyDescent="0.2">
      <c r="A205" s="589">
        <v>67</v>
      </c>
      <c r="B205" s="590"/>
      <c r="C205" s="561"/>
      <c r="D205" s="593"/>
      <c r="E205" s="560">
        <f t="shared" si="4"/>
        <v>0</v>
      </c>
      <c r="F205" s="561"/>
      <c r="G205" s="561"/>
      <c r="H205" s="560">
        <f t="shared" si="5"/>
        <v>0</v>
      </c>
      <c r="I205" s="560">
        <f t="shared" si="6"/>
        <v>0</v>
      </c>
      <c r="J205" s="591"/>
    </row>
    <row r="206" spans="1:10" ht="15" x14ac:dyDescent="0.2">
      <c r="A206" s="589">
        <v>68</v>
      </c>
      <c r="B206" s="590"/>
      <c r="C206" s="561"/>
      <c r="D206" s="593"/>
      <c r="E206" s="560">
        <f t="shared" si="4"/>
        <v>0</v>
      </c>
      <c r="F206" s="561"/>
      <c r="G206" s="561"/>
      <c r="H206" s="560">
        <f t="shared" si="5"/>
        <v>0</v>
      </c>
      <c r="I206" s="560">
        <f t="shared" si="6"/>
        <v>0</v>
      </c>
      <c r="J206" s="591"/>
    </row>
    <row r="207" spans="1:10" ht="15" x14ac:dyDescent="0.2">
      <c r="A207" s="589">
        <v>69</v>
      </c>
      <c r="B207" s="590"/>
      <c r="C207" s="561"/>
      <c r="D207" s="593"/>
      <c r="E207" s="560">
        <f t="shared" si="4"/>
        <v>0</v>
      </c>
      <c r="F207" s="561"/>
      <c r="G207" s="561"/>
      <c r="H207" s="560">
        <f t="shared" si="5"/>
        <v>0</v>
      </c>
      <c r="I207" s="560">
        <f t="shared" si="6"/>
        <v>0</v>
      </c>
      <c r="J207" s="591"/>
    </row>
    <row r="208" spans="1:10" ht="15" x14ac:dyDescent="0.2">
      <c r="A208" s="589">
        <v>70</v>
      </c>
      <c r="B208" s="590"/>
      <c r="C208" s="561"/>
      <c r="D208" s="593"/>
      <c r="E208" s="560">
        <f t="shared" si="4"/>
        <v>0</v>
      </c>
      <c r="F208" s="561"/>
      <c r="G208" s="561"/>
      <c r="H208" s="560">
        <f t="shared" si="5"/>
        <v>0</v>
      </c>
      <c r="I208" s="560">
        <f t="shared" si="6"/>
        <v>0</v>
      </c>
      <c r="J208" s="591"/>
    </row>
    <row r="209" spans="1:10" ht="15" x14ac:dyDescent="0.2">
      <c r="A209" s="589">
        <v>71</v>
      </c>
      <c r="B209" s="590"/>
      <c r="C209" s="561"/>
      <c r="D209" s="593"/>
      <c r="E209" s="560">
        <f t="shared" si="4"/>
        <v>0</v>
      </c>
      <c r="F209" s="561"/>
      <c r="G209" s="561"/>
      <c r="H209" s="560">
        <f t="shared" si="5"/>
        <v>0</v>
      </c>
      <c r="I209" s="560">
        <f t="shared" si="6"/>
        <v>0</v>
      </c>
      <c r="J209" s="591"/>
    </row>
    <row r="210" spans="1:10" ht="15" x14ac:dyDescent="0.2">
      <c r="A210" s="589">
        <v>72</v>
      </c>
      <c r="B210" s="590"/>
      <c r="C210" s="561"/>
      <c r="D210" s="593"/>
      <c r="E210" s="560">
        <f t="shared" si="4"/>
        <v>0</v>
      </c>
      <c r="F210" s="561"/>
      <c r="G210" s="561"/>
      <c r="H210" s="560">
        <f t="shared" si="5"/>
        <v>0</v>
      </c>
      <c r="I210" s="560">
        <f t="shared" si="6"/>
        <v>0</v>
      </c>
      <c r="J210" s="591"/>
    </row>
    <row r="211" spans="1:10" ht="15" x14ac:dyDescent="0.2">
      <c r="A211" s="589">
        <v>73</v>
      </c>
      <c r="B211" s="590"/>
      <c r="C211" s="561"/>
      <c r="D211" s="593"/>
      <c r="E211" s="560">
        <f t="shared" si="4"/>
        <v>0</v>
      </c>
      <c r="F211" s="561"/>
      <c r="G211" s="561"/>
      <c r="H211" s="560">
        <f t="shared" si="5"/>
        <v>0</v>
      </c>
      <c r="I211" s="560">
        <f t="shared" si="6"/>
        <v>0</v>
      </c>
      <c r="J211" s="591"/>
    </row>
    <row r="212" spans="1:10" ht="15" x14ac:dyDescent="0.2">
      <c r="A212" s="589">
        <v>74</v>
      </c>
      <c r="B212" s="590"/>
      <c r="C212" s="561"/>
      <c r="D212" s="593"/>
      <c r="E212" s="560">
        <f t="shared" si="4"/>
        <v>0</v>
      </c>
      <c r="F212" s="561"/>
      <c r="G212" s="561"/>
      <c r="H212" s="560">
        <f t="shared" si="5"/>
        <v>0</v>
      </c>
      <c r="I212" s="560">
        <f t="shared" si="6"/>
        <v>0</v>
      </c>
      <c r="J212" s="591"/>
    </row>
    <row r="213" spans="1:10" ht="15" x14ac:dyDescent="0.2">
      <c r="A213" s="589">
        <v>75</v>
      </c>
      <c r="B213" s="590"/>
      <c r="C213" s="561"/>
      <c r="D213" s="593"/>
      <c r="E213" s="560">
        <f t="shared" si="4"/>
        <v>0</v>
      </c>
      <c r="F213" s="561"/>
      <c r="G213" s="561"/>
      <c r="H213" s="560">
        <f t="shared" si="5"/>
        <v>0</v>
      </c>
      <c r="I213" s="560">
        <f t="shared" si="6"/>
        <v>0</v>
      </c>
      <c r="J213" s="591"/>
    </row>
    <row r="214" spans="1:10" ht="15" x14ac:dyDescent="0.2">
      <c r="A214" s="589">
        <v>76</v>
      </c>
      <c r="B214" s="590"/>
      <c r="C214" s="561"/>
      <c r="D214" s="593"/>
      <c r="E214" s="560">
        <f t="shared" si="4"/>
        <v>0</v>
      </c>
      <c r="F214" s="561"/>
      <c r="G214" s="561"/>
      <c r="H214" s="560">
        <f t="shared" si="5"/>
        <v>0</v>
      </c>
      <c r="I214" s="560">
        <f t="shared" si="6"/>
        <v>0</v>
      </c>
      <c r="J214" s="591"/>
    </row>
    <row r="215" spans="1:10" ht="15" x14ac:dyDescent="0.2">
      <c r="A215" s="589">
        <v>77</v>
      </c>
      <c r="B215" s="590"/>
      <c r="C215" s="561"/>
      <c r="D215" s="593"/>
      <c r="E215" s="560">
        <f t="shared" si="4"/>
        <v>0</v>
      </c>
      <c r="F215" s="561"/>
      <c r="G215" s="561"/>
      <c r="H215" s="560">
        <f t="shared" si="5"/>
        <v>0</v>
      </c>
      <c r="I215" s="560">
        <f t="shared" si="6"/>
        <v>0</v>
      </c>
      <c r="J215" s="591"/>
    </row>
    <row r="216" spans="1:10" ht="15" x14ac:dyDescent="0.2">
      <c r="A216" s="589">
        <v>78</v>
      </c>
      <c r="B216" s="590"/>
      <c r="C216" s="561"/>
      <c r="D216" s="593"/>
      <c r="E216" s="560">
        <f t="shared" si="4"/>
        <v>0</v>
      </c>
      <c r="F216" s="561"/>
      <c r="G216" s="561"/>
      <c r="H216" s="560">
        <f t="shared" si="5"/>
        <v>0</v>
      </c>
      <c r="I216" s="560">
        <f t="shared" si="6"/>
        <v>0</v>
      </c>
      <c r="J216" s="591"/>
    </row>
    <row r="217" spans="1:10" ht="15" x14ac:dyDescent="0.2">
      <c r="A217" s="589">
        <v>79</v>
      </c>
      <c r="B217" s="590"/>
      <c r="C217" s="561"/>
      <c r="D217" s="593"/>
      <c r="E217" s="560">
        <f t="shared" si="4"/>
        <v>0</v>
      </c>
      <c r="F217" s="561"/>
      <c r="G217" s="561"/>
      <c r="H217" s="560">
        <f t="shared" si="5"/>
        <v>0</v>
      </c>
      <c r="I217" s="560">
        <f t="shared" si="6"/>
        <v>0</v>
      </c>
      <c r="J217" s="591"/>
    </row>
    <row r="218" spans="1:10" ht="15" x14ac:dyDescent="0.2">
      <c r="A218" s="589">
        <v>80</v>
      </c>
      <c r="B218" s="590"/>
      <c r="C218" s="561"/>
      <c r="D218" s="593"/>
      <c r="E218" s="560">
        <f t="shared" si="4"/>
        <v>0</v>
      </c>
      <c r="F218" s="561"/>
      <c r="G218" s="561"/>
      <c r="H218" s="560">
        <f t="shared" si="5"/>
        <v>0</v>
      </c>
      <c r="I218" s="560">
        <f t="shared" si="6"/>
        <v>0</v>
      </c>
      <c r="J218" s="591"/>
    </row>
    <row r="219" spans="1:10" ht="15" x14ac:dyDescent="0.2">
      <c r="A219" s="589">
        <v>81</v>
      </c>
      <c r="B219" s="590"/>
      <c r="C219" s="561"/>
      <c r="D219" s="593"/>
      <c r="E219" s="560">
        <f t="shared" si="4"/>
        <v>0</v>
      </c>
      <c r="F219" s="561"/>
      <c r="G219" s="561"/>
      <c r="H219" s="560">
        <f t="shared" si="5"/>
        <v>0</v>
      </c>
      <c r="I219" s="560">
        <f t="shared" si="6"/>
        <v>0</v>
      </c>
      <c r="J219" s="591"/>
    </row>
    <row r="220" spans="1:10" ht="15" x14ac:dyDescent="0.2">
      <c r="A220" s="589">
        <v>82</v>
      </c>
      <c r="B220" s="590"/>
      <c r="C220" s="561"/>
      <c r="D220" s="593"/>
      <c r="E220" s="560">
        <f t="shared" si="4"/>
        <v>0</v>
      </c>
      <c r="F220" s="561"/>
      <c r="G220" s="561"/>
      <c r="H220" s="560">
        <f t="shared" si="5"/>
        <v>0</v>
      </c>
      <c r="I220" s="560">
        <f t="shared" si="6"/>
        <v>0</v>
      </c>
      <c r="J220" s="591"/>
    </row>
    <row r="221" spans="1:10" ht="15" x14ac:dyDescent="0.2">
      <c r="A221" s="589">
        <v>83</v>
      </c>
      <c r="B221" s="590"/>
      <c r="C221" s="561"/>
      <c r="D221" s="593"/>
      <c r="E221" s="560">
        <f t="shared" si="4"/>
        <v>0</v>
      </c>
      <c r="F221" s="561"/>
      <c r="G221" s="561"/>
      <c r="H221" s="560">
        <f t="shared" si="5"/>
        <v>0</v>
      </c>
      <c r="I221" s="560">
        <f t="shared" si="6"/>
        <v>0</v>
      </c>
      <c r="J221" s="591"/>
    </row>
    <row r="222" spans="1:10" ht="15" x14ac:dyDescent="0.2">
      <c r="A222" s="589">
        <v>84</v>
      </c>
      <c r="B222" s="590"/>
      <c r="C222" s="561"/>
      <c r="D222" s="593"/>
      <c r="E222" s="560">
        <f t="shared" si="4"/>
        <v>0</v>
      </c>
      <c r="F222" s="561"/>
      <c r="G222" s="561"/>
      <c r="H222" s="560">
        <f t="shared" si="5"/>
        <v>0</v>
      </c>
      <c r="I222" s="560">
        <f t="shared" si="6"/>
        <v>0</v>
      </c>
      <c r="J222" s="591"/>
    </row>
    <row r="223" spans="1:10" ht="15" x14ac:dyDescent="0.2">
      <c r="A223" s="589">
        <v>85</v>
      </c>
      <c r="B223" s="590"/>
      <c r="C223" s="561"/>
      <c r="D223" s="593"/>
      <c r="E223" s="560">
        <f t="shared" si="4"/>
        <v>0</v>
      </c>
      <c r="F223" s="561"/>
      <c r="G223" s="561"/>
      <c r="H223" s="560">
        <f t="shared" si="5"/>
        <v>0</v>
      </c>
      <c r="I223" s="560">
        <f t="shared" si="6"/>
        <v>0</v>
      </c>
      <c r="J223" s="591"/>
    </row>
    <row r="224" spans="1:10" ht="15" x14ac:dyDescent="0.2">
      <c r="A224" s="589">
        <v>86</v>
      </c>
      <c r="B224" s="590"/>
      <c r="C224" s="561"/>
      <c r="D224" s="593"/>
      <c r="E224" s="560">
        <f t="shared" si="4"/>
        <v>0</v>
      </c>
      <c r="F224" s="561"/>
      <c r="G224" s="561"/>
      <c r="H224" s="560">
        <f t="shared" si="5"/>
        <v>0</v>
      </c>
      <c r="I224" s="560">
        <f t="shared" si="6"/>
        <v>0</v>
      </c>
      <c r="J224" s="591"/>
    </row>
    <row r="225" spans="1:10" ht="15" x14ac:dyDescent="0.2">
      <c r="A225" s="589">
        <v>87</v>
      </c>
      <c r="B225" s="590"/>
      <c r="C225" s="561"/>
      <c r="D225" s="593"/>
      <c r="E225" s="560">
        <f t="shared" si="4"/>
        <v>0</v>
      </c>
      <c r="F225" s="561"/>
      <c r="G225" s="561"/>
      <c r="H225" s="560">
        <f t="shared" si="5"/>
        <v>0</v>
      </c>
      <c r="I225" s="560">
        <f t="shared" si="6"/>
        <v>0</v>
      </c>
      <c r="J225" s="591"/>
    </row>
    <row r="226" spans="1:10" ht="15" x14ac:dyDescent="0.2">
      <c r="A226" s="589">
        <v>88</v>
      </c>
      <c r="B226" s="590"/>
      <c r="C226" s="561"/>
      <c r="D226" s="593"/>
      <c r="E226" s="560">
        <f t="shared" si="4"/>
        <v>0</v>
      </c>
      <c r="F226" s="561"/>
      <c r="G226" s="561"/>
      <c r="H226" s="560">
        <f t="shared" si="5"/>
        <v>0</v>
      </c>
      <c r="I226" s="560">
        <f t="shared" si="6"/>
        <v>0</v>
      </c>
      <c r="J226" s="591"/>
    </row>
    <row r="227" spans="1:10" ht="15" x14ac:dyDescent="0.2">
      <c r="A227" s="589">
        <v>89</v>
      </c>
      <c r="B227" s="590"/>
      <c r="C227" s="561"/>
      <c r="D227" s="593"/>
      <c r="E227" s="560">
        <f t="shared" si="4"/>
        <v>0</v>
      </c>
      <c r="F227" s="561"/>
      <c r="G227" s="561"/>
      <c r="H227" s="560">
        <f t="shared" si="5"/>
        <v>0</v>
      </c>
      <c r="I227" s="560">
        <f t="shared" si="6"/>
        <v>0</v>
      </c>
      <c r="J227" s="591"/>
    </row>
    <row r="228" spans="1:10" ht="15" x14ac:dyDescent="0.2">
      <c r="A228" s="589">
        <v>90</v>
      </c>
      <c r="B228" s="590"/>
      <c r="C228" s="561"/>
      <c r="D228" s="593"/>
      <c r="E228" s="560">
        <f t="shared" si="4"/>
        <v>0</v>
      </c>
      <c r="F228" s="561"/>
      <c r="G228" s="561"/>
      <c r="H228" s="560">
        <f t="shared" si="5"/>
        <v>0</v>
      </c>
      <c r="I228" s="560">
        <f t="shared" si="6"/>
        <v>0</v>
      </c>
      <c r="J228" s="591"/>
    </row>
    <row r="229" spans="1:10" ht="15" x14ac:dyDescent="0.2">
      <c r="A229" s="589">
        <v>91</v>
      </c>
      <c r="B229" s="590"/>
      <c r="C229" s="561"/>
      <c r="D229" s="593"/>
      <c r="E229" s="560">
        <f t="shared" si="4"/>
        <v>0</v>
      </c>
      <c r="F229" s="561"/>
      <c r="G229" s="561"/>
      <c r="H229" s="560">
        <f t="shared" si="5"/>
        <v>0</v>
      </c>
      <c r="I229" s="560">
        <f t="shared" si="6"/>
        <v>0</v>
      </c>
      <c r="J229" s="591"/>
    </row>
    <row r="230" spans="1:10" ht="15" x14ac:dyDescent="0.2">
      <c r="A230" s="589">
        <v>92</v>
      </c>
      <c r="B230" s="590"/>
      <c r="C230" s="561"/>
      <c r="D230" s="593"/>
      <c r="E230" s="560">
        <f t="shared" si="4"/>
        <v>0</v>
      </c>
      <c r="F230" s="561"/>
      <c r="G230" s="561"/>
      <c r="H230" s="560">
        <f t="shared" si="5"/>
        <v>0</v>
      </c>
      <c r="I230" s="560">
        <f t="shared" si="6"/>
        <v>0</v>
      </c>
      <c r="J230" s="591"/>
    </row>
    <row r="231" spans="1:10" ht="15" x14ac:dyDescent="0.2">
      <c r="A231" s="589">
        <v>93</v>
      </c>
      <c r="B231" s="590"/>
      <c r="C231" s="561"/>
      <c r="D231" s="593"/>
      <c r="E231" s="560">
        <f t="shared" si="4"/>
        <v>0</v>
      </c>
      <c r="F231" s="561"/>
      <c r="G231" s="561"/>
      <c r="H231" s="560">
        <f t="shared" si="5"/>
        <v>0</v>
      </c>
      <c r="I231" s="560">
        <f t="shared" si="6"/>
        <v>0</v>
      </c>
      <c r="J231" s="591"/>
    </row>
    <row r="232" spans="1:10" ht="15" x14ac:dyDescent="0.2">
      <c r="A232" s="589">
        <v>94</v>
      </c>
      <c r="B232" s="590"/>
      <c r="C232" s="561"/>
      <c r="D232" s="593"/>
      <c r="E232" s="560">
        <f t="shared" si="4"/>
        <v>0</v>
      </c>
      <c r="F232" s="561"/>
      <c r="G232" s="561"/>
      <c r="H232" s="560">
        <f t="shared" si="5"/>
        <v>0</v>
      </c>
      <c r="I232" s="560">
        <f t="shared" si="6"/>
        <v>0</v>
      </c>
      <c r="J232" s="591"/>
    </row>
    <row r="233" spans="1:10" ht="15" x14ac:dyDescent="0.2">
      <c r="A233" s="589">
        <v>95</v>
      </c>
      <c r="B233" s="590"/>
      <c r="C233" s="561"/>
      <c r="D233" s="593"/>
      <c r="E233" s="560">
        <f t="shared" si="4"/>
        <v>0</v>
      </c>
      <c r="F233" s="561"/>
      <c r="G233" s="561"/>
      <c r="H233" s="560">
        <f t="shared" si="5"/>
        <v>0</v>
      </c>
      <c r="I233" s="560">
        <f t="shared" si="6"/>
        <v>0</v>
      </c>
      <c r="J233" s="591"/>
    </row>
    <row r="234" spans="1:10" ht="15" x14ac:dyDescent="0.2">
      <c r="A234" s="589">
        <v>96</v>
      </c>
      <c r="B234" s="590"/>
      <c r="C234" s="561"/>
      <c r="D234" s="593"/>
      <c r="E234" s="560">
        <f t="shared" si="4"/>
        <v>0</v>
      </c>
      <c r="F234" s="561"/>
      <c r="G234" s="561"/>
      <c r="H234" s="560">
        <f t="shared" si="5"/>
        <v>0</v>
      </c>
      <c r="I234" s="560">
        <f t="shared" si="6"/>
        <v>0</v>
      </c>
      <c r="J234" s="591"/>
    </row>
    <row r="235" spans="1:10" ht="15" x14ac:dyDescent="0.2">
      <c r="A235" s="589">
        <v>97</v>
      </c>
      <c r="B235" s="590"/>
      <c r="C235" s="561"/>
      <c r="D235" s="593"/>
      <c r="E235" s="560">
        <f t="shared" si="4"/>
        <v>0</v>
      </c>
      <c r="F235" s="561"/>
      <c r="G235" s="561"/>
      <c r="H235" s="560">
        <f t="shared" si="5"/>
        <v>0</v>
      </c>
      <c r="I235" s="560">
        <f t="shared" si="6"/>
        <v>0</v>
      </c>
      <c r="J235" s="591"/>
    </row>
    <row r="236" spans="1:10" ht="15" x14ac:dyDescent="0.2">
      <c r="A236" s="589">
        <v>98</v>
      </c>
      <c r="B236" s="590"/>
      <c r="C236" s="561"/>
      <c r="D236" s="593"/>
      <c r="E236" s="560">
        <f t="shared" si="4"/>
        <v>0</v>
      </c>
      <c r="F236" s="561"/>
      <c r="G236" s="561"/>
      <c r="H236" s="560">
        <f t="shared" si="5"/>
        <v>0</v>
      </c>
      <c r="I236" s="560">
        <f t="shared" si="6"/>
        <v>0</v>
      </c>
      <c r="J236" s="591"/>
    </row>
    <row r="237" spans="1:10" ht="15" x14ac:dyDescent="0.2">
      <c r="A237" s="589">
        <v>99</v>
      </c>
      <c r="B237" s="590"/>
      <c r="C237" s="561"/>
      <c r="D237" s="593"/>
      <c r="E237" s="560">
        <f t="shared" si="4"/>
        <v>0</v>
      </c>
      <c r="F237" s="561"/>
      <c r="G237" s="561"/>
      <c r="H237" s="560">
        <f t="shared" si="5"/>
        <v>0</v>
      </c>
      <c r="I237" s="560">
        <f t="shared" si="6"/>
        <v>0</v>
      </c>
      <c r="J237" s="591"/>
    </row>
    <row r="238" spans="1:10" ht="15" x14ac:dyDescent="0.2">
      <c r="A238" s="589">
        <v>100</v>
      </c>
      <c r="B238" s="590"/>
      <c r="C238" s="561"/>
      <c r="D238" s="593"/>
      <c r="E238" s="560">
        <f t="shared" si="4"/>
        <v>0</v>
      </c>
      <c r="F238" s="561"/>
      <c r="G238" s="561"/>
      <c r="H238" s="560">
        <f t="shared" si="5"/>
        <v>0</v>
      </c>
      <c r="I238" s="560">
        <f t="shared" si="6"/>
        <v>0</v>
      </c>
      <c r="J238" s="591"/>
    </row>
    <row r="239" spans="1:10" ht="15" x14ac:dyDescent="0.2">
      <c r="A239" s="589">
        <v>101</v>
      </c>
      <c r="B239" s="590"/>
      <c r="C239" s="561"/>
      <c r="D239" s="593"/>
      <c r="E239" s="560">
        <f t="shared" si="4"/>
        <v>0</v>
      </c>
      <c r="F239" s="561"/>
      <c r="G239" s="561"/>
      <c r="H239" s="560">
        <f t="shared" si="5"/>
        <v>0</v>
      </c>
      <c r="I239" s="560">
        <f t="shared" si="6"/>
        <v>0</v>
      </c>
      <c r="J239" s="591"/>
    </row>
    <row r="240" spans="1:10" ht="15" x14ac:dyDescent="0.2">
      <c r="A240" s="589">
        <v>102</v>
      </c>
      <c r="B240" s="590"/>
      <c r="C240" s="561"/>
      <c r="D240" s="593"/>
      <c r="E240" s="560">
        <f t="shared" si="4"/>
        <v>0</v>
      </c>
      <c r="F240" s="561"/>
      <c r="G240" s="561"/>
      <c r="H240" s="560">
        <f t="shared" si="5"/>
        <v>0</v>
      </c>
      <c r="I240" s="560">
        <f t="shared" si="6"/>
        <v>0</v>
      </c>
      <c r="J240" s="591"/>
    </row>
    <row r="241" spans="1:10" ht="15" x14ac:dyDescent="0.2">
      <c r="A241" s="589">
        <v>103</v>
      </c>
      <c r="B241" s="590"/>
      <c r="C241" s="561"/>
      <c r="D241" s="593"/>
      <c r="E241" s="560">
        <f t="shared" si="4"/>
        <v>0</v>
      </c>
      <c r="F241" s="561"/>
      <c r="G241" s="561"/>
      <c r="H241" s="560">
        <f t="shared" si="5"/>
        <v>0</v>
      </c>
      <c r="I241" s="560">
        <f t="shared" si="6"/>
        <v>0</v>
      </c>
      <c r="J241" s="591"/>
    </row>
    <row r="242" spans="1:10" ht="15" x14ac:dyDescent="0.2">
      <c r="A242" s="589">
        <v>104</v>
      </c>
      <c r="B242" s="590"/>
      <c r="C242" s="561"/>
      <c r="D242" s="593"/>
      <c r="E242" s="560">
        <f t="shared" si="4"/>
        <v>0</v>
      </c>
      <c r="F242" s="561"/>
      <c r="G242" s="561"/>
      <c r="H242" s="560">
        <f t="shared" si="5"/>
        <v>0</v>
      </c>
      <c r="I242" s="560">
        <f t="shared" si="6"/>
        <v>0</v>
      </c>
      <c r="J242" s="591"/>
    </row>
    <row r="243" spans="1:10" ht="15" x14ac:dyDescent="0.2">
      <c r="A243" s="589">
        <v>105</v>
      </c>
      <c r="B243" s="590"/>
      <c r="C243" s="561"/>
      <c r="D243" s="593"/>
      <c r="E243" s="560">
        <f t="shared" si="4"/>
        <v>0</v>
      </c>
      <c r="F243" s="561"/>
      <c r="G243" s="561"/>
      <c r="H243" s="560">
        <f t="shared" si="5"/>
        <v>0</v>
      </c>
      <c r="I243" s="560">
        <f t="shared" si="6"/>
        <v>0</v>
      </c>
      <c r="J243" s="591"/>
    </row>
    <row r="244" spans="1:10" ht="15" x14ac:dyDescent="0.2">
      <c r="A244" s="589">
        <v>106</v>
      </c>
      <c r="B244" s="590"/>
      <c r="C244" s="561"/>
      <c r="D244" s="593"/>
      <c r="E244" s="560">
        <f t="shared" si="4"/>
        <v>0</v>
      </c>
      <c r="F244" s="561"/>
      <c r="G244" s="561"/>
      <c r="H244" s="560">
        <f t="shared" si="5"/>
        <v>0</v>
      </c>
      <c r="I244" s="560">
        <f t="shared" si="6"/>
        <v>0</v>
      </c>
      <c r="J244" s="591"/>
    </row>
    <row r="245" spans="1:10" ht="15" x14ac:dyDescent="0.2">
      <c r="A245" s="589">
        <v>107</v>
      </c>
      <c r="B245" s="590"/>
      <c r="C245" s="561"/>
      <c r="D245" s="593"/>
      <c r="E245" s="560">
        <f t="shared" si="4"/>
        <v>0</v>
      </c>
      <c r="F245" s="561"/>
      <c r="G245" s="561"/>
      <c r="H245" s="560">
        <f t="shared" si="5"/>
        <v>0</v>
      </c>
      <c r="I245" s="560">
        <f t="shared" si="6"/>
        <v>0</v>
      </c>
      <c r="J245" s="591"/>
    </row>
    <row r="246" spans="1:10" ht="15" x14ac:dyDescent="0.2">
      <c r="A246" s="589">
        <v>108</v>
      </c>
      <c r="B246" s="590"/>
      <c r="C246" s="561"/>
      <c r="D246" s="593"/>
      <c r="E246" s="560">
        <f t="shared" si="4"/>
        <v>0</v>
      </c>
      <c r="F246" s="561"/>
      <c r="G246" s="561"/>
      <c r="H246" s="560">
        <f t="shared" si="5"/>
        <v>0</v>
      </c>
      <c r="I246" s="560">
        <f t="shared" si="6"/>
        <v>0</v>
      </c>
      <c r="J246" s="591"/>
    </row>
    <row r="247" spans="1:10" ht="15" x14ac:dyDescent="0.2">
      <c r="A247" s="589">
        <v>109</v>
      </c>
      <c r="B247" s="590"/>
      <c r="C247" s="561"/>
      <c r="D247" s="593"/>
      <c r="E247" s="560">
        <f t="shared" si="4"/>
        <v>0</v>
      </c>
      <c r="F247" s="561"/>
      <c r="G247" s="561"/>
      <c r="H247" s="560">
        <f t="shared" si="5"/>
        <v>0</v>
      </c>
      <c r="I247" s="560">
        <f t="shared" si="6"/>
        <v>0</v>
      </c>
      <c r="J247" s="591"/>
    </row>
    <row r="248" spans="1:10" ht="15" x14ac:dyDescent="0.2">
      <c r="A248" s="589">
        <v>110</v>
      </c>
      <c r="B248" s="590"/>
      <c r="C248" s="561"/>
      <c r="D248" s="593"/>
      <c r="E248" s="560">
        <f t="shared" si="4"/>
        <v>0</v>
      </c>
      <c r="F248" s="561"/>
      <c r="G248" s="561"/>
      <c r="H248" s="560">
        <f t="shared" si="5"/>
        <v>0</v>
      </c>
      <c r="I248" s="560">
        <f t="shared" si="6"/>
        <v>0</v>
      </c>
      <c r="J248" s="591"/>
    </row>
    <row r="249" spans="1:10" ht="15" x14ac:dyDescent="0.2">
      <c r="A249" s="589">
        <v>111</v>
      </c>
      <c r="B249" s="590"/>
      <c r="C249" s="561"/>
      <c r="D249" s="593"/>
      <c r="E249" s="560">
        <f t="shared" si="4"/>
        <v>0</v>
      </c>
      <c r="F249" s="561"/>
      <c r="G249" s="561"/>
      <c r="H249" s="560">
        <f t="shared" si="5"/>
        <v>0</v>
      </c>
      <c r="I249" s="560">
        <f t="shared" si="6"/>
        <v>0</v>
      </c>
      <c r="J249" s="591"/>
    </row>
    <row r="250" spans="1:10" ht="15" x14ac:dyDescent="0.2">
      <c r="A250" s="589">
        <v>112</v>
      </c>
      <c r="B250" s="590"/>
      <c r="C250" s="561"/>
      <c r="D250" s="593"/>
      <c r="E250" s="560">
        <f t="shared" si="4"/>
        <v>0</v>
      </c>
      <c r="F250" s="561"/>
      <c r="G250" s="561"/>
      <c r="H250" s="560">
        <f t="shared" si="5"/>
        <v>0</v>
      </c>
      <c r="I250" s="560">
        <f t="shared" si="6"/>
        <v>0</v>
      </c>
      <c r="J250" s="591"/>
    </row>
    <row r="251" spans="1:10" ht="15" x14ac:dyDescent="0.2">
      <c r="A251" s="589">
        <v>113</v>
      </c>
      <c r="B251" s="590"/>
      <c r="C251" s="561"/>
      <c r="D251" s="593"/>
      <c r="E251" s="560">
        <f t="shared" si="4"/>
        <v>0</v>
      </c>
      <c r="F251" s="561"/>
      <c r="G251" s="561"/>
      <c r="H251" s="560">
        <f t="shared" si="5"/>
        <v>0</v>
      </c>
      <c r="I251" s="560">
        <f t="shared" si="6"/>
        <v>0</v>
      </c>
      <c r="J251" s="591"/>
    </row>
    <row r="252" spans="1:10" ht="15" x14ac:dyDescent="0.2">
      <c r="A252" s="589">
        <v>114</v>
      </c>
      <c r="B252" s="590"/>
      <c r="C252" s="561"/>
      <c r="D252" s="593"/>
      <c r="E252" s="560">
        <f t="shared" si="4"/>
        <v>0</v>
      </c>
      <c r="F252" s="561"/>
      <c r="G252" s="561"/>
      <c r="H252" s="560">
        <f t="shared" si="5"/>
        <v>0</v>
      </c>
      <c r="I252" s="560">
        <f t="shared" si="6"/>
        <v>0</v>
      </c>
      <c r="J252" s="591"/>
    </row>
    <row r="253" spans="1:10" ht="15" x14ac:dyDescent="0.2">
      <c r="A253" s="589">
        <v>115</v>
      </c>
      <c r="B253" s="590"/>
      <c r="C253" s="561"/>
      <c r="D253" s="593"/>
      <c r="E253" s="560">
        <f t="shared" si="4"/>
        <v>0</v>
      </c>
      <c r="F253" s="561"/>
      <c r="G253" s="561"/>
      <c r="H253" s="560">
        <f t="shared" si="5"/>
        <v>0</v>
      </c>
      <c r="I253" s="560">
        <f t="shared" si="6"/>
        <v>0</v>
      </c>
      <c r="J253" s="591"/>
    </row>
    <row r="254" spans="1:10" ht="15" x14ac:dyDescent="0.2">
      <c r="A254" s="589">
        <v>116</v>
      </c>
      <c r="B254" s="590"/>
      <c r="C254" s="561"/>
      <c r="D254" s="593"/>
      <c r="E254" s="560">
        <f t="shared" si="4"/>
        <v>0</v>
      </c>
      <c r="F254" s="561"/>
      <c r="G254" s="561"/>
      <c r="H254" s="560">
        <f t="shared" si="5"/>
        <v>0</v>
      </c>
      <c r="I254" s="560">
        <f t="shared" si="6"/>
        <v>0</v>
      </c>
      <c r="J254" s="591"/>
    </row>
    <row r="255" spans="1:10" ht="15" x14ac:dyDescent="0.2">
      <c r="A255" s="589">
        <v>117</v>
      </c>
      <c r="B255" s="590"/>
      <c r="C255" s="561"/>
      <c r="D255" s="593"/>
      <c r="E255" s="560">
        <f t="shared" si="4"/>
        <v>0</v>
      </c>
      <c r="F255" s="561"/>
      <c r="G255" s="561"/>
      <c r="H255" s="560">
        <f t="shared" si="5"/>
        <v>0</v>
      </c>
      <c r="I255" s="560">
        <f t="shared" si="6"/>
        <v>0</v>
      </c>
      <c r="J255" s="591"/>
    </row>
    <row r="256" spans="1:10" ht="15" x14ac:dyDescent="0.2">
      <c r="A256" s="589">
        <v>118</v>
      </c>
      <c r="B256" s="590"/>
      <c r="C256" s="561"/>
      <c r="D256" s="593"/>
      <c r="E256" s="560">
        <f t="shared" si="4"/>
        <v>0</v>
      </c>
      <c r="F256" s="561"/>
      <c r="G256" s="561"/>
      <c r="H256" s="560">
        <f t="shared" si="5"/>
        <v>0</v>
      </c>
      <c r="I256" s="560">
        <f t="shared" si="6"/>
        <v>0</v>
      </c>
      <c r="J256" s="591"/>
    </row>
    <row r="257" spans="1:10" ht="15" x14ac:dyDescent="0.2">
      <c r="A257" s="589">
        <v>119</v>
      </c>
      <c r="B257" s="590"/>
      <c r="C257" s="561"/>
      <c r="D257" s="593"/>
      <c r="E257" s="560">
        <f t="shared" si="4"/>
        <v>0</v>
      </c>
      <c r="F257" s="561"/>
      <c r="G257" s="561"/>
      <c r="H257" s="560">
        <f t="shared" si="5"/>
        <v>0</v>
      </c>
      <c r="I257" s="560">
        <f t="shared" si="6"/>
        <v>0</v>
      </c>
      <c r="J257" s="591"/>
    </row>
    <row r="258" spans="1:10" ht="15" x14ac:dyDescent="0.2">
      <c r="A258" s="589">
        <v>120</v>
      </c>
      <c r="B258" s="590"/>
      <c r="C258" s="561"/>
      <c r="D258" s="593"/>
      <c r="E258" s="560">
        <f t="shared" si="4"/>
        <v>0</v>
      </c>
      <c r="F258" s="561"/>
      <c r="G258" s="561"/>
      <c r="H258" s="560">
        <f t="shared" si="5"/>
        <v>0</v>
      </c>
      <c r="I258" s="560">
        <f t="shared" si="6"/>
        <v>0</v>
      </c>
      <c r="J258" s="591"/>
    </row>
    <row r="259" spans="1:10" ht="15" x14ac:dyDescent="0.2">
      <c r="A259" s="589">
        <v>121</v>
      </c>
      <c r="B259" s="590"/>
      <c r="C259" s="561"/>
      <c r="D259" s="593"/>
      <c r="E259" s="560">
        <f t="shared" si="4"/>
        <v>0</v>
      </c>
      <c r="F259" s="561"/>
      <c r="G259" s="561"/>
      <c r="H259" s="560">
        <f t="shared" si="5"/>
        <v>0</v>
      </c>
      <c r="I259" s="560">
        <f t="shared" si="6"/>
        <v>0</v>
      </c>
      <c r="J259" s="591"/>
    </row>
    <row r="260" spans="1:10" ht="15" x14ac:dyDescent="0.2">
      <c r="A260" s="589">
        <v>122</v>
      </c>
      <c r="B260" s="590"/>
      <c r="C260" s="561"/>
      <c r="D260" s="593"/>
      <c r="E260" s="560">
        <f t="shared" si="4"/>
        <v>0</v>
      </c>
      <c r="F260" s="561"/>
      <c r="G260" s="561"/>
      <c r="H260" s="560">
        <f t="shared" si="5"/>
        <v>0</v>
      </c>
      <c r="I260" s="560">
        <f t="shared" si="6"/>
        <v>0</v>
      </c>
      <c r="J260" s="591"/>
    </row>
    <row r="261" spans="1:10" ht="15" x14ac:dyDescent="0.2">
      <c r="A261" s="589">
        <v>123</v>
      </c>
      <c r="B261" s="590"/>
      <c r="C261" s="561"/>
      <c r="D261" s="593"/>
      <c r="E261" s="560">
        <f t="shared" si="4"/>
        <v>0</v>
      </c>
      <c r="F261" s="561"/>
      <c r="G261" s="561"/>
      <c r="H261" s="560">
        <f t="shared" si="5"/>
        <v>0</v>
      </c>
      <c r="I261" s="560">
        <f t="shared" si="6"/>
        <v>0</v>
      </c>
      <c r="J261" s="591"/>
    </row>
    <row r="262" spans="1:10" ht="15" x14ac:dyDescent="0.2">
      <c r="A262" s="589">
        <v>124</v>
      </c>
      <c r="B262" s="590"/>
      <c r="C262" s="561"/>
      <c r="D262" s="593"/>
      <c r="E262" s="560">
        <f t="shared" si="4"/>
        <v>0</v>
      </c>
      <c r="F262" s="561"/>
      <c r="G262" s="561"/>
      <c r="H262" s="560">
        <f t="shared" si="5"/>
        <v>0</v>
      </c>
      <c r="I262" s="560">
        <f t="shared" si="6"/>
        <v>0</v>
      </c>
      <c r="J262" s="591"/>
    </row>
    <row r="263" spans="1:10" ht="15" x14ac:dyDescent="0.2">
      <c r="A263" s="589">
        <v>125</v>
      </c>
      <c r="B263" s="590"/>
      <c r="C263" s="561"/>
      <c r="D263" s="593"/>
      <c r="E263" s="560">
        <f t="shared" si="4"/>
        <v>0</v>
      </c>
      <c r="F263" s="561"/>
      <c r="G263" s="561"/>
      <c r="H263" s="560">
        <f t="shared" si="5"/>
        <v>0</v>
      </c>
      <c r="I263" s="560">
        <f t="shared" si="6"/>
        <v>0</v>
      </c>
      <c r="J263" s="591"/>
    </row>
    <row r="264" spans="1:10" ht="15" x14ac:dyDescent="0.2">
      <c r="A264" s="589">
        <v>126</v>
      </c>
      <c r="B264" s="590"/>
      <c r="C264" s="561"/>
      <c r="D264" s="593"/>
      <c r="E264" s="560">
        <f t="shared" si="4"/>
        <v>0</v>
      </c>
      <c r="F264" s="561"/>
      <c r="G264" s="561"/>
      <c r="H264" s="560">
        <f t="shared" si="5"/>
        <v>0</v>
      </c>
      <c r="I264" s="560">
        <f t="shared" si="6"/>
        <v>0</v>
      </c>
      <c r="J264" s="591"/>
    </row>
    <row r="265" spans="1:10" ht="15" x14ac:dyDescent="0.2">
      <c r="A265" s="589">
        <v>127</v>
      </c>
      <c r="B265" s="590"/>
      <c r="C265" s="561"/>
      <c r="D265" s="593"/>
      <c r="E265" s="560">
        <f t="shared" si="4"/>
        <v>0</v>
      </c>
      <c r="F265" s="561"/>
      <c r="G265" s="561"/>
      <c r="H265" s="560">
        <f t="shared" si="5"/>
        <v>0</v>
      </c>
      <c r="I265" s="560">
        <f t="shared" si="6"/>
        <v>0</v>
      </c>
      <c r="J265" s="591"/>
    </row>
    <row r="266" spans="1:10" ht="15" x14ac:dyDescent="0.2">
      <c r="A266" s="589">
        <v>128</v>
      </c>
      <c r="B266" s="590"/>
      <c r="C266" s="561"/>
      <c r="D266" s="593"/>
      <c r="E266" s="560">
        <f t="shared" si="4"/>
        <v>0</v>
      </c>
      <c r="F266" s="561"/>
      <c r="G266" s="561"/>
      <c r="H266" s="560">
        <f t="shared" si="5"/>
        <v>0</v>
      </c>
      <c r="I266" s="560">
        <f t="shared" si="6"/>
        <v>0</v>
      </c>
      <c r="J266" s="591"/>
    </row>
    <row r="267" spans="1:10" ht="15" x14ac:dyDescent="0.2">
      <c r="A267" s="589">
        <v>129</v>
      </c>
      <c r="B267" s="590"/>
      <c r="C267" s="561"/>
      <c r="D267" s="593"/>
      <c r="E267" s="560">
        <f t="shared" ref="E267:E330" si="7">IF(D267=0,0,NETWORKDAYS(D267,EOMONTH(D267,0),$E$7:$E$111)*8)</f>
        <v>0</v>
      </c>
      <c r="F267" s="561"/>
      <c r="G267" s="561"/>
      <c r="H267" s="560">
        <f t="shared" ref="H267:H330" si="8">IF(E267=0,0,IF(F267=0,ROUND(C267*G267/E267,2),ROUND(C267*G267/F267,2)))</f>
        <v>0</v>
      </c>
      <c r="I267" s="560">
        <f t="shared" si="6"/>
        <v>0</v>
      </c>
      <c r="J267" s="591"/>
    </row>
    <row r="268" spans="1:10" ht="15" x14ac:dyDescent="0.2">
      <c r="A268" s="589">
        <v>130</v>
      </c>
      <c r="B268" s="590"/>
      <c r="C268" s="561"/>
      <c r="D268" s="593"/>
      <c r="E268" s="560">
        <f t="shared" si="7"/>
        <v>0</v>
      </c>
      <c r="F268" s="561"/>
      <c r="G268" s="561"/>
      <c r="H268" s="560">
        <f t="shared" si="8"/>
        <v>0</v>
      </c>
      <c r="I268" s="560">
        <f t="shared" ref="I268:I331" si="9">IF($I$135="3,50 €/qm",ROUND(H268*3.5,2),0)</f>
        <v>0</v>
      </c>
      <c r="J268" s="591"/>
    </row>
    <row r="269" spans="1:10" ht="15" x14ac:dyDescent="0.2">
      <c r="A269" s="589">
        <v>131</v>
      </c>
      <c r="B269" s="590"/>
      <c r="C269" s="561"/>
      <c r="D269" s="593"/>
      <c r="E269" s="560">
        <f t="shared" si="7"/>
        <v>0</v>
      </c>
      <c r="F269" s="561"/>
      <c r="G269" s="561"/>
      <c r="H269" s="560">
        <f t="shared" si="8"/>
        <v>0</v>
      </c>
      <c r="I269" s="560">
        <f t="shared" si="9"/>
        <v>0</v>
      </c>
      <c r="J269" s="591"/>
    </row>
    <row r="270" spans="1:10" ht="15" x14ac:dyDescent="0.2">
      <c r="A270" s="589">
        <v>132</v>
      </c>
      <c r="B270" s="590"/>
      <c r="C270" s="561"/>
      <c r="D270" s="593"/>
      <c r="E270" s="560">
        <f t="shared" si="7"/>
        <v>0</v>
      </c>
      <c r="F270" s="561"/>
      <c r="G270" s="561"/>
      <c r="H270" s="560">
        <f t="shared" si="8"/>
        <v>0</v>
      </c>
      <c r="I270" s="560">
        <f t="shared" si="9"/>
        <v>0</v>
      </c>
      <c r="J270" s="591"/>
    </row>
    <row r="271" spans="1:10" ht="15" x14ac:dyDescent="0.2">
      <c r="A271" s="589">
        <v>133</v>
      </c>
      <c r="B271" s="590"/>
      <c r="C271" s="561"/>
      <c r="D271" s="593"/>
      <c r="E271" s="560">
        <f t="shared" si="7"/>
        <v>0</v>
      </c>
      <c r="F271" s="561"/>
      <c r="G271" s="561"/>
      <c r="H271" s="560">
        <f t="shared" si="8"/>
        <v>0</v>
      </c>
      <c r="I271" s="560">
        <f t="shared" si="9"/>
        <v>0</v>
      </c>
      <c r="J271" s="591"/>
    </row>
    <row r="272" spans="1:10" ht="15" x14ac:dyDescent="0.2">
      <c r="A272" s="589">
        <v>134</v>
      </c>
      <c r="B272" s="590"/>
      <c r="C272" s="561"/>
      <c r="D272" s="593"/>
      <c r="E272" s="560">
        <f t="shared" si="7"/>
        <v>0</v>
      </c>
      <c r="F272" s="561"/>
      <c r="G272" s="561"/>
      <c r="H272" s="560">
        <f t="shared" si="8"/>
        <v>0</v>
      </c>
      <c r="I272" s="560">
        <f t="shared" si="9"/>
        <v>0</v>
      </c>
      <c r="J272" s="591"/>
    </row>
    <row r="273" spans="1:10" ht="15" x14ac:dyDescent="0.2">
      <c r="A273" s="589">
        <v>135</v>
      </c>
      <c r="B273" s="590"/>
      <c r="C273" s="561"/>
      <c r="D273" s="593"/>
      <c r="E273" s="560">
        <f t="shared" si="7"/>
        <v>0</v>
      </c>
      <c r="F273" s="561"/>
      <c r="G273" s="561"/>
      <c r="H273" s="560">
        <f t="shared" si="8"/>
        <v>0</v>
      </c>
      <c r="I273" s="560">
        <f t="shared" si="9"/>
        <v>0</v>
      </c>
      <c r="J273" s="591"/>
    </row>
    <row r="274" spans="1:10" ht="15" x14ac:dyDescent="0.2">
      <c r="A274" s="589">
        <v>136</v>
      </c>
      <c r="B274" s="590"/>
      <c r="C274" s="561"/>
      <c r="D274" s="593"/>
      <c r="E274" s="560">
        <f t="shared" si="7"/>
        <v>0</v>
      </c>
      <c r="F274" s="561"/>
      <c r="G274" s="561"/>
      <c r="H274" s="560">
        <f t="shared" si="8"/>
        <v>0</v>
      </c>
      <c r="I274" s="560">
        <f t="shared" si="9"/>
        <v>0</v>
      </c>
      <c r="J274" s="591"/>
    </row>
    <row r="275" spans="1:10" ht="15" x14ac:dyDescent="0.2">
      <c r="A275" s="589">
        <v>137</v>
      </c>
      <c r="B275" s="590"/>
      <c r="C275" s="561"/>
      <c r="D275" s="593"/>
      <c r="E275" s="560">
        <f t="shared" si="7"/>
        <v>0</v>
      </c>
      <c r="F275" s="561"/>
      <c r="G275" s="561"/>
      <c r="H275" s="560">
        <f t="shared" si="8"/>
        <v>0</v>
      </c>
      <c r="I275" s="560">
        <f t="shared" si="9"/>
        <v>0</v>
      </c>
      <c r="J275" s="591"/>
    </row>
    <row r="276" spans="1:10" ht="15" x14ac:dyDescent="0.2">
      <c r="A276" s="589">
        <v>138</v>
      </c>
      <c r="B276" s="590"/>
      <c r="C276" s="561"/>
      <c r="D276" s="593"/>
      <c r="E276" s="560">
        <f t="shared" si="7"/>
        <v>0</v>
      </c>
      <c r="F276" s="561"/>
      <c r="G276" s="561"/>
      <c r="H276" s="560">
        <f t="shared" si="8"/>
        <v>0</v>
      </c>
      <c r="I276" s="560">
        <f t="shared" si="9"/>
        <v>0</v>
      </c>
      <c r="J276" s="591"/>
    </row>
    <row r="277" spans="1:10" ht="15" x14ac:dyDescent="0.2">
      <c r="A277" s="589">
        <v>139</v>
      </c>
      <c r="B277" s="590"/>
      <c r="C277" s="561"/>
      <c r="D277" s="593"/>
      <c r="E277" s="560">
        <f t="shared" si="7"/>
        <v>0</v>
      </c>
      <c r="F277" s="561"/>
      <c r="G277" s="561"/>
      <c r="H277" s="560">
        <f t="shared" si="8"/>
        <v>0</v>
      </c>
      <c r="I277" s="560">
        <f t="shared" si="9"/>
        <v>0</v>
      </c>
      <c r="J277" s="591"/>
    </row>
    <row r="278" spans="1:10" ht="15" x14ac:dyDescent="0.2">
      <c r="A278" s="589">
        <v>140</v>
      </c>
      <c r="B278" s="590"/>
      <c r="C278" s="561"/>
      <c r="D278" s="593"/>
      <c r="E278" s="560">
        <f t="shared" si="7"/>
        <v>0</v>
      </c>
      <c r="F278" s="561"/>
      <c r="G278" s="561"/>
      <c r="H278" s="560">
        <f t="shared" si="8"/>
        <v>0</v>
      </c>
      <c r="I278" s="560">
        <f t="shared" si="9"/>
        <v>0</v>
      </c>
      <c r="J278" s="591"/>
    </row>
    <row r="279" spans="1:10" ht="15" x14ac:dyDescent="0.2">
      <c r="A279" s="589">
        <v>141</v>
      </c>
      <c r="B279" s="590"/>
      <c r="C279" s="561"/>
      <c r="D279" s="593"/>
      <c r="E279" s="560">
        <f t="shared" si="7"/>
        <v>0</v>
      </c>
      <c r="F279" s="561"/>
      <c r="G279" s="561"/>
      <c r="H279" s="560">
        <f t="shared" si="8"/>
        <v>0</v>
      </c>
      <c r="I279" s="560">
        <f t="shared" si="9"/>
        <v>0</v>
      </c>
      <c r="J279" s="591"/>
    </row>
    <row r="280" spans="1:10" ht="15" x14ac:dyDescent="0.2">
      <c r="A280" s="589">
        <v>142</v>
      </c>
      <c r="B280" s="590"/>
      <c r="C280" s="561"/>
      <c r="D280" s="593"/>
      <c r="E280" s="560">
        <f t="shared" si="7"/>
        <v>0</v>
      </c>
      <c r="F280" s="561"/>
      <c r="G280" s="561"/>
      <c r="H280" s="560">
        <f t="shared" si="8"/>
        <v>0</v>
      </c>
      <c r="I280" s="560">
        <f t="shared" si="9"/>
        <v>0</v>
      </c>
      <c r="J280" s="591"/>
    </row>
    <row r="281" spans="1:10" ht="15" x14ac:dyDescent="0.2">
      <c r="A281" s="589">
        <v>143</v>
      </c>
      <c r="B281" s="590"/>
      <c r="C281" s="561"/>
      <c r="D281" s="593"/>
      <c r="E281" s="560">
        <f t="shared" si="7"/>
        <v>0</v>
      </c>
      <c r="F281" s="561"/>
      <c r="G281" s="561"/>
      <c r="H281" s="560">
        <f t="shared" si="8"/>
        <v>0</v>
      </c>
      <c r="I281" s="560">
        <f t="shared" si="9"/>
        <v>0</v>
      </c>
      <c r="J281" s="591"/>
    </row>
    <row r="282" spans="1:10" ht="15" x14ac:dyDescent="0.2">
      <c r="A282" s="589">
        <v>144</v>
      </c>
      <c r="B282" s="590"/>
      <c r="C282" s="561"/>
      <c r="D282" s="593"/>
      <c r="E282" s="560">
        <f t="shared" si="7"/>
        <v>0</v>
      </c>
      <c r="F282" s="561"/>
      <c r="G282" s="561"/>
      <c r="H282" s="560">
        <f t="shared" si="8"/>
        <v>0</v>
      </c>
      <c r="I282" s="560">
        <f t="shared" si="9"/>
        <v>0</v>
      </c>
      <c r="J282" s="591"/>
    </row>
    <row r="283" spans="1:10" ht="15" x14ac:dyDescent="0.2">
      <c r="A283" s="589">
        <v>145</v>
      </c>
      <c r="B283" s="590"/>
      <c r="C283" s="561"/>
      <c r="D283" s="593"/>
      <c r="E283" s="560">
        <f t="shared" si="7"/>
        <v>0</v>
      </c>
      <c r="F283" s="561"/>
      <c r="G283" s="561"/>
      <c r="H283" s="560">
        <f t="shared" si="8"/>
        <v>0</v>
      </c>
      <c r="I283" s="560">
        <f t="shared" si="9"/>
        <v>0</v>
      </c>
      <c r="J283" s="591"/>
    </row>
    <row r="284" spans="1:10" ht="15" x14ac:dyDescent="0.2">
      <c r="A284" s="589">
        <v>146</v>
      </c>
      <c r="B284" s="590"/>
      <c r="C284" s="561"/>
      <c r="D284" s="593"/>
      <c r="E284" s="560">
        <f t="shared" si="7"/>
        <v>0</v>
      </c>
      <c r="F284" s="561"/>
      <c r="G284" s="561"/>
      <c r="H284" s="560">
        <f t="shared" si="8"/>
        <v>0</v>
      </c>
      <c r="I284" s="560">
        <f t="shared" si="9"/>
        <v>0</v>
      </c>
      <c r="J284" s="591"/>
    </row>
    <row r="285" spans="1:10" ht="15" x14ac:dyDescent="0.2">
      <c r="A285" s="589">
        <v>147</v>
      </c>
      <c r="B285" s="590"/>
      <c r="C285" s="561"/>
      <c r="D285" s="593"/>
      <c r="E285" s="560">
        <f t="shared" si="7"/>
        <v>0</v>
      </c>
      <c r="F285" s="561"/>
      <c r="G285" s="561"/>
      <c r="H285" s="560">
        <f t="shared" si="8"/>
        <v>0</v>
      </c>
      <c r="I285" s="560">
        <f t="shared" si="9"/>
        <v>0</v>
      </c>
      <c r="J285" s="591"/>
    </row>
    <row r="286" spans="1:10" ht="15" x14ac:dyDescent="0.2">
      <c r="A286" s="589">
        <v>148</v>
      </c>
      <c r="B286" s="590"/>
      <c r="C286" s="561"/>
      <c r="D286" s="593"/>
      <c r="E286" s="560">
        <f t="shared" si="7"/>
        <v>0</v>
      </c>
      <c r="F286" s="561"/>
      <c r="G286" s="561"/>
      <c r="H286" s="560">
        <f t="shared" si="8"/>
        <v>0</v>
      </c>
      <c r="I286" s="560">
        <f t="shared" si="9"/>
        <v>0</v>
      </c>
      <c r="J286" s="591"/>
    </row>
    <row r="287" spans="1:10" ht="15" x14ac:dyDescent="0.2">
      <c r="A287" s="589">
        <v>149</v>
      </c>
      <c r="B287" s="590"/>
      <c r="C287" s="561"/>
      <c r="D287" s="593"/>
      <c r="E287" s="560">
        <f t="shared" si="7"/>
        <v>0</v>
      </c>
      <c r="F287" s="561"/>
      <c r="G287" s="561"/>
      <c r="H287" s="560">
        <f t="shared" si="8"/>
        <v>0</v>
      </c>
      <c r="I287" s="560">
        <f t="shared" si="9"/>
        <v>0</v>
      </c>
      <c r="J287" s="591"/>
    </row>
    <row r="288" spans="1:10" ht="15" x14ac:dyDescent="0.2">
      <c r="A288" s="589">
        <v>150</v>
      </c>
      <c r="B288" s="590"/>
      <c r="C288" s="561"/>
      <c r="D288" s="593"/>
      <c r="E288" s="560">
        <f t="shared" si="7"/>
        <v>0</v>
      </c>
      <c r="F288" s="561"/>
      <c r="G288" s="561"/>
      <c r="H288" s="560">
        <f t="shared" si="8"/>
        <v>0</v>
      </c>
      <c r="I288" s="560">
        <f t="shared" si="9"/>
        <v>0</v>
      </c>
      <c r="J288" s="591"/>
    </row>
    <row r="289" spans="1:10" ht="15" x14ac:dyDescent="0.2">
      <c r="A289" s="589">
        <v>151</v>
      </c>
      <c r="B289" s="590"/>
      <c r="C289" s="561"/>
      <c r="D289" s="593"/>
      <c r="E289" s="560">
        <f t="shared" si="7"/>
        <v>0</v>
      </c>
      <c r="F289" s="561"/>
      <c r="G289" s="561"/>
      <c r="H289" s="560">
        <f t="shared" si="8"/>
        <v>0</v>
      </c>
      <c r="I289" s="560">
        <f t="shared" si="9"/>
        <v>0</v>
      </c>
      <c r="J289" s="591"/>
    </row>
    <row r="290" spans="1:10" ht="15" x14ac:dyDescent="0.2">
      <c r="A290" s="589">
        <v>152</v>
      </c>
      <c r="B290" s="590"/>
      <c r="C290" s="561"/>
      <c r="D290" s="593"/>
      <c r="E290" s="560">
        <f t="shared" si="7"/>
        <v>0</v>
      </c>
      <c r="F290" s="561"/>
      <c r="G290" s="561"/>
      <c r="H290" s="560">
        <f t="shared" si="8"/>
        <v>0</v>
      </c>
      <c r="I290" s="560">
        <f t="shared" si="9"/>
        <v>0</v>
      </c>
      <c r="J290" s="591"/>
    </row>
    <row r="291" spans="1:10" ht="15" x14ac:dyDescent="0.2">
      <c r="A291" s="589">
        <v>153</v>
      </c>
      <c r="B291" s="590"/>
      <c r="C291" s="561"/>
      <c r="D291" s="593"/>
      <c r="E291" s="560">
        <f t="shared" si="7"/>
        <v>0</v>
      </c>
      <c r="F291" s="561"/>
      <c r="G291" s="561"/>
      <c r="H291" s="560">
        <f t="shared" si="8"/>
        <v>0</v>
      </c>
      <c r="I291" s="560">
        <f t="shared" si="9"/>
        <v>0</v>
      </c>
      <c r="J291" s="591"/>
    </row>
    <row r="292" spans="1:10" ht="15" x14ac:dyDescent="0.2">
      <c r="A292" s="589">
        <v>154</v>
      </c>
      <c r="B292" s="590"/>
      <c r="C292" s="561"/>
      <c r="D292" s="593"/>
      <c r="E292" s="560">
        <f t="shared" si="7"/>
        <v>0</v>
      </c>
      <c r="F292" s="561"/>
      <c r="G292" s="561"/>
      <c r="H292" s="560">
        <f t="shared" si="8"/>
        <v>0</v>
      </c>
      <c r="I292" s="560">
        <f t="shared" si="9"/>
        <v>0</v>
      </c>
      <c r="J292" s="591"/>
    </row>
    <row r="293" spans="1:10" ht="15" x14ac:dyDescent="0.2">
      <c r="A293" s="589">
        <v>155</v>
      </c>
      <c r="B293" s="590"/>
      <c r="C293" s="561"/>
      <c r="D293" s="593"/>
      <c r="E293" s="560">
        <f t="shared" si="7"/>
        <v>0</v>
      </c>
      <c r="F293" s="561"/>
      <c r="G293" s="561"/>
      <c r="H293" s="560">
        <f t="shared" si="8"/>
        <v>0</v>
      </c>
      <c r="I293" s="560">
        <f t="shared" si="9"/>
        <v>0</v>
      </c>
      <c r="J293" s="591"/>
    </row>
    <row r="294" spans="1:10" ht="15" x14ac:dyDescent="0.2">
      <c r="A294" s="589">
        <v>156</v>
      </c>
      <c r="B294" s="590"/>
      <c r="C294" s="561"/>
      <c r="D294" s="593"/>
      <c r="E294" s="560">
        <f t="shared" si="7"/>
        <v>0</v>
      </c>
      <c r="F294" s="561"/>
      <c r="G294" s="561"/>
      <c r="H294" s="560">
        <f t="shared" si="8"/>
        <v>0</v>
      </c>
      <c r="I294" s="560">
        <f t="shared" si="9"/>
        <v>0</v>
      </c>
      <c r="J294" s="591"/>
    </row>
    <row r="295" spans="1:10" ht="15" x14ac:dyDescent="0.2">
      <c r="A295" s="589">
        <v>157</v>
      </c>
      <c r="B295" s="590"/>
      <c r="C295" s="561"/>
      <c r="D295" s="593"/>
      <c r="E295" s="560">
        <f t="shared" si="7"/>
        <v>0</v>
      </c>
      <c r="F295" s="561"/>
      <c r="G295" s="561"/>
      <c r="H295" s="560">
        <f t="shared" si="8"/>
        <v>0</v>
      </c>
      <c r="I295" s="560">
        <f t="shared" si="9"/>
        <v>0</v>
      </c>
      <c r="J295" s="591"/>
    </row>
    <row r="296" spans="1:10" ht="15" x14ac:dyDescent="0.2">
      <c r="A296" s="589">
        <v>158</v>
      </c>
      <c r="B296" s="590"/>
      <c r="C296" s="561"/>
      <c r="D296" s="593"/>
      <c r="E296" s="560">
        <f t="shared" si="7"/>
        <v>0</v>
      </c>
      <c r="F296" s="561"/>
      <c r="G296" s="561"/>
      <c r="H296" s="560">
        <f t="shared" si="8"/>
        <v>0</v>
      </c>
      <c r="I296" s="560">
        <f t="shared" si="9"/>
        <v>0</v>
      </c>
      <c r="J296" s="591"/>
    </row>
    <row r="297" spans="1:10" ht="15" x14ac:dyDescent="0.2">
      <c r="A297" s="589">
        <v>159</v>
      </c>
      <c r="B297" s="590"/>
      <c r="C297" s="561"/>
      <c r="D297" s="593"/>
      <c r="E297" s="560">
        <f t="shared" si="7"/>
        <v>0</v>
      </c>
      <c r="F297" s="561"/>
      <c r="G297" s="561"/>
      <c r="H297" s="560">
        <f t="shared" si="8"/>
        <v>0</v>
      </c>
      <c r="I297" s="560">
        <f t="shared" si="9"/>
        <v>0</v>
      </c>
      <c r="J297" s="591"/>
    </row>
    <row r="298" spans="1:10" ht="15" x14ac:dyDescent="0.2">
      <c r="A298" s="589">
        <v>160</v>
      </c>
      <c r="B298" s="590"/>
      <c r="C298" s="561"/>
      <c r="D298" s="593"/>
      <c r="E298" s="560">
        <f t="shared" si="7"/>
        <v>0</v>
      </c>
      <c r="F298" s="561"/>
      <c r="G298" s="561"/>
      <c r="H298" s="560">
        <f t="shared" si="8"/>
        <v>0</v>
      </c>
      <c r="I298" s="560">
        <f t="shared" si="9"/>
        <v>0</v>
      </c>
      <c r="J298" s="591"/>
    </row>
    <row r="299" spans="1:10" ht="15" x14ac:dyDescent="0.2">
      <c r="A299" s="589">
        <v>161</v>
      </c>
      <c r="B299" s="590"/>
      <c r="C299" s="561"/>
      <c r="D299" s="593"/>
      <c r="E299" s="560">
        <f t="shared" si="7"/>
        <v>0</v>
      </c>
      <c r="F299" s="561"/>
      <c r="G299" s="561"/>
      <c r="H299" s="560">
        <f t="shared" si="8"/>
        <v>0</v>
      </c>
      <c r="I299" s="560">
        <f t="shared" si="9"/>
        <v>0</v>
      </c>
      <c r="J299" s="591"/>
    </row>
    <row r="300" spans="1:10" ht="15" x14ac:dyDescent="0.2">
      <c r="A300" s="589">
        <v>162</v>
      </c>
      <c r="B300" s="590"/>
      <c r="C300" s="561"/>
      <c r="D300" s="593"/>
      <c r="E300" s="560">
        <f t="shared" si="7"/>
        <v>0</v>
      </c>
      <c r="F300" s="561"/>
      <c r="G300" s="561"/>
      <c r="H300" s="560">
        <f t="shared" si="8"/>
        <v>0</v>
      </c>
      <c r="I300" s="560">
        <f t="shared" si="9"/>
        <v>0</v>
      </c>
      <c r="J300" s="591"/>
    </row>
    <row r="301" spans="1:10" ht="15" x14ac:dyDescent="0.2">
      <c r="A301" s="589">
        <v>163</v>
      </c>
      <c r="B301" s="590"/>
      <c r="C301" s="561"/>
      <c r="D301" s="593"/>
      <c r="E301" s="560">
        <f t="shared" si="7"/>
        <v>0</v>
      </c>
      <c r="F301" s="561"/>
      <c r="G301" s="561"/>
      <c r="H301" s="560">
        <f t="shared" si="8"/>
        <v>0</v>
      </c>
      <c r="I301" s="560">
        <f t="shared" si="9"/>
        <v>0</v>
      </c>
      <c r="J301" s="591"/>
    </row>
    <row r="302" spans="1:10" ht="15" x14ac:dyDescent="0.2">
      <c r="A302" s="589">
        <v>164</v>
      </c>
      <c r="B302" s="590"/>
      <c r="C302" s="561"/>
      <c r="D302" s="593"/>
      <c r="E302" s="560">
        <f t="shared" si="7"/>
        <v>0</v>
      </c>
      <c r="F302" s="561"/>
      <c r="G302" s="561"/>
      <c r="H302" s="560">
        <f t="shared" si="8"/>
        <v>0</v>
      </c>
      <c r="I302" s="560">
        <f t="shared" si="9"/>
        <v>0</v>
      </c>
      <c r="J302" s="591"/>
    </row>
    <row r="303" spans="1:10" ht="15" x14ac:dyDescent="0.2">
      <c r="A303" s="589">
        <v>165</v>
      </c>
      <c r="B303" s="590"/>
      <c r="C303" s="561"/>
      <c r="D303" s="593"/>
      <c r="E303" s="560">
        <f t="shared" si="7"/>
        <v>0</v>
      </c>
      <c r="F303" s="561"/>
      <c r="G303" s="561"/>
      <c r="H303" s="560">
        <f t="shared" si="8"/>
        <v>0</v>
      </c>
      <c r="I303" s="560">
        <f t="shared" si="9"/>
        <v>0</v>
      </c>
      <c r="J303" s="591"/>
    </row>
    <row r="304" spans="1:10" ht="15" x14ac:dyDescent="0.2">
      <c r="A304" s="589">
        <v>166</v>
      </c>
      <c r="B304" s="590"/>
      <c r="C304" s="561"/>
      <c r="D304" s="593"/>
      <c r="E304" s="560">
        <f t="shared" si="7"/>
        <v>0</v>
      </c>
      <c r="F304" s="561"/>
      <c r="G304" s="561"/>
      <c r="H304" s="560">
        <f t="shared" si="8"/>
        <v>0</v>
      </c>
      <c r="I304" s="560">
        <f t="shared" si="9"/>
        <v>0</v>
      </c>
      <c r="J304" s="591"/>
    </row>
    <row r="305" spans="1:10" ht="15" x14ac:dyDescent="0.2">
      <c r="A305" s="589">
        <v>167</v>
      </c>
      <c r="B305" s="590"/>
      <c r="C305" s="561"/>
      <c r="D305" s="593"/>
      <c r="E305" s="560">
        <f t="shared" si="7"/>
        <v>0</v>
      </c>
      <c r="F305" s="561"/>
      <c r="G305" s="561"/>
      <c r="H305" s="560">
        <f t="shared" si="8"/>
        <v>0</v>
      </c>
      <c r="I305" s="560">
        <f t="shared" si="9"/>
        <v>0</v>
      </c>
      <c r="J305" s="591"/>
    </row>
    <row r="306" spans="1:10" ht="15" x14ac:dyDescent="0.2">
      <c r="A306" s="589">
        <v>168</v>
      </c>
      <c r="B306" s="590"/>
      <c r="C306" s="561"/>
      <c r="D306" s="593"/>
      <c r="E306" s="560">
        <f t="shared" si="7"/>
        <v>0</v>
      </c>
      <c r="F306" s="561"/>
      <c r="G306" s="561"/>
      <c r="H306" s="560">
        <f t="shared" si="8"/>
        <v>0</v>
      </c>
      <c r="I306" s="560">
        <f t="shared" si="9"/>
        <v>0</v>
      </c>
      <c r="J306" s="591"/>
    </row>
    <row r="307" spans="1:10" ht="15" x14ac:dyDescent="0.2">
      <c r="A307" s="589">
        <v>169</v>
      </c>
      <c r="B307" s="590"/>
      <c r="C307" s="561"/>
      <c r="D307" s="593"/>
      <c r="E307" s="560">
        <f t="shared" si="7"/>
        <v>0</v>
      </c>
      <c r="F307" s="561"/>
      <c r="G307" s="561"/>
      <c r="H307" s="560">
        <f t="shared" si="8"/>
        <v>0</v>
      </c>
      <c r="I307" s="560">
        <f t="shared" si="9"/>
        <v>0</v>
      </c>
      <c r="J307" s="591"/>
    </row>
    <row r="308" spans="1:10" ht="15" x14ac:dyDescent="0.2">
      <c r="A308" s="589">
        <v>170</v>
      </c>
      <c r="B308" s="590"/>
      <c r="C308" s="561"/>
      <c r="D308" s="593"/>
      <c r="E308" s="560">
        <f t="shared" si="7"/>
        <v>0</v>
      </c>
      <c r="F308" s="561"/>
      <c r="G308" s="561"/>
      <c r="H308" s="560">
        <f t="shared" si="8"/>
        <v>0</v>
      </c>
      <c r="I308" s="560">
        <f t="shared" si="9"/>
        <v>0</v>
      </c>
      <c r="J308" s="591"/>
    </row>
    <row r="309" spans="1:10" ht="15" x14ac:dyDescent="0.2">
      <c r="A309" s="589">
        <v>171</v>
      </c>
      <c r="B309" s="590"/>
      <c r="C309" s="561"/>
      <c r="D309" s="593"/>
      <c r="E309" s="560">
        <f t="shared" si="7"/>
        <v>0</v>
      </c>
      <c r="F309" s="561"/>
      <c r="G309" s="561"/>
      <c r="H309" s="560">
        <f t="shared" si="8"/>
        <v>0</v>
      </c>
      <c r="I309" s="560">
        <f t="shared" si="9"/>
        <v>0</v>
      </c>
      <c r="J309" s="591"/>
    </row>
    <row r="310" spans="1:10" ht="15" x14ac:dyDescent="0.2">
      <c r="A310" s="589">
        <v>172</v>
      </c>
      <c r="B310" s="590"/>
      <c r="C310" s="561"/>
      <c r="D310" s="593"/>
      <c r="E310" s="560">
        <f t="shared" si="7"/>
        <v>0</v>
      </c>
      <c r="F310" s="561"/>
      <c r="G310" s="561"/>
      <c r="H310" s="560">
        <f t="shared" si="8"/>
        <v>0</v>
      </c>
      <c r="I310" s="560">
        <f t="shared" si="9"/>
        <v>0</v>
      </c>
      <c r="J310" s="591"/>
    </row>
    <row r="311" spans="1:10" ht="15" x14ac:dyDescent="0.2">
      <c r="A311" s="589">
        <v>173</v>
      </c>
      <c r="B311" s="590"/>
      <c r="C311" s="561"/>
      <c r="D311" s="593"/>
      <c r="E311" s="560">
        <f t="shared" si="7"/>
        <v>0</v>
      </c>
      <c r="F311" s="561"/>
      <c r="G311" s="561"/>
      <c r="H311" s="560">
        <f t="shared" si="8"/>
        <v>0</v>
      </c>
      <c r="I311" s="560">
        <f t="shared" si="9"/>
        <v>0</v>
      </c>
      <c r="J311" s="591"/>
    </row>
    <row r="312" spans="1:10" ht="15" x14ac:dyDescent="0.2">
      <c r="A312" s="589">
        <v>174</v>
      </c>
      <c r="B312" s="590"/>
      <c r="C312" s="561"/>
      <c r="D312" s="593"/>
      <c r="E312" s="560">
        <f t="shared" si="7"/>
        <v>0</v>
      </c>
      <c r="F312" s="561"/>
      <c r="G312" s="561"/>
      <c r="H312" s="560">
        <f t="shared" si="8"/>
        <v>0</v>
      </c>
      <c r="I312" s="560">
        <f t="shared" si="9"/>
        <v>0</v>
      </c>
      <c r="J312" s="591"/>
    </row>
    <row r="313" spans="1:10" ht="15" x14ac:dyDescent="0.2">
      <c r="A313" s="589">
        <v>175</v>
      </c>
      <c r="B313" s="590"/>
      <c r="C313" s="561"/>
      <c r="D313" s="593"/>
      <c r="E313" s="560">
        <f t="shared" si="7"/>
        <v>0</v>
      </c>
      <c r="F313" s="561"/>
      <c r="G313" s="561"/>
      <c r="H313" s="560">
        <f t="shared" si="8"/>
        <v>0</v>
      </c>
      <c r="I313" s="560">
        <f t="shared" si="9"/>
        <v>0</v>
      </c>
      <c r="J313" s="591"/>
    </row>
    <row r="314" spans="1:10" ht="15" x14ac:dyDescent="0.2">
      <c r="A314" s="589">
        <v>176</v>
      </c>
      <c r="B314" s="590"/>
      <c r="C314" s="561"/>
      <c r="D314" s="593"/>
      <c r="E314" s="560">
        <f t="shared" si="7"/>
        <v>0</v>
      </c>
      <c r="F314" s="561"/>
      <c r="G314" s="561"/>
      <c r="H314" s="560">
        <f t="shared" si="8"/>
        <v>0</v>
      </c>
      <c r="I314" s="560">
        <f t="shared" si="9"/>
        <v>0</v>
      </c>
      <c r="J314" s="591"/>
    </row>
    <row r="315" spans="1:10" ht="15" x14ac:dyDescent="0.2">
      <c r="A315" s="589">
        <v>177</v>
      </c>
      <c r="B315" s="590"/>
      <c r="C315" s="561"/>
      <c r="D315" s="593"/>
      <c r="E315" s="560">
        <f t="shared" si="7"/>
        <v>0</v>
      </c>
      <c r="F315" s="561"/>
      <c r="G315" s="561"/>
      <c r="H315" s="560">
        <f t="shared" si="8"/>
        <v>0</v>
      </c>
      <c r="I315" s="560">
        <f t="shared" si="9"/>
        <v>0</v>
      </c>
      <c r="J315" s="591"/>
    </row>
    <row r="316" spans="1:10" ht="15" x14ac:dyDescent="0.2">
      <c r="A316" s="589">
        <v>178</v>
      </c>
      <c r="B316" s="590"/>
      <c r="C316" s="561"/>
      <c r="D316" s="593"/>
      <c r="E316" s="560">
        <f t="shared" si="7"/>
        <v>0</v>
      </c>
      <c r="F316" s="561"/>
      <c r="G316" s="561"/>
      <c r="H316" s="560">
        <f t="shared" si="8"/>
        <v>0</v>
      </c>
      <c r="I316" s="560">
        <f t="shared" si="9"/>
        <v>0</v>
      </c>
      <c r="J316" s="591"/>
    </row>
    <row r="317" spans="1:10" ht="15" x14ac:dyDescent="0.2">
      <c r="A317" s="589">
        <v>179</v>
      </c>
      <c r="B317" s="590"/>
      <c r="C317" s="561"/>
      <c r="D317" s="593"/>
      <c r="E317" s="560">
        <f t="shared" si="7"/>
        <v>0</v>
      </c>
      <c r="F317" s="561"/>
      <c r="G317" s="561"/>
      <c r="H317" s="560">
        <f t="shared" si="8"/>
        <v>0</v>
      </c>
      <c r="I317" s="560">
        <f t="shared" si="9"/>
        <v>0</v>
      </c>
      <c r="J317" s="591"/>
    </row>
    <row r="318" spans="1:10" ht="15" x14ac:dyDescent="0.2">
      <c r="A318" s="589">
        <v>180</v>
      </c>
      <c r="B318" s="590"/>
      <c r="C318" s="561"/>
      <c r="D318" s="593"/>
      <c r="E318" s="560">
        <f t="shared" si="7"/>
        <v>0</v>
      </c>
      <c r="F318" s="561"/>
      <c r="G318" s="561"/>
      <c r="H318" s="560">
        <f t="shared" si="8"/>
        <v>0</v>
      </c>
      <c r="I318" s="560">
        <f t="shared" si="9"/>
        <v>0</v>
      </c>
      <c r="J318" s="591"/>
    </row>
    <row r="319" spans="1:10" ht="15" x14ac:dyDescent="0.2">
      <c r="A319" s="589">
        <v>181</v>
      </c>
      <c r="B319" s="590"/>
      <c r="C319" s="561"/>
      <c r="D319" s="593"/>
      <c r="E319" s="560">
        <f t="shared" si="7"/>
        <v>0</v>
      </c>
      <c r="F319" s="561"/>
      <c r="G319" s="561"/>
      <c r="H319" s="560">
        <f t="shared" si="8"/>
        <v>0</v>
      </c>
      <c r="I319" s="560">
        <f t="shared" si="9"/>
        <v>0</v>
      </c>
      <c r="J319" s="591"/>
    </row>
    <row r="320" spans="1:10" ht="15" x14ac:dyDescent="0.2">
      <c r="A320" s="589">
        <v>182</v>
      </c>
      <c r="B320" s="590"/>
      <c r="C320" s="561"/>
      <c r="D320" s="593"/>
      <c r="E320" s="560">
        <f t="shared" si="7"/>
        <v>0</v>
      </c>
      <c r="F320" s="561"/>
      <c r="G320" s="561"/>
      <c r="H320" s="560">
        <f t="shared" si="8"/>
        <v>0</v>
      </c>
      <c r="I320" s="560">
        <f t="shared" si="9"/>
        <v>0</v>
      </c>
      <c r="J320" s="591"/>
    </row>
    <row r="321" spans="1:10" ht="15" x14ac:dyDescent="0.2">
      <c r="A321" s="589">
        <v>183</v>
      </c>
      <c r="B321" s="590"/>
      <c r="C321" s="561"/>
      <c r="D321" s="593"/>
      <c r="E321" s="560">
        <f t="shared" si="7"/>
        <v>0</v>
      </c>
      <c r="F321" s="561"/>
      <c r="G321" s="561"/>
      <c r="H321" s="560">
        <f t="shared" si="8"/>
        <v>0</v>
      </c>
      <c r="I321" s="560">
        <f t="shared" si="9"/>
        <v>0</v>
      </c>
      <c r="J321" s="591"/>
    </row>
    <row r="322" spans="1:10" ht="15" x14ac:dyDescent="0.2">
      <c r="A322" s="589">
        <v>184</v>
      </c>
      <c r="B322" s="590"/>
      <c r="C322" s="561"/>
      <c r="D322" s="593"/>
      <c r="E322" s="560">
        <f t="shared" si="7"/>
        <v>0</v>
      </c>
      <c r="F322" s="561"/>
      <c r="G322" s="561"/>
      <c r="H322" s="560">
        <f t="shared" si="8"/>
        <v>0</v>
      </c>
      <c r="I322" s="560">
        <f t="shared" si="9"/>
        <v>0</v>
      </c>
      <c r="J322" s="591"/>
    </row>
    <row r="323" spans="1:10" ht="15" x14ac:dyDescent="0.2">
      <c r="A323" s="589">
        <v>185</v>
      </c>
      <c r="B323" s="590"/>
      <c r="C323" s="561"/>
      <c r="D323" s="593"/>
      <c r="E323" s="560">
        <f t="shared" si="7"/>
        <v>0</v>
      </c>
      <c r="F323" s="561"/>
      <c r="G323" s="561"/>
      <c r="H323" s="560">
        <f t="shared" si="8"/>
        <v>0</v>
      </c>
      <c r="I323" s="560">
        <f t="shared" si="9"/>
        <v>0</v>
      </c>
      <c r="J323" s="591"/>
    </row>
    <row r="324" spans="1:10" ht="15" x14ac:dyDescent="0.2">
      <c r="A324" s="589">
        <v>186</v>
      </c>
      <c r="B324" s="590"/>
      <c r="C324" s="561"/>
      <c r="D324" s="593"/>
      <c r="E324" s="560">
        <f t="shared" si="7"/>
        <v>0</v>
      </c>
      <c r="F324" s="561"/>
      <c r="G324" s="561"/>
      <c r="H324" s="560">
        <f t="shared" si="8"/>
        <v>0</v>
      </c>
      <c r="I324" s="560">
        <f t="shared" si="9"/>
        <v>0</v>
      </c>
      <c r="J324" s="591"/>
    </row>
    <row r="325" spans="1:10" ht="15" x14ac:dyDescent="0.2">
      <c r="A325" s="589">
        <v>187</v>
      </c>
      <c r="B325" s="590"/>
      <c r="C325" s="561"/>
      <c r="D325" s="593"/>
      <c r="E325" s="560">
        <f t="shared" si="7"/>
        <v>0</v>
      </c>
      <c r="F325" s="561"/>
      <c r="G325" s="561"/>
      <c r="H325" s="560">
        <f t="shared" si="8"/>
        <v>0</v>
      </c>
      <c r="I325" s="560">
        <f t="shared" si="9"/>
        <v>0</v>
      </c>
      <c r="J325" s="591"/>
    </row>
    <row r="326" spans="1:10" ht="15" x14ac:dyDescent="0.2">
      <c r="A326" s="589">
        <v>188</v>
      </c>
      <c r="B326" s="590"/>
      <c r="C326" s="561"/>
      <c r="D326" s="593"/>
      <c r="E326" s="560">
        <f t="shared" si="7"/>
        <v>0</v>
      </c>
      <c r="F326" s="561"/>
      <c r="G326" s="561"/>
      <c r="H326" s="560">
        <f t="shared" si="8"/>
        <v>0</v>
      </c>
      <c r="I326" s="560">
        <f t="shared" si="9"/>
        <v>0</v>
      </c>
      <c r="J326" s="591"/>
    </row>
    <row r="327" spans="1:10" ht="15" x14ac:dyDescent="0.2">
      <c r="A327" s="589">
        <v>189</v>
      </c>
      <c r="B327" s="590"/>
      <c r="C327" s="561"/>
      <c r="D327" s="593"/>
      <c r="E327" s="560">
        <f t="shared" si="7"/>
        <v>0</v>
      </c>
      <c r="F327" s="561"/>
      <c r="G327" s="561"/>
      <c r="H327" s="560">
        <f t="shared" si="8"/>
        <v>0</v>
      </c>
      <c r="I327" s="560">
        <f t="shared" si="9"/>
        <v>0</v>
      </c>
      <c r="J327" s="591"/>
    </row>
    <row r="328" spans="1:10" ht="15" x14ac:dyDescent="0.2">
      <c r="A328" s="589">
        <v>190</v>
      </c>
      <c r="B328" s="590"/>
      <c r="C328" s="561"/>
      <c r="D328" s="593"/>
      <c r="E328" s="560">
        <f t="shared" si="7"/>
        <v>0</v>
      </c>
      <c r="F328" s="561"/>
      <c r="G328" s="561"/>
      <c r="H328" s="560">
        <f t="shared" si="8"/>
        <v>0</v>
      </c>
      <c r="I328" s="560">
        <f t="shared" si="9"/>
        <v>0</v>
      </c>
      <c r="J328" s="591"/>
    </row>
    <row r="329" spans="1:10" ht="15" x14ac:dyDescent="0.2">
      <c r="A329" s="589">
        <v>191</v>
      </c>
      <c r="B329" s="590"/>
      <c r="C329" s="561"/>
      <c r="D329" s="593"/>
      <c r="E329" s="560">
        <f t="shared" si="7"/>
        <v>0</v>
      </c>
      <c r="F329" s="561"/>
      <c r="G329" s="561"/>
      <c r="H329" s="560">
        <f t="shared" si="8"/>
        <v>0</v>
      </c>
      <c r="I329" s="560">
        <f t="shared" si="9"/>
        <v>0</v>
      </c>
      <c r="J329" s="591"/>
    </row>
    <row r="330" spans="1:10" ht="15" x14ac:dyDescent="0.2">
      <c r="A330" s="589">
        <v>192</v>
      </c>
      <c r="B330" s="590"/>
      <c r="C330" s="561"/>
      <c r="D330" s="593"/>
      <c r="E330" s="560">
        <f t="shared" si="7"/>
        <v>0</v>
      </c>
      <c r="F330" s="561"/>
      <c r="G330" s="561"/>
      <c r="H330" s="560">
        <f t="shared" si="8"/>
        <v>0</v>
      </c>
      <c r="I330" s="560">
        <f t="shared" si="9"/>
        <v>0</v>
      </c>
      <c r="J330" s="591"/>
    </row>
    <row r="331" spans="1:10" ht="15" x14ac:dyDescent="0.2">
      <c r="A331" s="589">
        <v>193</v>
      </c>
      <c r="B331" s="590"/>
      <c r="C331" s="561"/>
      <c r="D331" s="593"/>
      <c r="E331" s="560">
        <f t="shared" ref="E331:E394" si="10">IF(D331=0,0,NETWORKDAYS(D331,EOMONTH(D331,0),$E$7:$E$111)*8)</f>
        <v>0</v>
      </c>
      <c r="F331" s="561"/>
      <c r="G331" s="561"/>
      <c r="H331" s="560">
        <f t="shared" ref="H331:H394" si="11">IF(E331=0,0,IF(F331=0,ROUND(C331*G331/E331,2),ROUND(C331*G331/F331,2)))</f>
        <v>0</v>
      </c>
      <c r="I331" s="560">
        <f t="shared" si="9"/>
        <v>0</v>
      </c>
      <c r="J331" s="591"/>
    </row>
    <row r="332" spans="1:10" ht="15" x14ac:dyDescent="0.2">
      <c r="A332" s="589">
        <v>194</v>
      </c>
      <c r="B332" s="590"/>
      <c r="C332" s="561"/>
      <c r="D332" s="593"/>
      <c r="E332" s="560">
        <f t="shared" si="10"/>
        <v>0</v>
      </c>
      <c r="F332" s="561"/>
      <c r="G332" s="561"/>
      <c r="H332" s="560">
        <f t="shared" si="11"/>
        <v>0</v>
      </c>
      <c r="I332" s="560">
        <f t="shared" ref="I332:I395" si="12">IF($I$135="3,50 €/qm",ROUND(H332*3.5,2),0)</f>
        <v>0</v>
      </c>
      <c r="J332" s="591"/>
    </row>
    <row r="333" spans="1:10" ht="15" x14ac:dyDescent="0.2">
      <c r="A333" s="589">
        <v>195</v>
      </c>
      <c r="B333" s="590"/>
      <c r="C333" s="561"/>
      <c r="D333" s="593"/>
      <c r="E333" s="560">
        <f t="shared" si="10"/>
        <v>0</v>
      </c>
      <c r="F333" s="561"/>
      <c r="G333" s="561"/>
      <c r="H333" s="560">
        <f t="shared" si="11"/>
        <v>0</v>
      </c>
      <c r="I333" s="560">
        <f t="shared" si="12"/>
        <v>0</v>
      </c>
      <c r="J333" s="591"/>
    </row>
    <row r="334" spans="1:10" ht="15" x14ac:dyDescent="0.2">
      <c r="A334" s="589">
        <v>196</v>
      </c>
      <c r="B334" s="590"/>
      <c r="C334" s="561"/>
      <c r="D334" s="593"/>
      <c r="E334" s="560">
        <f t="shared" si="10"/>
        <v>0</v>
      </c>
      <c r="F334" s="561"/>
      <c r="G334" s="561"/>
      <c r="H334" s="560">
        <f t="shared" si="11"/>
        <v>0</v>
      </c>
      <c r="I334" s="560">
        <f t="shared" si="12"/>
        <v>0</v>
      </c>
      <c r="J334" s="591"/>
    </row>
    <row r="335" spans="1:10" ht="15" x14ac:dyDescent="0.2">
      <c r="A335" s="589">
        <v>197</v>
      </c>
      <c r="B335" s="590"/>
      <c r="C335" s="561"/>
      <c r="D335" s="593"/>
      <c r="E335" s="560">
        <f t="shared" si="10"/>
        <v>0</v>
      </c>
      <c r="F335" s="561"/>
      <c r="G335" s="561"/>
      <c r="H335" s="560">
        <f t="shared" si="11"/>
        <v>0</v>
      </c>
      <c r="I335" s="560">
        <f t="shared" si="12"/>
        <v>0</v>
      </c>
      <c r="J335" s="591"/>
    </row>
    <row r="336" spans="1:10" ht="15" x14ac:dyDescent="0.2">
      <c r="A336" s="589">
        <v>198</v>
      </c>
      <c r="B336" s="590"/>
      <c r="C336" s="561"/>
      <c r="D336" s="593"/>
      <c r="E336" s="560">
        <f t="shared" si="10"/>
        <v>0</v>
      </c>
      <c r="F336" s="561"/>
      <c r="G336" s="561"/>
      <c r="H336" s="560">
        <f t="shared" si="11"/>
        <v>0</v>
      </c>
      <c r="I336" s="560">
        <f t="shared" si="12"/>
        <v>0</v>
      </c>
      <c r="J336" s="591"/>
    </row>
    <row r="337" spans="1:10" ht="15" x14ac:dyDescent="0.2">
      <c r="A337" s="589">
        <v>199</v>
      </c>
      <c r="B337" s="590"/>
      <c r="C337" s="561"/>
      <c r="D337" s="593"/>
      <c r="E337" s="560">
        <f t="shared" si="10"/>
        <v>0</v>
      </c>
      <c r="F337" s="561"/>
      <c r="G337" s="561"/>
      <c r="H337" s="560">
        <f t="shared" si="11"/>
        <v>0</v>
      </c>
      <c r="I337" s="560">
        <f t="shared" si="12"/>
        <v>0</v>
      </c>
      <c r="J337" s="591"/>
    </row>
    <row r="338" spans="1:10" ht="15" x14ac:dyDescent="0.2">
      <c r="A338" s="589">
        <v>200</v>
      </c>
      <c r="B338" s="590"/>
      <c r="C338" s="561"/>
      <c r="D338" s="593"/>
      <c r="E338" s="560">
        <f t="shared" si="10"/>
        <v>0</v>
      </c>
      <c r="F338" s="561"/>
      <c r="G338" s="561"/>
      <c r="H338" s="560">
        <f t="shared" si="11"/>
        <v>0</v>
      </c>
      <c r="I338" s="560">
        <f t="shared" si="12"/>
        <v>0</v>
      </c>
      <c r="J338" s="591"/>
    </row>
    <row r="339" spans="1:10" ht="15" x14ac:dyDescent="0.2">
      <c r="A339" s="589">
        <v>201</v>
      </c>
      <c r="B339" s="590"/>
      <c r="C339" s="561"/>
      <c r="D339" s="593"/>
      <c r="E339" s="560">
        <f t="shared" si="10"/>
        <v>0</v>
      </c>
      <c r="F339" s="561"/>
      <c r="G339" s="561"/>
      <c r="H339" s="560">
        <f t="shared" si="11"/>
        <v>0</v>
      </c>
      <c r="I339" s="560">
        <f t="shared" si="12"/>
        <v>0</v>
      </c>
      <c r="J339" s="591"/>
    </row>
    <row r="340" spans="1:10" ht="15" x14ac:dyDescent="0.2">
      <c r="A340" s="589">
        <v>202</v>
      </c>
      <c r="B340" s="590"/>
      <c r="C340" s="561"/>
      <c r="D340" s="593"/>
      <c r="E340" s="560">
        <f t="shared" si="10"/>
        <v>0</v>
      </c>
      <c r="F340" s="561"/>
      <c r="G340" s="561"/>
      <c r="H340" s="560">
        <f t="shared" si="11"/>
        <v>0</v>
      </c>
      <c r="I340" s="560">
        <f t="shared" si="12"/>
        <v>0</v>
      </c>
      <c r="J340" s="591"/>
    </row>
    <row r="341" spans="1:10" ht="15" x14ac:dyDescent="0.2">
      <c r="A341" s="589">
        <v>203</v>
      </c>
      <c r="B341" s="590"/>
      <c r="C341" s="561"/>
      <c r="D341" s="593"/>
      <c r="E341" s="560">
        <f t="shared" si="10"/>
        <v>0</v>
      </c>
      <c r="F341" s="561"/>
      <c r="G341" s="561"/>
      <c r="H341" s="560">
        <f t="shared" si="11"/>
        <v>0</v>
      </c>
      <c r="I341" s="560">
        <f t="shared" si="12"/>
        <v>0</v>
      </c>
      <c r="J341" s="591"/>
    </row>
    <row r="342" spans="1:10" ht="15" x14ac:dyDescent="0.2">
      <c r="A342" s="589">
        <v>204</v>
      </c>
      <c r="B342" s="590"/>
      <c r="C342" s="561"/>
      <c r="D342" s="593"/>
      <c r="E342" s="560">
        <f t="shared" si="10"/>
        <v>0</v>
      </c>
      <c r="F342" s="561"/>
      <c r="G342" s="561"/>
      <c r="H342" s="560">
        <f t="shared" si="11"/>
        <v>0</v>
      </c>
      <c r="I342" s="560">
        <f t="shared" si="12"/>
        <v>0</v>
      </c>
      <c r="J342" s="591"/>
    </row>
    <row r="343" spans="1:10" ht="15" x14ac:dyDescent="0.2">
      <c r="A343" s="589">
        <v>205</v>
      </c>
      <c r="B343" s="590"/>
      <c r="C343" s="561"/>
      <c r="D343" s="593"/>
      <c r="E343" s="560">
        <f t="shared" si="10"/>
        <v>0</v>
      </c>
      <c r="F343" s="561"/>
      <c r="G343" s="561"/>
      <c r="H343" s="560">
        <f t="shared" si="11"/>
        <v>0</v>
      </c>
      <c r="I343" s="560">
        <f t="shared" si="12"/>
        <v>0</v>
      </c>
      <c r="J343" s="591"/>
    </row>
    <row r="344" spans="1:10" ht="15" x14ac:dyDescent="0.2">
      <c r="A344" s="589">
        <v>206</v>
      </c>
      <c r="B344" s="590"/>
      <c r="C344" s="561"/>
      <c r="D344" s="593"/>
      <c r="E344" s="560">
        <f t="shared" si="10"/>
        <v>0</v>
      </c>
      <c r="F344" s="561"/>
      <c r="G344" s="561"/>
      <c r="H344" s="560">
        <f t="shared" si="11"/>
        <v>0</v>
      </c>
      <c r="I344" s="560">
        <f t="shared" si="12"/>
        <v>0</v>
      </c>
      <c r="J344" s="591"/>
    </row>
    <row r="345" spans="1:10" ht="15" x14ac:dyDescent="0.2">
      <c r="A345" s="589">
        <v>207</v>
      </c>
      <c r="B345" s="590"/>
      <c r="C345" s="561"/>
      <c r="D345" s="593"/>
      <c r="E345" s="560">
        <f t="shared" si="10"/>
        <v>0</v>
      </c>
      <c r="F345" s="561"/>
      <c r="G345" s="561"/>
      <c r="H345" s="560">
        <f t="shared" si="11"/>
        <v>0</v>
      </c>
      <c r="I345" s="560">
        <f t="shared" si="12"/>
        <v>0</v>
      </c>
      <c r="J345" s="591"/>
    </row>
    <row r="346" spans="1:10" ht="15" x14ac:dyDescent="0.2">
      <c r="A346" s="589">
        <v>208</v>
      </c>
      <c r="B346" s="590"/>
      <c r="C346" s="561"/>
      <c r="D346" s="593"/>
      <c r="E346" s="560">
        <f t="shared" si="10"/>
        <v>0</v>
      </c>
      <c r="F346" s="561"/>
      <c r="G346" s="561"/>
      <c r="H346" s="560">
        <f t="shared" si="11"/>
        <v>0</v>
      </c>
      <c r="I346" s="560">
        <f t="shared" si="12"/>
        <v>0</v>
      </c>
      <c r="J346" s="591"/>
    </row>
    <row r="347" spans="1:10" ht="15" x14ac:dyDescent="0.2">
      <c r="A347" s="589">
        <v>209</v>
      </c>
      <c r="B347" s="590"/>
      <c r="C347" s="561"/>
      <c r="D347" s="593"/>
      <c r="E347" s="560">
        <f t="shared" si="10"/>
        <v>0</v>
      </c>
      <c r="F347" s="561"/>
      <c r="G347" s="561"/>
      <c r="H347" s="560">
        <f t="shared" si="11"/>
        <v>0</v>
      </c>
      <c r="I347" s="560">
        <f t="shared" si="12"/>
        <v>0</v>
      </c>
      <c r="J347" s="591"/>
    </row>
    <row r="348" spans="1:10" ht="15" x14ac:dyDescent="0.2">
      <c r="A348" s="589">
        <v>210</v>
      </c>
      <c r="B348" s="590"/>
      <c r="C348" s="561"/>
      <c r="D348" s="593"/>
      <c r="E348" s="560">
        <f t="shared" si="10"/>
        <v>0</v>
      </c>
      <c r="F348" s="561"/>
      <c r="G348" s="561"/>
      <c r="H348" s="560">
        <f t="shared" si="11"/>
        <v>0</v>
      </c>
      <c r="I348" s="560">
        <f t="shared" si="12"/>
        <v>0</v>
      </c>
      <c r="J348" s="591"/>
    </row>
    <row r="349" spans="1:10" ht="15" x14ac:dyDescent="0.2">
      <c r="A349" s="589">
        <v>211</v>
      </c>
      <c r="B349" s="590"/>
      <c r="C349" s="561"/>
      <c r="D349" s="593"/>
      <c r="E349" s="560">
        <f t="shared" si="10"/>
        <v>0</v>
      </c>
      <c r="F349" s="561"/>
      <c r="G349" s="561"/>
      <c r="H349" s="560">
        <f t="shared" si="11"/>
        <v>0</v>
      </c>
      <c r="I349" s="560">
        <f t="shared" si="12"/>
        <v>0</v>
      </c>
      <c r="J349" s="591"/>
    </row>
    <row r="350" spans="1:10" ht="15" x14ac:dyDescent="0.2">
      <c r="A350" s="589">
        <v>212</v>
      </c>
      <c r="B350" s="590"/>
      <c r="C350" s="561"/>
      <c r="D350" s="593"/>
      <c r="E350" s="560">
        <f t="shared" si="10"/>
        <v>0</v>
      </c>
      <c r="F350" s="561"/>
      <c r="G350" s="561"/>
      <c r="H350" s="560">
        <f t="shared" si="11"/>
        <v>0</v>
      </c>
      <c r="I350" s="560">
        <f t="shared" si="12"/>
        <v>0</v>
      </c>
      <c r="J350" s="591"/>
    </row>
    <row r="351" spans="1:10" ht="15" x14ac:dyDescent="0.2">
      <c r="A351" s="589">
        <v>213</v>
      </c>
      <c r="B351" s="590"/>
      <c r="C351" s="561"/>
      <c r="D351" s="593"/>
      <c r="E351" s="560">
        <f t="shared" si="10"/>
        <v>0</v>
      </c>
      <c r="F351" s="561"/>
      <c r="G351" s="561"/>
      <c r="H351" s="560">
        <f t="shared" si="11"/>
        <v>0</v>
      </c>
      <c r="I351" s="560">
        <f t="shared" si="12"/>
        <v>0</v>
      </c>
      <c r="J351" s="591"/>
    </row>
    <row r="352" spans="1:10" ht="15" x14ac:dyDescent="0.2">
      <c r="A352" s="589">
        <v>214</v>
      </c>
      <c r="B352" s="590"/>
      <c r="C352" s="561"/>
      <c r="D352" s="593"/>
      <c r="E352" s="560">
        <f t="shared" si="10"/>
        <v>0</v>
      </c>
      <c r="F352" s="561"/>
      <c r="G352" s="561"/>
      <c r="H352" s="560">
        <f t="shared" si="11"/>
        <v>0</v>
      </c>
      <c r="I352" s="560">
        <f t="shared" si="12"/>
        <v>0</v>
      </c>
      <c r="J352" s="591"/>
    </row>
    <row r="353" spans="1:10" ht="15" x14ac:dyDescent="0.2">
      <c r="A353" s="589">
        <v>215</v>
      </c>
      <c r="B353" s="590"/>
      <c r="C353" s="561"/>
      <c r="D353" s="593"/>
      <c r="E353" s="560">
        <f t="shared" si="10"/>
        <v>0</v>
      </c>
      <c r="F353" s="561"/>
      <c r="G353" s="561"/>
      <c r="H353" s="560">
        <f t="shared" si="11"/>
        <v>0</v>
      </c>
      <c r="I353" s="560">
        <f t="shared" si="12"/>
        <v>0</v>
      </c>
      <c r="J353" s="591"/>
    </row>
    <row r="354" spans="1:10" ht="15" x14ac:dyDescent="0.2">
      <c r="A354" s="589">
        <v>216</v>
      </c>
      <c r="B354" s="590"/>
      <c r="C354" s="561"/>
      <c r="D354" s="593"/>
      <c r="E354" s="560">
        <f t="shared" si="10"/>
        <v>0</v>
      </c>
      <c r="F354" s="561"/>
      <c r="G354" s="561"/>
      <c r="H354" s="560">
        <f t="shared" si="11"/>
        <v>0</v>
      </c>
      <c r="I354" s="560">
        <f t="shared" si="12"/>
        <v>0</v>
      </c>
      <c r="J354" s="591"/>
    </row>
    <row r="355" spans="1:10" ht="15" x14ac:dyDescent="0.2">
      <c r="A355" s="589">
        <v>217</v>
      </c>
      <c r="B355" s="590"/>
      <c r="C355" s="561"/>
      <c r="D355" s="593"/>
      <c r="E355" s="560">
        <f t="shared" si="10"/>
        <v>0</v>
      </c>
      <c r="F355" s="561"/>
      <c r="G355" s="561"/>
      <c r="H355" s="560">
        <f t="shared" si="11"/>
        <v>0</v>
      </c>
      <c r="I355" s="560">
        <f t="shared" si="12"/>
        <v>0</v>
      </c>
      <c r="J355" s="591"/>
    </row>
    <row r="356" spans="1:10" ht="15" x14ac:dyDescent="0.2">
      <c r="A356" s="589">
        <v>218</v>
      </c>
      <c r="B356" s="590"/>
      <c r="C356" s="561"/>
      <c r="D356" s="593"/>
      <c r="E356" s="560">
        <f t="shared" si="10"/>
        <v>0</v>
      </c>
      <c r="F356" s="561"/>
      <c r="G356" s="561"/>
      <c r="H356" s="560">
        <f t="shared" si="11"/>
        <v>0</v>
      </c>
      <c r="I356" s="560">
        <f t="shared" si="12"/>
        <v>0</v>
      </c>
      <c r="J356" s="591"/>
    </row>
    <row r="357" spans="1:10" ht="15" x14ac:dyDescent="0.2">
      <c r="A357" s="589">
        <v>219</v>
      </c>
      <c r="B357" s="590"/>
      <c r="C357" s="561"/>
      <c r="D357" s="593"/>
      <c r="E357" s="560">
        <f t="shared" si="10"/>
        <v>0</v>
      </c>
      <c r="F357" s="561"/>
      <c r="G357" s="561"/>
      <c r="H357" s="560">
        <f t="shared" si="11"/>
        <v>0</v>
      </c>
      <c r="I357" s="560">
        <f t="shared" si="12"/>
        <v>0</v>
      </c>
      <c r="J357" s="591"/>
    </row>
    <row r="358" spans="1:10" ht="15" x14ac:dyDescent="0.2">
      <c r="A358" s="589">
        <v>220</v>
      </c>
      <c r="B358" s="590"/>
      <c r="C358" s="561"/>
      <c r="D358" s="593"/>
      <c r="E358" s="560">
        <f t="shared" si="10"/>
        <v>0</v>
      </c>
      <c r="F358" s="561"/>
      <c r="G358" s="561"/>
      <c r="H358" s="560">
        <f t="shared" si="11"/>
        <v>0</v>
      </c>
      <c r="I358" s="560">
        <f t="shared" si="12"/>
        <v>0</v>
      </c>
      <c r="J358" s="591"/>
    </row>
    <row r="359" spans="1:10" ht="15" x14ac:dyDescent="0.2">
      <c r="A359" s="589">
        <v>221</v>
      </c>
      <c r="B359" s="590"/>
      <c r="C359" s="561"/>
      <c r="D359" s="593"/>
      <c r="E359" s="560">
        <f t="shared" si="10"/>
        <v>0</v>
      </c>
      <c r="F359" s="561"/>
      <c r="G359" s="561"/>
      <c r="H359" s="560">
        <f t="shared" si="11"/>
        <v>0</v>
      </c>
      <c r="I359" s="560">
        <f t="shared" si="12"/>
        <v>0</v>
      </c>
      <c r="J359" s="591"/>
    </row>
    <row r="360" spans="1:10" ht="15" x14ac:dyDescent="0.2">
      <c r="A360" s="589">
        <v>222</v>
      </c>
      <c r="B360" s="590"/>
      <c r="C360" s="561"/>
      <c r="D360" s="593"/>
      <c r="E360" s="560">
        <f t="shared" si="10"/>
        <v>0</v>
      </c>
      <c r="F360" s="561"/>
      <c r="G360" s="561"/>
      <c r="H360" s="560">
        <f t="shared" si="11"/>
        <v>0</v>
      </c>
      <c r="I360" s="560">
        <f t="shared" si="12"/>
        <v>0</v>
      </c>
      <c r="J360" s="591"/>
    </row>
    <row r="361" spans="1:10" ht="15" x14ac:dyDescent="0.2">
      <c r="A361" s="589">
        <v>223</v>
      </c>
      <c r="B361" s="590"/>
      <c r="C361" s="561"/>
      <c r="D361" s="593"/>
      <c r="E361" s="560">
        <f t="shared" si="10"/>
        <v>0</v>
      </c>
      <c r="F361" s="561"/>
      <c r="G361" s="561"/>
      <c r="H361" s="560">
        <f t="shared" si="11"/>
        <v>0</v>
      </c>
      <c r="I361" s="560">
        <f t="shared" si="12"/>
        <v>0</v>
      </c>
      <c r="J361" s="591"/>
    </row>
    <row r="362" spans="1:10" ht="15" x14ac:dyDescent="0.2">
      <c r="A362" s="589">
        <v>224</v>
      </c>
      <c r="B362" s="590"/>
      <c r="C362" s="561"/>
      <c r="D362" s="593"/>
      <c r="E362" s="560">
        <f t="shared" si="10"/>
        <v>0</v>
      </c>
      <c r="F362" s="561"/>
      <c r="G362" s="561"/>
      <c r="H362" s="560">
        <f t="shared" si="11"/>
        <v>0</v>
      </c>
      <c r="I362" s="560">
        <f t="shared" si="12"/>
        <v>0</v>
      </c>
      <c r="J362" s="591"/>
    </row>
    <row r="363" spans="1:10" ht="15" x14ac:dyDescent="0.2">
      <c r="A363" s="589">
        <v>225</v>
      </c>
      <c r="B363" s="590"/>
      <c r="C363" s="561"/>
      <c r="D363" s="593"/>
      <c r="E363" s="560">
        <f t="shared" si="10"/>
        <v>0</v>
      </c>
      <c r="F363" s="561"/>
      <c r="G363" s="561"/>
      <c r="H363" s="560">
        <f t="shared" si="11"/>
        <v>0</v>
      </c>
      <c r="I363" s="560">
        <f t="shared" si="12"/>
        <v>0</v>
      </c>
      <c r="J363" s="591"/>
    </row>
    <row r="364" spans="1:10" ht="15" x14ac:dyDescent="0.2">
      <c r="A364" s="589">
        <v>226</v>
      </c>
      <c r="B364" s="590"/>
      <c r="C364" s="561"/>
      <c r="D364" s="593"/>
      <c r="E364" s="560">
        <f t="shared" si="10"/>
        <v>0</v>
      </c>
      <c r="F364" s="561"/>
      <c r="G364" s="561"/>
      <c r="H364" s="560">
        <f t="shared" si="11"/>
        <v>0</v>
      </c>
      <c r="I364" s="560">
        <f t="shared" si="12"/>
        <v>0</v>
      </c>
      <c r="J364" s="591"/>
    </row>
    <row r="365" spans="1:10" ht="15" x14ac:dyDescent="0.2">
      <c r="A365" s="589">
        <v>227</v>
      </c>
      <c r="B365" s="590"/>
      <c r="C365" s="561"/>
      <c r="D365" s="593"/>
      <c r="E365" s="560">
        <f t="shared" si="10"/>
        <v>0</v>
      </c>
      <c r="F365" s="561"/>
      <c r="G365" s="561"/>
      <c r="H365" s="560">
        <f t="shared" si="11"/>
        <v>0</v>
      </c>
      <c r="I365" s="560">
        <f t="shared" si="12"/>
        <v>0</v>
      </c>
      <c r="J365" s="591"/>
    </row>
    <row r="366" spans="1:10" ht="15" x14ac:dyDescent="0.2">
      <c r="A366" s="589">
        <v>228</v>
      </c>
      <c r="B366" s="590"/>
      <c r="C366" s="561"/>
      <c r="D366" s="593"/>
      <c r="E366" s="560">
        <f t="shared" si="10"/>
        <v>0</v>
      </c>
      <c r="F366" s="561"/>
      <c r="G366" s="561"/>
      <c r="H366" s="560">
        <f t="shared" si="11"/>
        <v>0</v>
      </c>
      <c r="I366" s="560">
        <f t="shared" si="12"/>
        <v>0</v>
      </c>
      <c r="J366" s="591"/>
    </row>
    <row r="367" spans="1:10" ht="15" x14ac:dyDescent="0.2">
      <c r="A367" s="589">
        <v>229</v>
      </c>
      <c r="B367" s="590"/>
      <c r="C367" s="561"/>
      <c r="D367" s="593"/>
      <c r="E367" s="560">
        <f t="shared" si="10"/>
        <v>0</v>
      </c>
      <c r="F367" s="561"/>
      <c r="G367" s="561"/>
      <c r="H367" s="560">
        <f t="shared" si="11"/>
        <v>0</v>
      </c>
      <c r="I367" s="560">
        <f t="shared" si="12"/>
        <v>0</v>
      </c>
      <c r="J367" s="591"/>
    </row>
    <row r="368" spans="1:10" ht="15" x14ac:dyDescent="0.2">
      <c r="A368" s="589">
        <v>230</v>
      </c>
      <c r="B368" s="590"/>
      <c r="C368" s="561"/>
      <c r="D368" s="593"/>
      <c r="E368" s="560">
        <f t="shared" si="10"/>
        <v>0</v>
      </c>
      <c r="F368" s="561"/>
      <c r="G368" s="561"/>
      <c r="H368" s="560">
        <f t="shared" si="11"/>
        <v>0</v>
      </c>
      <c r="I368" s="560">
        <f t="shared" si="12"/>
        <v>0</v>
      </c>
      <c r="J368" s="591"/>
    </row>
    <row r="369" spans="1:10" ht="15" x14ac:dyDescent="0.2">
      <c r="A369" s="589">
        <v>231</v>
      </c>
      <c r="B369" s="590"/>
      <c r="C369" s="561"/>
      <c r="D369" s="593"/>
      <c r="E369" s="560">
        <f t="shared" si="10"/>
        <v>0</v>
      </c>
      <c r="F369" s="561"/>
      <c r="G369" s="561"/>
      <c r="H369" s="560">
        <f t="shared" si="11"/>
        <v>0</v>
      </c>
      <c r="I369" s="560">
        <f t="shared" si="12"/>
        <v>0</v>
      </c>
      <c r="J369" s="591"/>
    </row>
    <row r="370" spans="1:10" ht="15" x14ac:dyDescent="0.2">
      <c r="A370" s="589">
        <v>232</v>
      </c>
      <c r="B370" s="590"/>
      <c r="C370" s="561"/>
      <c r="D370" s="593"/>
      <c r="E370" s="560">
        <f t="shared" si="10"/>
        <v>0</v>
      </c>
      <c r="F370" s="561"/>
      <c r="G370" s="561"/>
      <c r="H370" s="560">
        <f t="shared" si="11"/>
        <v>0</v>
      </c>
      <c r="I370" s="560">
        <f t="shared" si="12"/>
        <v>0</v>
      </c>
      <c r="J370" s="591"/>
    </row>
    <row r="371" spans="1:10" ht="15" x14ac:dyDescent="0.2">
      <c r="A371" s="589">
        <v>233</v>
      </c>
      <c r="B371" s="590"/>
      <c r="C371" s="561"/>
      <c r="D371" s="593"/>
      <c r="E371" s="560">
        <f t="shared" si="10"/>
        <v>0</v>
      </c>
      <c r="F371" s="561"/>
      <c r="G371" s="561"/>
      <c r="H371" s="560">
        <f t="shared" si="11"/>
        <v>0</v>
      </c>
      <c r="I371" s="560">
        <f t="shared" si="12"/>
        <v>0</v>
      </c>
      <c r="J371" s="591"/>
    </row>
    <row r="372" spans="1:10" ht="15" x14ac:dyDescent="0.2">
      <c r="A372" s="589">
        <v>234</v>
      </c>
      <c r="B372" s="590"/>
      <c r="C372" s="561"/>
      <c r="D372" s="593"/>
      <c r="E372" s="560">
        <f t="shared" si="10"/>
        <v>0</v>
      </c>
      <c r="F372" s="561"/>
      <c r="G372" s="561"/>
      <c r="H372" s="560">
        <f t="shared" si="11"/>
        <v>0</v>
      </c>
      <c r="I372" s="560">
        <f t="shared" si="12"/>
        <v>0</v>
      </c>
      <c r="J372" s="591"/>
    </row>
    <row r="373" spans="1:10" ht="15" x14ac:dyDescent="0.2">
      <c r="A373" s="589">
        <v>235</v>
      </c>
      <c r="B373" s="590"/>
      <c r="C373" s="561"/>
      <c r="D373" s="593"/>
      <c r="E373" s="560">
        <f t="shared" si="10"/>
        <v>0</v>
      </c>
      <c r="F373" s="561"/>
      <c r="G373" s="561"/>
      <c r="H373" s="560">
        <f t="shared" si="11"/>
        <v>0</v>
      </c>
      <c r="I373" s="560">
        <f t="shared" si="12"/>
        <v>0</v>
      </c>
      <c r="J373" s="591"/>
    </row>
    <row r="374" spans="1:10" ht="15" x14ac:dyDescent="0.2">
      <c r="A374" s="589">
        <v>236</v>
      </c>
      <c r="B374" s="590"/>
      <c r="C374" s="561"/>
      <c r="D374" s="593"/>
      <c r="E374" s="560">
        <f t="shared" si="10"/>
        <v>0</v>
      </c>
      <c r="F374" s="561"/>
      <c r="G374" s="561"/>
      <c r="H374" s="560">
        <f t="shared" si="11"/>
        <v>0</v>
      </c>
      <c r="I374" s="560">
        <f t="shared" si="12"/>
        <v>0</v>
      </c>
      <c r="J374" s="591"/>
    </row>
    <row r="375" spans="1:10" ht="15" x14ac:dyDescent="0.2">
      <c r="A375" s="589">
        <v>237</v>
      </c>
      <c r="B375" s="590"/>
      <c r="C375" s="561"/>
      <c r="D375" s="593"/>
      <c r="E375" s="560">
        <f t="shared" si="10"/>
        <v>0</v>
      </c>
      <c r="F375" s="561"/>
      <c r="G375" s="561"/>
      <c r="H375" s="560">
        <f t="shared" si="11"/>
        <v>0</v>
      </c>
      <c r="I375" s="560">
        <f t="shared" si="12"/>
        <v>0</v>
      </c>
      <c r="J375" s="591"/>
    </row>
    <row r="376" spans="1:10" ht="15" x14ac:dyDescent="0.2">
      <c r="A376" s="589">
        <v>238</v>
      </c>
      <c r="B376" s="590"/>
      <c r="C376" s="561"/>
      <c r="D376" s="593"/>
      <c r="E376" s="560">
        <f t="shared" si="10"/>
        <v>0</v>
      </c>
      <c r="F376" s="561"/>
      <c r="G376" s="561"/>
      <c r="H376" s="560">
        <f t="shared" si="11"/>
        <v>0</v>
      </c>
      <c r="I376" s="560">
        <f t="shared" si="12"/>
        <v>0</v>
      </c>
      <c r="J376" s="591"/>
    </row>
    <row r="377" spans="1:10" ht="15" x14ac:dyDescent="0.2">
      <c r="A377" s="589">
        <v>239</v>
      </c>
      <c r="B377" s="590"/>
      <c r="C377" s="561"/>
      <c r="D377" s="593"/>
      <c r="E377" s="560">
        <f t="shared" si="10"/>
        <v>0</v>
      </c>
      <c r="F377" s="561"/>
      <c r="G377" s="561"/>
      <c r="H377" s="560">
        <f t="shared" si="11"/>
        <v>0</v>
      </c>
      <c r="I377" s="560">
        <f t="shared" si="12"/>
        <v>0</v>
      </c>
      <c r="J377" s="591"/>
    </row>
    <row r="378" spans="1:10" ht="15" x14ac:dyDescent="0.2">
      <c r="A378" s="589">
        <v>240</v>
      </c>
      <c r="B378" s="590"/>
      <c r="C378" s="561"/>
      <c r="D378" s="593"/>
      <c r="E378" s="560">
        <f t="shared" si="10"/>
        <v>0</v>
      </c>
      <c r="F378" s="561"/>
      <c r="G378" s="561"/>
      <c r="H378" s="560">
        <f t="shared" si="11"/>
        <v>0</v>
      </c>
      <c r="I378" s="560">
        <f t="shared" si="12"/>
        <v>0</v>
      </c>
      <c r="J378" s="591"/>
    </row>
    <row r="379" spans="1:10" ht="15" x14ac:dyDescent="0.2">
      <c r="A379" s="589">
        <v>241</v>
      </c>
      <c r="B379" s="590"/>
      <c r="C379" s="561"/>
      <c r="D379" s="593"/>
      <c r="E379" s="560">
        <f t="shared" si="10"/>
        <v>0</v>
      </c>
      <c r="F379" s="561"/>
      <c r="G379" s="561"/>
      <c r="H379" s="560">
        <f t="shared" si="11"/>
        <v>0</v>
      </c>
      <c r="I379" s="560">
        <f t="shared" si="12"/>
        <v>0</v>
      </c>
      <c r="J379" s="591"/>
    </row>
    <row r="380" spans="1:10" ht="15" x14ac:dyDescent="0.2">
      <c r="A380" s="589">
        <v>242</v>
      </c>
      <c r="B380" s="590"/>
      <c r="C380" s="561"/>
      <c r="D380" s="593"/>
      <c r="E380" s="560">
        <f t="shared" si="10"/>
        <v>0</v>
      </c>
      <c r="F380" s="561"/>
      <c r="G380" s="561"/>
      <c r="H380" s="560">
        <f t="shared" si="11"/>
        <v>0</v>
      </c>
      <c r="I380" s="560">
        <f t="shared" si="12"/>
        <v>0</v>
      </c>
      <c r="J380" s="591"/>
    </row>
    <row r="381" spans="1:10" ht="15" x14ac:dyDescent="0.2">
      <c r="A381" s="589">
        <v>243</v>
      </c>
      <c r="B381" s="590"/>
      <c r="C381" s="561"/>
      <c r="D381" s="593"/>
      <c r="E381" s="560">
        <f t="shared" si="10"/>
        <v>0</v>
      </c>
      <c r="F381" s="561"/>
      <c r="G381" s="561"/>
      <c r="H381" s="560">
        <f t="shared" si="11"/>
        <v>0</v>
      </c>
      <c r="I381" s="560">
        <f t="shared" si="12"/>
        <v>0</v>
      </c>
      <c r="J381" s="591"/>
    </row>
    <row r="382" spans="1:10" ht="15" x14ac:dyDescent="0.2">
      <c r="A382" s="589">
        <v>244</v>
      </c>
      <c r="B382" s="590"/>
      <c r="C382" s="561"/>
      <c r="D382" s="593"/>
      <c r="E382" s="560">
        <f t="shared" si="10"/>
        <v>0</v>
      </c>
      <c r="F382" s="561"/>
      <c r="G382" s="561"/>
      <c r="H382" s="560">
        <f t="shared" si="11"/>
        <v>0</v>
      </c>
      <c r="I382" s="560">
        <f t="shared" si="12"/>
        <v>0</v>
      </c>
      <c r="J382" s="591"/>
    </row>
    <row r="383" spans="1:10" ht="15" x14ac:dyDescent="0.2">
      <c r="A383" s="589">
        <v>245</v>
      </c>
      <c r="B383" s="590"/>
      <c r="C383" s="561"/>
      <c r="D383" s="593"/>
      <c r="E383" s="560">
        <f t="shared" si="10"/>
        <v>0</v>
      </c>
      <c r="F383" s="561"/>
      <c r="G383" s="561"/>
      <c r="H383" s="560">
        <f t="shared" si="11"/>
        <v>0</v>
      </c>
      <c r="I383" s="560">
        <f t="shared" si="12"/>
        <v>0</v>
      </c>
      <c r="J383" s="591"/>
    </row>
    <row r="384" spans="1:10" ht="15" x14ac:dyDescent="0.2">
      <c r="A384" s="589">
        <v>246</v>
      </c>
      <c r="B384" s="590"/>
      <c r="C384" s="561"/>
      <c r="D384" s="593"/>
      <c r="E384" s="560">
        <f t="shared" si="10"/>
        <v>0</v>
      </c>
      <c r="F384" s="561"/>
      <c r="G384" s="561"/>
      <c r="H384" s="560">
        <f t="shared" si="11"/>
        <v>0</v>
      </c>
      <c r="I384" s="560">
        <f t="shared" si="12"/>
        <v>0</v>
      </c>
      <c r="J384" s="591"/>
    </row>
    <row r="385" spans="1:10" ht="15" x14ac:dyDescent="0.2">
      <c r="A385" s="589">
        <v>247</v>
      </c>
      <c r="B385" s="590"/>
      <c r="C385" s="561"/>
      <c r="D385" s="593"/>
      <c r="E385" s="560">
        <f t="shared" si="10"/>
        <v>0</v>
      </c>
      <c r="F385" s="561"/>
      <c r="G385" s="561"/>
      <c r="H385" s="560">
        <f t="shared" si="11"/>
        <v>0</v>
      </c>
      <c r="I385" s="560">
        <f t="shared" si="12"/>
        <v>0</v>
      </c>
      <c r="J385" s="591"/>
    </row>
    <row r="386" spans="1:10" ht="15" x14ac:dyDescent="0.2">
      <c r="A386" s="589">
        <v>248</v>
      </c>
      <c r="B386" s="590"/>
      <c r="C386" s="561"/>
      <c r="D386" s="593"/>
      <c r="E386" s="560">
        <f t="shared" si="10"/>
        <v>0</v>
      </c>
      <c r="F386" s="561"/>
      <c r="G386" s="561"/>
      <c r="H386" s="560">
        <f t="shared" si="11"/>
        <v>0</v>
      </c>
      <c r="I386" s="560">
        <f t="shared" si="12"/>
        <v>0</v>
      </c>
      <c r="J386" s="591"/>
    </row>
    <row r="387" spans="1:10" ht="15" x14ac:dyDescent="0.2">
      <c r="A387" s="589">
        <v>249</v>
      </c>
      <c r="B387" s="590"/>
      <c r="C387" s="561"/>
      <c r="D387" s="593"/>
      <c r="E387" s="560">
        <f t="shared" si="10"/>
        <v>0</v>
      </c>
      <c r="F387" s="561"/>
      <c r="G387" s="561"/>
      <c r="H387" s="560">
        <f t="shared" si="11"/>
        <v>0</v>
      </c>
      <c r="I387" s="560">
        <f t="shared" si="12"/>
        <v>0</v>
      </c>
      <c r="J387" s="591"/>
    </row>
    <row r="388" spans="1:10" ht="15" x14ac:dyDescent="0.2">
      <c r="A388" s="589">
        <v>250</v>
      </c>
      <c r="B388" s="590"/>
      <c r="C388" s="561"/>
      <c r="D388" s="593"/>
      <c r="E388" s="560">
        <f t="shared" si="10"/>
        <v>0</v>
      </c>
      <c r="F388" s="561"/>
      <c r="G388" s="561"/>
      <c r="H388" s="560">
        <f t="shared" si="11"/>
        <v>0</v>
      </c>
      <c r="I388" s="560">
        <f t="shared" si="12"/>
        <v>0</v>
      </c>
      <c r="J388" s="591"/>
    </row>
    <row r="389" spans="1:10" ht="15" x14ac:dyDescent="0.2">
      <c r="A389" s="589">
        <v>251</v>
      </c>
      <c r="B389" s="590"/>
      <c r="C389" s="561"/>
      <c r="D389" s="593"/>
      <c r="E389" s="560">
        <f t="shared" si="10"/>
        <v>0</v>
      </c>
      <c r="F389" s="561"/>
      <c r="G389" s="561"/>
      <c r="H389" s="560">
        <f t="shared" si="11"/>
        <v>0</v>
      </c>
      <c r="I389" s="560">
        <f t="shared" si="12"/>
        <v>0</v>
      </c>
      <c r="J389" s="591"/>
    </row>
    <row r="390" spans="1:10" ht="15" x14ac:dyDescent="0.2">
      <c r="A390" s="589">
        <v>252</v>
      </c>
      <c r="B390" s="590"/>
      <c r="C390" s="561"/>
      <c r="D390" s="593"/>
      <c r="E390" s="560">
        <f t="shared" si="10"/>
        <v>0</v>
      </c>
      <c r="F390" s="561"/>
      <c r="G390" s="561"/>
      <c r="H390" s="560">
        <f t="shared" si="11"/>
        <v>0</v>
      </c>
      <c r="I390" s="560">
        <f t="shared" si="12"/>
        <v>0</v>
      </c>
      <c r="J390" s="591"/>
    </row>
    <row r="391" spans="1:10" ht="15" x14ac:dyDescent="0.2">
      <c r="A391" s="589">
        <v>253</v>
      </c>
      <c r="B391" s="590"/>
      <c r="C391" s="561"/>
      <c r="D391" s="593"/>
      <c r="E391" s="560">
        <f t="shared" si="10"/>
        <v>0</v>
      </c>
      <c r="F391" s="561"/>
      <c r="G391" s="561"/>
      <c r="H391" s="560">
        <f t="shared" si="11"/>
        <v>0</v>
      </c>
      <c r="I391" s="560">
        <f t="shared" si="12"/>
        <v>0</v>
      </c>
      <c r="J391" s="591"/>
    </row>
    <row r="392" spans="1:10" ht="15" x14ac:dyDescent="0.2">
      <c r="A392" s="589">
        <v>254</v>
      </c>
      <c r="B392" s="590"/>
      <c r="C392" s="561"/>
      <c r="D392" s="593"/>
      <c r="E392" s="560">
        <f t="shared" si="10"/>
        <v>0</v>
      </c>
      <c r="F392" s="561"/>
      <c r="G392" s="561"/>
      <c r="H392" s="560">
        <f t="shared" si="11"/>
        <v>0</v>
      </c>
      <c r="I392" s="560">
        <f t="shared" si="12"/>
        <v>0</v>
      </c>
      <c r="J392" s="591"/>
    </row>
    <row r="393" spans="1:10" ht="15" x14ac:dyDescent="0.2">
      <c r="A393" s="589">
        <v>255</v>
      </c>
      <c r="B393" s="590"/>
      <c r="C393" s="561"/>
      <c r="D393" s="593"/>
      <c r="E393" s="560">
        <f t="shared" si="10"/>
        <v>0</v>
      </c>
      <c r="F393" s="561"/>
      <c r="G393" s="561"/>
      <c r="H393" s="560">
        <f t="shared" si="11"/>
        <v>0</v>
      </c>
      <c r="I393" s="560">
        <f t="shared" si="12"/>
        <v>0</v>
      </c>
      <c r="J393" s="591"/>
    </row>
    <row r="394" spans="1:10" ht="15" x14ac:dyDescent="0.2">
      <c r="A394" s="589">
        <v>256</v>
      </c>
      <c r="B394" s="590"/>
      <c r="C394" s="561"/>
      <c r="D394" s="593"/>
      <c r="E394" s="560">
        <f t="shared" si="10"/>
        <v>0</v>
      </c>
      <c r="F394" s="561"/>
      <c r="G394" s="561"/>
      <c r="H394" s="560">
        <f t="shared" si="11"/>
        <v>0</v>
      </c>
      <c r="I394" s="560">
        <f t="shared" si="12"/>
        <v>0</v>
      </c>
      <c r="J394" s="591"/>
    </row>
    <row r="395" spans="1:10" ht="15" x14ac:dyDescent="0.2">
      <c r="A395" s="589">
        <v>257</v>
      </c>
      <c r="B395" s="590"/>
      <c r="C395" s="561"/>
      <c r="D395" s="593"/>
      <c r="E395" s="560">
        <f t="shared" ref="E395:E458" si="13">IF(D395=0,0,NETWORKDAYS(D395,EOMONTH(D395,0),$E$7:$E$111)*8)</f>
        <v>0</v>
      </c>
      <c r="F395" s="561"/>
      <c r="G395" s="561"/>
      <c r="H395" s="560">
        <f t="shared" ref="H395:H458" si="14">IF(E395=0,0,IF(F395=0,ROUND(C395*G395/E395,2),ROUND(C395*G395/F395,2)))</f>
        <v>0</v>
      </c>
      <c r="I395" s="560">
        <f t="shared" si="12"/>
        <v>0</v>
      </c>
      <c r="J395" s="591"/>
    </row>
    <row r="396" spans="1:10" ht="15" x14ac:dyDescent="0.2">
      <c r="A396" s="589">
        <v>258</v>
      </c>
      <c r="B396" s="590"/>
      <c r="C396" s="561"/>
      <c r="D396" s="593"/>
      <c r="E396" s="560">
        <f t="shared" si="13"/>
        <v>0</v>
      </c>
      <c r="F396" s="561"/>
      <c r="G396" s="561"/>
      <c r="H396" s="560">
        <f t="shared" si="14"/>
        <v>0</v>
      </c>
      <c r="I396" s="560">
        <f t="shared" ref="I396:I459" si="15">IF($I$135="3,50 €/qm",ROUND(H396*3.5,2),0)</f>
        <v>0</v>
      </c>
      <c r="J396" s="591"/>
    </row>
    <row r="397" spans="1:10" ht="15" x14ac:dyDescent="0.2">
      <c r="A397" s="589">
        <v>259</v>
      </c>
      <c r="B397" s="590"/>
      <c r="C397" s="561"/>
      <c r="D397" s="593"/>
      <c r="E397" s="560">
        <f t="shared" si="13"/>
        <v>0</v>
      </c>
      <c r="F397" s="561"/>
      <c r="G397" s="561"/>
      <c r="H397" s="560">
        <f t="shared" si="14"/>
        <v>0</v>
      </c>
      <c r="I397" s="560">
        <f t="shared" si="15"/>
        <v>0</v>
      </c>
      <c r="J397" s="591"/>
    </row>
    <row r="398" spans="1:10" ht="15" x14ac:dyDescent="0.2">
      <c r="A398" s="589">
        <v>260</v>
      </c>
      <c r="B398" s="590"/>
      <c r="C398" s="561"/>
      <c r="D398" s="593"/>
      <c r="E398" s="560">
        <f t="shared" si="13"/>
        <v>0</v>
      </c>
      <c r="F398" s="561"/>
      <c r="G398" s="561"/>
      <c r="H398" s="560">
        <f t="shared" si="14"/>
        <v>0</v>
      </c>
      <c r="I398" s="560">
        <f t="shared" si="15"/>
        <v>0</v>
      </c>
      <c r="J398" s="591"/>
    </row>
    <row r="399" spans="1:10" ht="15" x14ac:dyDescent="0.2">
      <c r="A399" s="589">
        <v>261</v>
      </c>
      <c r="B399" s="590"/>
      <c r="C399" s="561"/>
      <c r="D399" s="593"/>
      <c r="E399" s="560">
        <f t="shared" si="13"/>
        <v>0</v>
      </c>
      <c r="F399" s="561"/>
      <c r="G399" s="561"/>
      <c r="H399" s="560">
        <f t="shared" si="14"/>
        <v>0</v>
      </c>
      <c r="I399" s="560">
        <f t="shared" si="15"/>
        <v>0</v>
      </c>
      <c r="J399" s="591"/>
    </row>
    <row r="400" spans="1:10" ht="15" x14ac:dyDescent="0.2">
      <c r="A400" s="589">
        <v>262</v>
      </c>
      <c r="B400" s="590"/>
      <c r="C400" s="561"/>
      <c r="D400" s="593"/>
      <c r="E400" s="560">
        <f t="shared" si="13"/>
        <v>0</v>
      </c>
      <c r="F400" s="561"/>
      <c r="G400" s="561"/>
      <c r="H400" s="560">
        <f t="shared" si="14"/>
        <v>0</v>
      </c>
      <c r="I400" s="560">
        <f t="shared" si="15"/>
        <v>0</v>
      </c>
      <c r="J400" s="591"/>
    </row>
    <row r="401" spans="1:10" ht="15" x14ac:dyDescent="0.2">
      <c r="A401" s="589">
        <v>263</v>
      </c>
      <c r="B401" s="590"/>
      <c r="C401" s="561"/>
      <c r="D401" s="593"/>
      <c r="E401" s="560">
        <f t="shared" si="13"/>
        <v>0</v>
      </c>
      <c r="F401" s="561"/>
      <c r="G401" s="561"/>
      <c r="H401" s="560">
        <f t="shared" si="14"/>
        <v>0</v>
      </c>
      <c r="I401" s="560">
        <f t="shared" si="15"/>
        <v>0</v>
      </c>
      <c r="J401" s="591"/>
    </row>
    <row r="402" spans="1:10" ht="15" x14ac:dyDescent="0.2">
      <c r="A402" s="589">
        <v>264</v>
      </c>
      <c r="B402" s="590"/>
      <c r="C402" s="561"/>
      <c r="D402" s="593"/>
      <c r="E402" s="560">
        <f t="shared" si="13"/>
        <v>0</v>
      </c>
      <c r="F402" s="561"/>
      <c r="G402" s="561"/>
      <c r="H402" s="560">
        <f t="shared" si="14"/>
        <v>0</v>
      </c>
      <c r="I402" s="560">
        <f t="shared" si="15"/>
        <v>0</v>
      </c>
      <c r="J402" s="591"/>
    </row>
    <row r="403" spans="1:10" ht="15" x14ac:dyDescent="0.2">
      <c r="A403" s="589">
        <v>265</v>
      </c>
      <c r="B403" s="590"/>
      <c r="C403" s="561"/>
      <c r="D403" s="593"/>
      <c r="E403" s="560">
        <f t="shared" si="13"/>
        <v>0</v>
      </c>
      <c r="F403" s="561"/>
      <c r="G403" s="561"/>
      <c r="H403" s="560">
        <f t="shared" si="14"/>
        <v>0</v>
      </c>
      <c r="I403" s="560">
        <f t="shared" si="15"/>
        <v>0</v>
      </c>
      <c r="J403" s="591"/>
    </row>
    <row r="404" spans="1:10" ht="15" x14ac:dyDescent="0.2">
      <c r="A404" s="589">
        <v>266</v>
      </c>
      <c r="B404" s="590"/>
      <c r="C404" s="561"/>
      <c r="D404" s="593"/>
      <c r="E404" s="560">
        <f t="shared" si="13"/>
        <v>0</v>
      </c>
      <c r="F404" s="561"/>
      <c r="G404" s="561"/>
      <c r="H404" s="560">
        <f t="shared" si="14"/>
        <v>0</v>
      </c>
      <c r="I404" s="560">
        <f t="shared" si="15"/>
        <v>0</v>
      </c>
      <c r="J404" s="591"/>
    </row>
    <row r="405" spans="1:10" ht="15" x14ac:dyDescent="0.2">
      <c r="A405" s="589">
        <v>267</v>
      </c>
      <c r="B405" s="590"/>
      <c r="C405" s="561"/>
      <c r="D405" s="593"/>
      <c r="E405" s="560">
        <f t="shared" si="13"/>
        <v>0</v>
      </c>
      <c r="F405" s="561"/>
      <c r="G405" s="561"/>
      <c r="H405" s="560">
        <f t="shared" si="14"/>
        <v>0</v>
      </c>
      <c r="I405" s="560">
        <f t="shared" si="15"/>
        <v>0</v>
      </c>
      <c r="J405" s="591"/>
    </row>
    <row r="406" spans="1:10" ht="15" x14ac:dyDescent="0.2">
      <c r="A406" s="589">
        <v>268</v>
      </c>
      <c r="B406" s="590"/>
      <c r="C406" s="561"/>
      <c r="D406" s="593"/>
      <c r="E406" s="560">
        <f t="shared" si="13"/>
        <v>0</v>
      </c>
      <c r="F406" s="561"/>
      <c r="G406" s="561"/>
      <c r="H406" s="560">
        <f t="shared" si="14"/>
        <v>0</v>
      </c>
      <c r="I406" s="560">
        <f t="shared" si="15"/>
        <v>0</v>
      </c>
      <c r="J406" s="591"/>
    </row>
    <row r="407" spans="1:10" ht="15" x14ac:dyDescent="0.2">
      <c r="A407" s="589">
        <v>269</v>
      </c>
      <c r="B407" s="590"/>
      <c r="C407" s="561"/>
      <c r="D407" s="593"/>
      <c r="E407" s="560">
        <f t="shared" si="13"/>
        <v>0</v>
      </c>
      <c r="F407" s="561"/>
      <c r="G407" s="561"/>
      <c r="H407" s="560">
        <f t="shared" si="14"/>
        <v>0</v>
      </c>
      <c r="I407" s="560">
        <f t="shared" si="15"/>
        <v>0</v>
      </c>
      <c r="J407" s="591"/>
    </row>
    <row r="408" spans="1:10" ht="15" x14ac:dyDescent="0.2">
      <c r="A408" s="589">
        <v>270</v>
      </c>
      <c r="B408" s="590"/>
      <c r="C408" s="561"/>
      <c r="D408" s="593"/>
      <c r="E408" s="560">
        <f t="shared" si="13"/>
        <v>0</v>
      </c>
      <c r="F408" s="561"/>
      <c r="G408" s="561"/>
      <c r="H408" s="560">
        <f t="shared" si="14"/>
        <v>0</v>
      </c>
      <c r="I408" s="560">
        <f t="shared" si="15"/>
        <v>0</v>
      </c>
      <c r="J408" s="591"/>
    </row>
    <row r="409" spans="1:10" ht="15" x14ac:dyDescent="0.2">
      <c r="A409" s="589">
        <v>271</v>
      </c>
      <c r="B409" s="590"/>
      <c r="C409" s="561"/>
      <c r="D409" s="593"/>
      <c r="E409" s="560">
        <f t="shared" si="13"/>
        <v>0</v>
      </c>
      <c r="F409" s="561"/>
      <c r="G409" s="561"/>
      <c r="H409" s="560">
        <f t="shared" si="14"/>
        <v>0</v>
      </c>
      <c r="I409" s="560">
        <f t="shared" si="15"/>
        <v>0</v>
      </c>
      <c r="J409" s="591"/>
    </row>
    <row r="410" spans="1:10" ht="15" x14ac:dyDescent="0.2">
      <c r="A410" s="589">
        <v>272</v>
      </c>
      <c r="B410" s="590"/>
      <c r="C410" s="561"/>
      <c r="D410" s="593"/>
      <c r="E410" s="560">
        <f t="shared" si="13"/>
        <v>0</v>
      </c>
      <c r="F410" s="561"/>
      <c r="G410" s="561"/>
      <c r="H410" s="560">
        <f t="shared" si="14"/>
        <v>0</v>
      </c>
      <c r="I410" s="560">
        <f t="shared" si="15"/>
        <v>0</v>
      </c>
      <c r="J410" s="591"/>
    </row>
    <row r="411" spans="1:10" ht="15" x14ac:dyDescent="0.2">
      <c r="A411" s="589">
        <v>273</v>
      </c>
      <c r="B411" s="590"/>
      <c r="C411" s="561"/>
      <c r="D411" s="593"/>
      <c r="E411" s="560">
        <f t="shared" si="13"/>
        <v>0</v>
      </c>
      <c r="F411" s="561"/>
      <c r="G411" s="561"/>
      <c r="H411" s="560">
        <f t="shared" si="14"/>
        <v>0</v>
      </c>
      <c r="I411" s="560">
        <f t="shared" si="15"/>
        <v>0</v>
      </c>
      <c r="J411" s="591"/>
    </row>
    <row r="412" spans="1:10" ht="15" x14ac:dyDescent="0.2">
      <c r="A412" s="589">
        <v>274</v>
      </c>
      <c r="B412" s="590"/>
      <c r="C412" s="561"/>
      <c r="D412" s="593"/>
      <c r="E412" s="560">
        <f t="shared" si="13"/>
        <v>0</v>
      </c>
      <c r="F412" s="561"/>
      <c r="G412" s="561"/>
      <c r="H412" s="560">
        <f t="shared" si="14"/>
        <v>0</v>
      </c>
      <c r="I412" s="560">
        <f t="shared" si="15"/>
        <v>0</v>
      </c>
      <c r="J412" s="591"/>
    </row>
    <row r="413" spans="1:10" ht="15" x14ac:dyDescent="0.2">
      <c r="A413" s="589">
        <v>275</v>
      </c>
      <c r="B413" s="590"/>
      <c r="C413" s="561"/>
      <c r="D413" s="593"/>
      <c r="E413" s="560">
        <f t="shared" si="13"/>
        <v>0</v>
      </c>
      <c r="F413" s="561"/>
      <c r="G413" s="561"/>
      <c r="H413" s="560">
        <f t="shared" si="14"/>
        <v>0</v>
      </c>
      <c r="I413" s="560">
        <f t="shared" si="15"/>
        <v>0</v>
      </c>
      <c r="J413" s="591"/>
    </row>
    <row r="414" spans="1:10" ht="15" x14ac:dyDescent="0.2">
      <c r="A414" s="589">
        <v>276</v>
      </c>
      <c r="B414" s="590"/>
      <c r="C414" s="561"/>
      <c r="D414" s="593"/>
      <c r="E414" s="560">
        <f t="shared" si="13"/>
        <v>0</v>
      </c>
      <c r="F414" s="561"/>
      <c r="G414" s="561"/>
      <c r="H414" s="560">
        <f t="shared" si="14"/>
        <v>0</v>
      </c>
      <c r="I414" s="560">
        <f t="shared" si="15"/>
        <v>0</v>
      </c>
      <c r="J414" s="591"/>
    </row>
    <row r="415" spans="1:10" ht="15" x14ac:dyDescent="0.2">
      <c r="A415" s="589">
        <v>277</v>
      </c>
      <c r="B415" s="590"/>
      <c r="C415" s="561"/>
      <c r="D415" s="593"/>
      <c r="E415" s="560">
        <f t="shared" si="13"/>
        <v>0</v>
      </c>
      <c r="F415" s="561"/>
      <c r="G415" s="561"/>
      <c r="H415" s="560">
        <f t="shared" si="14"/>
        <v>0</v>
      </c>
      <c r="I415" s="560">
        <f t="shared" si="15"/>
        <v>0</v>
      </c>
      <c r="J415" s="591"/>
    </row>
    <row r="416" spans="1:10" ht="15" x14ac:dyDescent="0.2">
      <c r="A416" s="589">
        <v>278</v>
      </c>
      <c r="B416" s="590"/>
      <c r="C416" s="561"/>
      <c r="D416" s="593"/>
      <c r="E416" s="560">
        <f t="shared" si="13"/>
        <v>0</v>
      </c>
      <c r="F416" s="561"/>
      <c r="G416" s="561"/>
      <c r="H416" s="560">
        <f t="shared" si="14"/>
        <v>0</v>
      </c>
      <c r="I416" s="560">
        <f t="shared" si="15"/>
        <v>0</v>
      </c>
      <c r="J416" s="591"/>
    </row>
    <row r="417" spans="1:10" ht="15" x14ac:dyDescent="0.2">
      <c r="A417" s="589">
        <v>279</v>
      </c>
      <c r="B417" s="590"/>
      <c r="C417" s="561"/>
      <c r="D417" s="593"/>
      <c r="E417" s="560">
        <f t="shared" si="13"/>
        <v>0</v>
      </c>
      <c r="F417" s="561"/>
      <c r="G417" s="561"/>
      <c r="H417" s="560">
        <f t="shared" si="14"/>
        <v>0</v>
      </c>
      <c r="I417" s="560">
        <f t="shared" si="15"/>
        <v>0</v>
      </c>
      <c r="J417" s="591"/>
    </row>
    <row r="418" spans="1:10" ht="15" x14ac:dyDescent="0.2">
      <c r="A418" s="589">
        <v>280</v>
      </c>
      <c r="B418" s="590"/>
      <c r="C418" s="561"/>
      <c r="D418" s="593"/>
      <c r="E418" s="560">
        <f t="shared" si="13"/>
        <v>0</v>
      </c>
      <c r="F418" s="561"/>
      <c r="G418" s="561"/>
      <c r="H418" s="560">
        <f t="shared" si="14"/>
        <v>0</v>
      </c>
      <c r="I418" s="560">
        <f t="shared" si="15"/>
        <v>0</v>
      </c>
      <c r="J418" s="591"/>
    </row>
    <row r="419" spans="1:10" ht="15" x14ac:dyDescent="0.2">
      <c r="A419" s="589">
        <v>281</v>
      </c>
      <c r="B419" s="590"/>
      <c r="C419" s="561"/>
      <c r="D419" s="593"/>
      <c r="E419" s="560">
        <f t="shared" si="13"/>
        <v>0</v>
      </c>
      <c r="F419" s="561"/>
      <c r="G419" s="561"/>
      <c r="H419" s="560">
        <f t="shared" si="14"/>
        <v>0</v>
      </c>
      <c r="I419" s="560">
        <f t="shared" si="15"/>
        <v>0</v>
      </c>
      <c r="J419" s="591"/>
    </row>
    <row r="420" spans="1:10" ht="15" x14ac:dyDescent="0.2">
      <c r="A420" s="589">
        <v>282</v>
      </c>
      <c r="B420" s="590"/>
      <c r="C420" s="561"/>
      <c r="D420" s="593"/>
      <c r="E420" s="560">
        <f t="shared" si="13"/>
        <v>0</v>
      </c>
      <c r="F420" s="561"/>
      <c r="G420" s="561"/>
      <c r="H420" s="560">
        <f t="shared" si="14"/>
        <v>0</v>
      </c>
      <c r="I420" s="560">
        <f t="shared" si="15"/>
        <v>0</v>
      </c>
      <c r="J420" s="591"/>
    </row>
    <row r="421" spans="1:10" ht="15" x14ac:dyDescent="0.2">
      <c r="A421" s="589">
        <v>283</v>
      </c>
      <c r="B421" s="590"/>
      <c r="C421" s="561"/>
      <c r="D421" s="593"/>
      <c r="E421" s="560">
        <f t="shared" si="13"/>
        <v>0</v>
      </c>
      <c r="F421" s="561"/>
      <c r="G421" s="561"/>
      <c r="H421" s="560">
        <f t="shared" si="14"/>
        <v>0</v>
      </c>
      <c r="I421" s="560">
        <f t="shared" si="15"/>
        <v>0</v>
      </c>
      <c r="J421" s="591"/>
    </row>
    <row r="422" spans="1:10" ht="15" x14ac:dyDescent="0.2">
      <c r="A422" s="589">
        <v>284</v>
      </c>
      <c r="B422" s="590"/>
      <c r="C422" s="561"/>
      <c r="D422" s="593"/>
      <c r="E422" s="560">
        <f t="shared" si="13"/>
        <v>0</v>
      </c>
      <c r="F422" s="561"/>
      <c r="G422" s="561"/>
      <c r="H422" s="560">
        <f t="shared" si="14"/>
        <v>0</v>
      </c>
      <c r="I422" s="560">
        <f t="shared" si="15"/>
        <v>0</v>
      </c>
      <c r="J422" s="591"/>
    </row>
    <row r="423" spans="1:10" ht="15" x14ac:dyDescent="0.2">
      <c r="A423" s="589">
        <v>285</v>
      </c>
      <c r="B423" s="590"/>
      <c r="C423" s="561"/>
      <c r="D423" s="593"/>
      <c r="E423" s="560">
        <f t="shared" si="13"/>
        <v>0</v>
      </c>
      <c r="F423" s="561"/>
      <c r="G423" s="561"/>
      <c r="H423" s="560">
        <f t="shared" si="14"/>
        <v>0</v>
      </c>
      <c r="I423" s="560">
        <f t="shared" si="15"/>
        <v>0</v>
      </c>
      <c r="J423" s="591"/>
    </row>
    <row r="424" spans="1:10" ht="15" x14ac:dyDescent="0.2">
      <c r="A424" s="589">
        <v>286</v>
      </c>
      <c r="B424" s="590"/>
      <c r="C424" s="561"/>
      <c r="D424" s="593"/>
      <c r="E424" s="560">
        <f t="shared" si="13"/>
        <v>0</v>
      </c>
      <c r="F424" s="561"/>
      <c r="G424" s="561"/>
      <c r="H424" s="560">
        <f t="shared" si="14"/>
        <v>0</v>
      </c>
      <c r="I424" s="560">
        <f t="shared" si="15"/>
        <v>0</v>
      </c>
      <c r="J424" s="591"/>
    </row>
    <row r="425" spans="1:10" ht="15" x14ac:dyDescent="0.2">
      <c r="A425" s="589">
        <v>287</v>
      </c>
      <c r="B425" s="590"/>
      <c r="C425" s="561"/>
      <c r="D425" s="593"/>
      <c r="E425" s="560">
        <f t="shared" si="13"/>
        <v>0</v>
      </c>
      <c r="F425" s="561"/>
      <c r="G425" s="561"/>
      <c r="H425" s="560">
        <f t="shared" si="14"/>
        <v>0</v>
      </c>
      <c r="I425" s="560">
        <f t="shared" si="15"/>
        <v>0</v>
      </c>
      <c r="J425" s="591"/>
    </row>
    <row r="426" spans="1:10" ht="15" x14ac:dyDescent="0.2">
      <c r="A426" s="589">
        <v>288</v>
      </c>
      <c r="B426" s="590"/>
      <c r="C426" s="561"/>
      <c r="D426" s="593"/>
      <c r="E426" s="560">
        <f t="shared" si="13"/>
        <v>0</v>
      </c>
      <c r="F426" s="561"/>
      <c r="G426" s="561"/>
      <c r="H426" s="560">
        <f t="shared" si="14"/>
        <v>0</v>
      </c>
      <c r="I426" s="560">
        <f t="shared" si="15"/>
        <v>0</v>
      </c>
      <c r="J426" s="591"/>
    </row>
    <row r="427" spans="1:10" ht="15" x14ac:dyDescent="0.2">
      <c r="A427" s="589">
        <v>289</v>
      </c>
      <c r="B427" s="590"/>
      <c r="C427" s="561"/>
      <c r="D427" s="593"/>
      <c r="E427" s="560">
        <f t="shared" si="13"/>
        <v>0</v>
      </c>
      <c r="F427" s="561"/>
      <c r="G427" s="561"/>
      <c r="H427" s="560">
        <f t="shared" si="14"/>
        <v>0</v>
      </c>
      <c r="I427" s="560">
        <f t="shared" si="15"/>
        <v>0</v>
      </c>
      <c r="J427" s="591"/>
    </row>
    <row r="428" spans="1:10" ht="15" x14ac:dyDescent="0.2">
      <c r="A428" s="589">
        <v>290</v>
      </c>
      <c r="B428" s="590"/>
      <c r="C428" s="561"/>
      <c r="D428" s="593"/>
      <c r="E428" s="560">
        <f t="shared" si="13"/>
        <v>0</v>
      </c>
      <c r="F428" s="561"/>
      <c r="G428" s="561"/>
      <c r="H428" s="560">
        <f t="shared" si="14"/>
        <v>0</v>
      </c>
      <c r="I428" s="560">
        <f t="shared" si="15"/>
        <v>0</v>
      </c>
      <c r="J428" s="591"/>
    </row>
    <row r="429" spans="1:10" ht="15" x14ac:dyDescent="0.2">
      <c r="A429" s="589">
        <v>291</v>
      </c>
      <c r="B429" s="590"/>
      <c r="C429" s="561"/>
      <c r="D429" s="593"/>
      <c r="E429" s="560">
        <f t="shared" si="13"/>
        <v>0</v>
      </c>
      <c r="F429" s="561"/>
      <c r="G429" s="561"/>
      <c r="H429" s="560">
        <f t="shared" si="14"/>
        <v>0</v>
      </c>
      <c r="I429" s="560">
        <f t="shared" si="15"/>
        <v>0</v>
      </c>
      <c r="J429" s="591"/>
    </row>
    <row r="430" spans="1:10" ht="15" x14ac:dyDescent="0.2">
      <c r="A430" s="589">
        <v>292</v>
      </c>
      <c r="B430" s="590"/>
      <c r="C430" s="561"/>
      <c r="D430" s="593"/>
      <c r="E430" s="560">
        <f t="shared" si="13"/>
        <v>0</v>
      </c>
      <c r="F430" s="561"/>
      <c r="G430" s="561"/>
      <c r="H430" s="560">
        <f t="shared" si="14"/>
        <v>0</v>
      </c>
      <c r="I430" s="560">
        <f t="shared" si="15"/>
        <v>0</v>
      </c>
      <c r="J430" s="591"/>
    </row>
    <row r="431" spans="1:10" ht="15" x14ac:dyDescent="0.2">
      <c r="A431" s="589">
        <v>293</v>
      </c>
      <c r="B431" s="590"/>
      <c r="C431" s="561"/>
      <c r="D431" s="593"/>
      <c r="E431" s="560">
        <f t="shared" si="13"/>
        <v>0</v>
      </c>
      <c r="F431" s="561"/>
      <c r="G431" s="561"/>
      <c r="H431" s="560">
        <f t="shared" si="14"/>
        <v>0</v>
      </c>
      <c r="I431" s="560">
        <f t="shared" si="15"/>
        <v>0</v>
      </c>
      <c r="J431" s="591"/>
    </row>
    <row r="432" spans="1:10" ht="15" x14ac:dyDescent="0.2">
      <c r="A432" s="589">
        <v>294</v>
      </c>
      <c r="B432" s="590"/>
      <c r="C432" s="561"/>
      <c r="D432" s="593"/>
      <c r="E432" s="560">
        <f t="shared" si="13"/>
        <v>0</v>
      </c>
      <c r="F432" s="561"/>
      <c r="G432" s="561"/>
      <c r="H432" s="560">
        <f t="shared" si="14"/>
        <v>0</v>
      </c>
      <c r="I432" s="560">
        <f t="shared" si="15"/>
        <v>0</v>
      </c>
      <c r="J432" s="591"/>
    </row>
    <row r="433" spans="1:10" ht="15" x14ac:dyDescent="0.2">
      <c r="A433" s="589">
        <v>295</v>
      </c>
      <c r="B433" s="590"/>
      <c r="C433" s="561"/>
      <c r="D433" s="593"/>
      <c r="E433" s="560">
        <f t="shared" si="13"/>
        <v>0</v>
      </c>
      <c r="F433" s="561"/>
      <c r="G433" s="561"/>
      <c r="H433" s="560">
        <f t="shared" si="14"/>
        <v>0</v>
      </c>
      <c r="I433" s="560">
        <f t="shared" si="15"/>
        <v>0</v>
      </c>
      <c r="J433" s="591"/>
    </row>
    <row r="434" spans="1:10" ht="15" x14ac:dyDescent="0.2">
      <c r="A434" s="589">
        <v>296</v>
      </c>
      <c r="B434" s="590"/>
      <c r="C434" s="561"/>
      <c r="D434" s="593"/>
      <c r="E434" s="560">
        <f t="shared" si="13"/>
        <v>0</v>
      </c>
      <c r="F434" s="561"/>
      <c r="G434" s="561"/>
      <c r="H434" s="560">
        <f t="shared" si="14"/>
        <v>0</v>
      </c>
      <c r="I434" s="560">
        <f t="shared" si="15"/>
        <v>0</v>
      </c>
      <c r="J434" s="591"/>
    </row>
    <row r="435" spans="1:10" ht="15" x14ac:dyDescent="0.2">
      <c r="A435" s="589">
        <v>297</v>
      </c>
      <c r="B435" s="590"/>
      <c r="C435" s="561"/>
      <c r="D435" s="593"/>
      <c r="E435" s="560">
        <f t="shared" si="13"/>
        <v>0</v>
      </c>
      <c r="F435" s="561"/>
      <c r="G435" s="561"/>
      <c r="H435" s="560">
        <f t="shared" si="14"/>
        <v>0</v>
      </c>
      <c r="I435" s="560">
        <f t="shared" si="15"/>
        <v>0</v>
      </c>
      <c r="J435" s="591"/>
    </row>
    <row r="436" spans="1:10" ht="15" x14ac:dyDescent="0.2">
      <c r="A436" s="589">
        <v>298</v>
      </c>
      <c r="B436" s="590"/>
      <c r="C436" s="561"/>
      <c r="D436" s="593"/>
      <c r="E436" s="560">
        <f t="shared" si="13"/>
        <v>0</v>
      </c>
      <c r="F436" s="561"/>
      <c r="G436" s="561"/>
      <c r="H436" s="560">
        <f t="shared" si="14"/>
        <v>0</v>
      </c>
      <c r="I436" s="560">
        <f t="shared" si="15"/>
        <v>0</v>
      </c>
      <c r="J436" s="591"/>
    </row>
    <row r="437" spans="1:10" ht="15" x14ac:dyDescent="0.2">
      <c r="A437" s="589">
        <v>299</v>
      </c>
      <c r="B437" s="590"/>
      <c r="C437" s="561"/>
      <c r="D437" s="593"/>
      <c r="E437" s="560">
        <f t="shared" si="13"/>
        <v>0</v>
      </c>
      <c r="F437" s="561"/>
      <c r="G437" s="561"/>
      <c r="H437" s="560">
        <f t="shared" si="14"/>
        <v>0</v>
      </c>
      <c r="I437" s="560">
        <f t="shared" si="15"/>
        <v>0</v>
      </c>
      <c r="J437" s="591"/>
    </row>
    <row r="438" spans="1:10" ht="15" x14ac:dyDescent="0.2">
      <c r="A438" s="589">
        <v>300</v>
      </c>
      <c r="B438" s="590"/>
      <c r="C438" s="561"/>
      <c r="D438" s="593"/>
      <c r="E438" s="560">
        <f t="shared" si="13"/>
        <v>0</v>
      </c>
      <c r="F438" s="561"/>
      <c r="G438" s="561"/>
      <c r="H438" s="560">
        <f t="shared" si="14"/>
        <v>0</v>
      </c>
      <c r="I438" s="560">
        <f t="shared" si="15"/>
        <v>0</v>
      </c>
      <c r="J438" s="591"/>
    </row>
    <row r="439" spans="1:10" ht="15" x14ac:dyDescent="0.2">
      <c r="A439" s="589">
        <v>301</v>
      </c>
      <c r="B439" s="590"/>
      <c r="C439" s="561"/>
      <c r="D439" s="593"/>
      <c r="E439" s="560">
        <f t="shared" si="13"/>
        <v>0</v>
      </c>
      <c r="F439" s="561"/>
      <c r="G439" s="561"/>
      <c r="H439" s="560">
        <f t="shared" si="14"/>
        <v>0</v>
      </c>
      <c r="I439" s="560">
        <f t="shared" si="15"/>
        <v>0</v>
      </c>
      <c r="J439" s="591"/>
    </row>
    <row r="440" spans="1:10" ht="15" x14ac:dyDescent="0.2">
      <c r="A440" s="589">
        <v>302</v>
      </c>
      <c r="B440" s="590"/>
      <c r="C440" s="561"/>
      <c r="D440" s="593"/>
      <c r="E440" s="560">
        <f t="shared" si="13"/>
        <v>0</v>
      </c>
      <c r="F440" s="561"/>
      <c r="G440" s="561"/>
      <c r="H440" s="560">
        <f t="shared" si="14"/>
        <v>0</v>
      </c>
      <c r="I440" s="560">
        <f t="shared" si="15"/>
        <v>0</v>
      </c>
      <c r="J440" s="591"/>
    </row>
    <row r="441" spans="1:10" ht="15" x14ac:dyDescent="0.2">
      <c r="A441" s="589">
        <v>303</v>
      </c>
      <c r="B441" s="590"/>
      <c r="C441" s="561"/>
      <c r="D441" s="593"/>
      <c r="E441" s="560">
        <f t="shared" si="13"/>
        <v>0</v>
      </c>
      <c r="F441" s="561"/>
      <c r="G441" s="561"/>
      <c r="H441" s="560">
        <f t="shared" si="14"/>
        <v>0</v>
      </c>
      <c r="I441" s="560">
        <f t="shared" si="15"/>
        <v>0</v>
      </c>
      <c r="J441" s="591"/>
    </row>
    <row r="442" spans="1:10" ht="15" x14ac:dyDescent="0.2">
      <c r="A442" s="589">
        <v>304</v>
      </c>
      <c r="B442" s="590"/>
      <c r="C442" s="561"/>
      <c r="D442" s="593"/>
      <c r="E442" s="560">
        <f t="shared" si="13"/>
        <v>0</v>
      </c>
      <c r="F442" s="561"/>
      <c r="G442" s="561"/>
      <c r="H442" s="560">
        <f t="shared" si="14"/>
        <v>0</v>
      </c>
      <c r="I442" s="560">
        <f t="shared" si="15"/>
        <v>0</v>
      </c>
      <c r="J442" s="591"/>
    </row>
    <row r="443" spans="1:10" ht="15" x14ac:dyDescent="0.2">
      <c r="A443" s="589">
        <v>305</v>
      </c>
      <c r="B443" s="590"/>
      <c r="C443" s="561"/>
      <c r="D443" s="593"/>
      <c r="E443" s="560">
        <f t="shared" si="13"/>
        <v>0</v>
      </c>
      <c r="F443" s="561"/>
      <c r="G443" s="561"/>
      <c r="H443" s="560">
        <f t="shared" si="14"/>
        <v>0</v>
      </c>
      <c r="I443" s="560">
        <f t="shared" si="15"/>
        <v>0</v>
      </c>
      <c r="J443" s="591"/>
    </row>
    <row r="444" spans="1:10" ht="15" x14ac:dyDescent="0.2">
      <c r="A444" s="589">
        <v>306</v>
      </c>
      <c r="B444" s="590"/>
      <c r="C444" s="561"/>
      <c r="D444" s="593"/>
      <c r="E444" s="560">
        <f t="shared" si="13"/>
        <v>0</v>
      </c>
      <c r="F444" s="561"/>
      <c r="G444" s="561"/>
      <c r="H444" s="560">
        <f t="shared" si="14"/>
        <v>0</v>
      </c>
      <c r="I444" s="560">
        <f t="shared" si="15"/>
        <v>0</v>
      </c>
      <c r="J444" s="591"/>
    </row>
    <row r="445" spans="1:10" ht="15" x14ac:dyDescent="0.2">
      <c r="A445" s="589">
        <v>307</v>
      </c>
      <c r="B445" s="590"/>
      <c r="C445" s="561"/>
      <c r="D445" s="593"/>
      <c r="E445" s="560">
        <f t="shared" si="13"/>
        <v>0</v>
      </c>
      <c r="F445" s="561"/>
      <c r="G445" s="561"/>
      <c r="H445" s="560">
        <f t="shared" si="14"/>
        <v>0</v>
      </c>
      <c r="I445" s="560">
        <f t="shared" si="15"/>
        <v>0</v>
      </c>
      <c r="J445" s="591"/>
    </row>
    <row r="446" spans="1:10" ht="15" x14ac:dyDescent="0.2">
      <c r="A446" s="589">
        <v>308</v>
      </c>
      <c r="B446" s="590"/>
      <c r="C446" s="561"/>
      <c r="D446" s="593"/>
      <c r="E446" s="560">
        <f t="shared" si="13"/>
        <v>0</v>
      </c>
      <c r="F446" s="561"/>
      <c r="G446" s="561"/>
      <c r="H446" s="560">
        <f t="shared" si="14"/>
        <v>0</v>
      </c>
      <c r="I446" s="560">
        <f t="shared" si="15"/>
        <v>0</v>
      </c>
      <c r="J446" s="591"/>
    </row>
    <row r="447" spans="1:10" ht="15" x14ac:dyDescent="0.2">
      <c r="A447" s="589">
        <v>309</v>
      </c>
      <c r="B447" s="590"/>
      <c r="C447" s="561"/>
      <c r="D447" s="593"/>
      <c r="E447" s="560">
        <f t="shared" si="13"/>
        <v>0</v>
      </c>
      <c r="F447" s="561"/>
      <c r="G447" s="561"/>
      <c r="H447" s="560">
        <f t="shared" si="14"/>
        <v>0</v>
      </c>
      <c r="I447" s="560">
        <f t="shared" si="15"/>
        <v>0</v>
      </c>
      <c r="J447" s="591"/>
    </row>
    <row r="448" spans="1:10" ht="15" x14ac:dyDescent="0.2">
      <c r="A448" s="589">
        <v>310</v>
      </c>
      <c r="B448" s="590"/>
      <c r="C448" s="561"/>
      <c r="D448" s="593"/>
      <c r="E448" s="560">
        <f t="shared" si="13"/>
        <v>0</v>
      </c>
      <c r="F448" s="561"/>
      <c r="G448" s="561"/>
      <c r="H448" s="560">
        <f t="shared" si="14"/>
        <v>0</v>
      </c>
      <c r="I448" s="560">
        <f t="shared" si="15"/>
        <v>0</v>
      </c>
      <c r="J448" s="591"/>
    </row>
    <row r="449" spans="1:10" ht="15" x14ac:dyDescent="0.2">
      <c r="A449" s="589">
        <v>311</v>
      </c>
      <c r="B449" s="590"/>
      <c r="C449" s="561"/>
      <c r="D449" s="593"/>
      <c r="E449" s="560">
        <f t="shared" si="13"/>
        <v>0</v>
      </c>
      <c r="F449" s="561"/>
      <c r="G449" s="561"/>
      <c r="H449" s="560">
        <f t="shared" si="14"/>
        <v>0</v>
      </c>
      <c r="I449" s="560">
        <f t="shared" si="15"/>
        <v>0</v>
      </c>
      <c r="J449" s="591"/>
    </row>
    <row r="450" spans="1:10" ht="15" x14ac:dyDescent="0.2">
      <c r="A450" s="589">
        <v>312</v>
      </c>
      <c r="B450" s="590"/>
      <c r="C450" s="561"/>
      <c r="D450" s="593"/>
      <c r="E450" s="560">
        <f t="shared" si="13"/>
        <v>0</v>
      </c>
      <c r="F450" s="561"/>
      <c r="G450" s="561"/>
      <c r="H450" s="560">
        <f t="shared" si="14"/>
        <v>0</v>
      </c>
      <c r="I450" s="560">
        <f t="shared" si="15"/>
        <v>0</v>
      </c>
      <c r="J450" s="591"/>
    </row>
    <row r="451" spans="1:10" ht="15" x14ac:dyDescent="0.2">
      <c r="A451" s="589">
        <v>313</v>
      </c>
      <c r="B451" s="590"/>
      <c r="C451" s="561"/>
      <c r="D451" s="593"/>
      <c r="E451" s="560">
        <f t="shared" si="13"/>
        <v>0</v>
      </c>
      <c r="F451" s="561"/>
      <c r="G451" s="561"/>
      <c r="H451" s="560">
        <f t="shared" si="14"/>
        <v>0</v>
      </c>
      <c r="I451" s="560">
        <f t="shared" si="15"/>
        <v>0</v>
      </c>
      <c r="J451" s="591"/>
    </row>
    <row r="452" spans="1:10" ht="15" x14ac:dyDescent="0.2">
      <c r="A452" s="589">
        <v>314</v>
      </c>
      <c r="B452" s="590"/>
      <c r="C452" s="561"/>
      <c r="D452" s="593"/>
      <c r="E452" s="560">
        <f t="shared" si="13"/>
        <v>0</v>
      </c>
      <c r="F452" s="561"/>
      <c r="G452" s="561"/>
      <c r="H452" s="560">
        <f t="shared" si="14"/>
        <v>0</v>
      </c>
      <c r="I452" s="560">
        <f t="shared" si="15"/>
        <v>0</v>
      </c>
      <c r="J452" s="591"/>
    </row>
    <row r="453" spans="1:10" ht="15" x14ac:dyDescent="0.2">
      <c r="A453" s="589">
        <v>315</v>
      </c>
      <c r="B453" s="590"/>
      <c r="C453" s="561"/>
      <c r="D453" s="593"/>
      <c r="E453" s="560">
        <f t="shared" si="13"/>
        <v>0</v>
      </c>
      <c r="F453" s="561"/>
      <c r="G453" s="561"/>
      <c r="H453" s="560">
        <f t="shared" si="14"/>
        <v>0</v>
      </c>
      <c r="I453" s="560">
        <f t="shared" si="15"/>
        <v>0</v>
      </c>
      <c r="J453" s="591"/>
    </row>
    <row r="454" spans="1:10" ht="15" x14ac:dyDescent="0.2">
      <c r="A454" s="589">
        <v>316</v>
      </c>
      <c r="B454" s="590"/>
      <c r="C454" s="561"/>
      <c r="D454" s="593"/>
      <c r="E454" s="560">
        <f t="shared" si="13"/>
        <v>0</v>
      </c>
      <c r="F454" s="561"/>
      <c r="G454" s="561"/>
      <c r="H454" s="560">
        <f t="shared" si="14"/>
        <v>0</v>
      </c>
      <c r="I454" s="560">
        <f t="shared" si="15"/>
        <v>0</v>
      </c>
      <c r="J454" s="591"/>
    </row>
    <row r="455" spans="1:10" ht="15" x14ac:dyDescent="0.2">
      <c r="A455" s="589">
        <v>317</v>
      </c>
      <c r="B455" s="590"/>
      <c r="C455" s="561"/>
      <c r="D455" s="593"/>
      <c r="E455" s="560">
        <f t="shared" si="13"/>
        <v>0</v>
      </c>
      <c r="F455" s="561"/>
      <c r="G455" s="561"/>
      <c r="H455" s="560">
        <f t="shared" si="14"/>
        <v>0</v>
      </c>
      <c r="I455" s="560">
        <f t="shared" si="15"/>
        <v>0</v>
      </c>
      <c r="J455" s="591"/>
    </row>
    <row r="456" spans="1:10" ht="15" x14ac:dyDescent="0.2">
      <c r="A456" s="589">
        <v>318</v>
      </c>
      <c r="B456" s="590"/>
      <c r="C456" s="561"/>
      <c r="D456" s="593"/>
      <c r="E456" s="560">
        <f t="shared" si="13"/>
        <v>0</v>
      </c>
      <c r="F456" s="561"/>
      <c r="G456" s="561"/>
      <c r="H456" s="560">
        <f t="shared" si="14"/>
        <v>0</v>
      </c>
      <c r="I456" s="560">
        <f t="shared" si="15"/>
        <v>0</v>
      </c>
      <c r="J456" s="591"/>
    </row>
    <row r="457" spans="1:10" ht="15" x14ac:dyDescent="0.2">
      <c r="A457" s="589">
        <v>319</v>
      </c>
      <c r="B457" s="590"/>
      <c r="C457" s="561"/>
      <c r="D457" s="593"/>
      <c r="E457" s="560">
        <f t="shared" si="13"/>
        <v>0</v>
      </c>
      <c r="F457" s="561"/>
      <c r="G457" s="561"/>
      <c r="H457" s="560">
        <f t="shared" si="14"/>
        <v>0</v>
      </c>
      <c r="I457" s="560">
        <f t="shared" si="15"/>
        <v>0</v>
      </c>
      <c r="J457" s="591"/>
    </row>
    <row r="458" spans="1:10" ht="15" x14ac:dyDescent="0.2">
      <c r="A458" s="589">
        <v>320</v>
      </c>
      <c r="B458" s="590"/>
      <c r="C458" s="561"/>
      <c r="D458" s="593"/>
      <c r="E458" s="560">
        <f t="shared" si="13"/>
        <v>0</v>
      </c>
      <c r="F458" s="561"/>
      <c r="G458" s="561"/>
      <c r="H458" s="560">
        <f t="shared" si="14"/>
        <v>0</v>
      </c>
      <c r="I458" s="560">
        <f t="shared" si="15"/>
        <v>0</v>
      </c>
      <c r="J458" s="591"/>
    </row>
    <row r="459" spans="1:10" ht="15" x14ac:dyDescent="0.2">
      <c r="A459" s="589">
        <v>321</v>
      </c>
      <c r="B459" s="590"/>
      <c r="C459" s="561"/>
      <c r="D459" s="593"/>
      <c r="E459" s="560">
        <f t="shared" ref="E459:E522" si="16">IF(D459=0,0,NETWORKDAYS(D459,EOMONTH(D459,0),$E$7:$E$111)*8)</f>
        <v>0</v>
      </c>
      <c r="F459" s="561"/>
      <c r="G459" s="561"/>
      <c r="H459" s="560">
        <f t="shared" ref="H459:H522" si="17">IF(E459=0,0,IF(F459=0,ROUND(C459*G459/E459,2),ROUND(C459*G459/F459,2)))</f>
        <v>0</v>
      </c>
      <c r="I459" s="560">
        <f t="shared" si="15"/>
        <v>0</v>
      </c>
      <c r="J459" s="591"/>
    </row>
    <row r="460" spans="1:10" ht="15" x14ac:dyDescent="0.2">
      <c r="A460" s="589">
        <v>322</v>
      </c>
      <c r="B460" s="590"/>
      <c r="C460" s="561"/>
      <c r="D460" s="593"/>
      <c r="E460" s="560">
        <f t="shared" si="16"/>
        <v>0</v>
      </c>
      <c r="F460" s="561"/>
      <c r="G460" s="561"/>
      <c r="H460" s="560">
        <f t="shared" si="17"/>
        <v>0</v>
      </c>
      <c r="I460" s="560">
        <f t="shared" ref="I460:I523" si="18">IF($I$135="3,50 €/qm",ROUND(H460*3.5,2),0)</f>
        <v>0</v>
      </c>
      <c r="J460" s="591"/>
    </row>
    <row r="461" spans="1:10" ht="15" x14ac:dyDescent="0.2">
      <c r="A461" s="589">
        <v>323</v>
      </c>
      <c r="B461" s="590"/>
      <c r="C461" s="561"/>
      <c r="D461" s="593"/>
      <c r="E461" s="560">
        <f t="shared" si="16"/>
        <v>0</v>
      </c>
      <c r="F461" s="561"/>
      <c r="G461" s="561"/>
      <c r="H461" s="560">
        <f t="shared" si="17"/>
        <v>0</v>
      </c>
      <c r="I461" s="560">
        <f t="shared" si="18"/>
        <v>0</v>
      </c>
      <c r="J461" s="591"/>
    </row>
    <row r="462" spans="1:10" ht="15" x14ac:dyDescent="0.2">
      <c r="A462" s="589">
        <v>324</v>
      </c>
      <c r="B462" s="590"/>
      <c r="C462" s="561"/>
      <c r="D462" s="593"/>
      <c r="E462" s="560">
        <f t="shared" si="16"/>
        <v>0</v>
      </c>
      <c r="F462" s="561"/>
      <c r="G462" s="561"/>
      <c r="H462" s="560">
        <f t="shared" si="17"/>
        <v>0</v>
      </c>
      <c r="I462" s="560">
        <f t="shared" si="18"/>
        <v>0</v>
      </c>
      <c r="J462" s="591"/>
    </row>
    <row r="463" spans="1:10" ht="15" x14ac:dyDescent="0.2">
      <c r="A463" s="589">
        <v>325</v>
      </c>
      <c r="B463" s="590"/>
      <c r="C463" s="561"/>
      <c r="D463" s="593"/>
      <c r="E463" s="560">
        <f t="shared" si="16"/>
        <v>0</v>
      </c>
      <c r="F463" s="561"/>
      <c r="G463" s="561"/>
      <c r="H463" s="560">
        <f t="shared" si="17"/>
        <v>0</v>
      </c>
      <c r="I463" s="560">
        <f t="shared" si="18"/>
        <v>0</v>
      </c>
      <c r="J463" s="591"/>
    </row>
    <row r="464" spans="1:10" ht="15" x14ac:dyDescent="0.2">
      <c r="A464" s="589">
        <v>326</v>
      </c>
      <c r="B464" s="590"/>
      <c r="C464" s="561"/>
      <c r="D464" s="593"/>
      <c r="E464" s="560">
        <f t="shared" si="16"/>
        <v>0</v>
      </c>
      <c r="F464" s="561"/>
      <c r="G464" s="561"/>
      <c r="H464" s="560">
        <f t="shared" si="17"/>
        <v>0</v>
      </c>
      <c r="I464" s="560">
        <f t="shared" si="18"/>
        <v>0</v>
      </c>
      <c r="J464" s="591"/>
    </row>
    <row r="465" spans="1:10" ht="15" x14ac:dyDescent="0.2">
      <c r="A465" s="589">
        <v>327</v>
      </c>
      <c r="B465" s="590"/>
      <c r="C465" s="561"/>
      <c r="D465" s="593"/>
      <c r="E465" s="560">
        <f t="shared" si="16"/>
        <v>0</v>
      </c>
      <c r="F465" s="561"/>
      <c r="G465" s="561"/>
      <c r="H465" s="560">
        <f t="shared" si="17"/>
        <v>0</v>
      </c>
      <c r="I465" s="560">
        <f t="shared" si="18"/>
        <v>0</v>
      </c>
      <c r="J465" s="591"/>
    </row>
    <row r="466" spans="1:10" ht="15" x14ac:dyDescent="0.2">
      <c r="A466" s="589">
        <v>328</v>
      </c>
      <c r="B466" s="590"/>
      <c r="C466" s="561"/>
      <c r="D466" s="593"/>
      <c r="E466" s="560">
        <f t="shared" si="16"/>
        <v>0</v>
      </c>
      <c r="F466" s="561"/>
      <c r="G466" s="561"/>
      <c r="H466" s="560">
        <f t="shared" si="17"/>
        <v>0</v>
      </c>
      <c r="I466" s="560">
        <f t="shared" si="18"/>
        <v>0</v>
      </c>
      <c r="J466" s="591"/>
    </row>
    <row r="467" spans="1:10" ht="15" x14ac:dyDescent="0.2">
      <c r="A467" s="589">
        <v>329</v>
      </c>
      <c r="B467" s="590"/>
      <c r="C467" s="561"/>
      <c r="D467" s="593"/>
      <c r="E467" s="560">
        <f t="shared" si="16"/>
        <v>0</v>
      </c>
      <c r="F467" s="561"/>
      <c r="G467" s="561"/>
      <c r="H467" s="560">
        <f t="shared" si="17"/>
        <v>0</v>
      </c>
      <c r="I467" s="560">
        <f t="shared" si="18"/>
        <v>0</v>
      </c>
      <c r="J467" s="591"/>
    </row>
    <row r="468" spans="1:10" ht="15" x14ac:dyDescent="0.2">
      <c r="A468" s="589">
        <v>330</v>
      </c>
      <c r="B468" s="590"/>
      <c r="C468" s="561"/>
      <c r="D468" s="593"/>
      <c r="E468" s="560">
        <f t="shared" si="16"/>
        <v>0</v>
      </c>
      <c r="F468" s="561"/>
      <c r="G468" s="561"/>
      <c r="H468" s="560">
        <f t="shared" si="17"/>
        <v>0</v>
      </c>
      <c r="I468" s="560">
        <f t="shared" si="18"/>
        <v>0</v>
      </c>
      <c r="J468" s="591"/>
    </row>
    <row r="469" spans="1:10" ht="15" x14ac:dyDescent="0.2">
      <c r="A469" s="589">
        <v>331</v>
      </c>
      <c r="B469" s="590"/>
      <c r="C469" s="561"/>
      <c r="D469" s="593"/>
      <c r="E469" s="560">
        <f t="shared" si="16"/>
        <v>0</v>
      </c>
      <c r="F469" s="561"/>
      <c r="G469" s="561"/>
      <c r="H469" s="560">
        <f t="shared" si="17"/>
        <v>0</v>
      </c>
      <c r="I469" s="560">
        <f t="shared" si="18"/>
        <v>0</v>
      </c>
      <c r="J469" s="591"/>
    </row>
    <row r="470" spans="1:10" ht="15" x14ac:dyDescent="0.2">
      <c r="A470" s="589">
        <v>332</v>
      </c>
      <c r="B470" s="590"/>
      <c r="C470" s="561"/>
      <c r="D470" s="593"/>
      <c r="E470" s="560">
        <f t="shared" si="16"/>
        <v>0</v>
      </c>
      <c r="F470" s="561"/>
      <c r="G470" s="561"/>
      <c r="H470" s="560">
        <f t="shared" si="17"/>
        <v>0</v>
      </c>
      <c r="I470" s="560">
        <f t="shared" si="18"/>
        <v>0</v>
      </c>
      <c r="J470" s="591"/>
    </row>
    <row r="471" spans="1:10" ht="15" x14ac:dyDescent="0.2">
      <c r="A471" s="589">
        <v>333</v>
      </c>
      <c r="B471" s="590"/>
      <c r="C471" s="561"/>
      <c r="D471" s="593"/>
      <c r="E471" s="560">
        <f t="shared" si="16"/>
        <v>0</v>
      </c>
      <c r="F471" s="561"/>
      <c r="G471" s="561"/>
      <c r="H471" s="560">
        <f t="shared" si="17"/>
        <v>0</v>
      </c>
      <c r="I471" s="560">
        <f t="shared" si="18"/>
        <v>0</v>
      </c>
      <c r="J471" s="591"/>
    </row>
    <row r="472" spans="1:10" ht="15" x14ac:dyDescent="0.2">
      <c r="A472" s="589">
        <v>334</v>
      </c>
      <c r="B472" s="590"/>
      <c r="C472" s="561"/>
      <c r="D472" s="593"/>
      <c r="E472" s="560">
        <f t="shared" si="16"/>
        <v>0</v>
      </c>
      <c r="F472" s="561"/>
      <c r="G472" s="561"/>
      <c r="H472" s="560">
        <f t="shared" si="17"/>
        <v>0</v>
      </c>
      <c r="I472" s="560">
        <f t="shared" si="18"/>
        <v>0</v>
      </c>
      <c r="J472" s="591"/>
    </row>
    <row r="473" spans="1:10" ht="15" x14ac:dyDescent="0.2">
      <c r="A473" s="589">
        <v>335</v>
      </c>
      <c r="B473" s="590"/>
      <c r="C473" s="561"/>
      <c r="D473" s="593"/>
      <c r="E473" s="560">
        <f t="shared" si="16"/>
        <v>0</v>
      </c>
      <c r="F473" s="561"/>
      <c r="G473" s="561"/>
      <c r="H473" s="560">
        <f t="shared" si="17"/>
        <v>0</v>
      </c>
      <c r="I473" s="560">
        <f t="shared" si="18"/>
        <v>0</v>
      </c>
      <c r="J473" s="591"/>
    </row>
    <row r="474" spans="1:10" ht="15" x14ac:dyDescent="0.2">
      <c r="A474" s="589">
        <v>336</v>
      </c>
      <c r="B474" s="590"/>
      <c r="C474" s="561"/>
      <c r="D474" s="593"/>
      <c r="E474" s="560">
        <f t="shared" si="16"/>
        <v>0</v>
      </c>
      <c r="F474" s="561"/>
      <c r="G474" s="561"/>
      <c r="H474" s="560">
        <f t="shared" si="17"/>
        <v>0</v>
      </c>
      <c r="I474" s="560">
        <f t="shared" si="18"/>
        <v>0</v>
      </c>
      <c r="J474" s="591"/>
    </row>
    <row r="475" spans="1:10" ht="15" x14ac:dyDescent="0.2">
      <c r="A475" s="589">
        <v>337</v>
      </c>
      <c r="B475" s="590"/>
      <c r="C475" s="561"/>
      <c r="D475" s="593"/>
      <c r="E475" s="560">
        <f t="shared" si="16"/>
        <v>0</v>
      </c>
      <c r="F475" s="561"/>
      <c r="G475" s="561"/>
      <c r="H475" s="560">
        <f t="shared" si="17"/>
        <v>0</v>
      </c>
      <c r="I475" s="560">
        <f t="shared" si="18"/>
        <v>0</v>
      </c>
      <c r="J475" s="591"/>
    </row>
    <row r="476" spans="1:10" ht="15" x14ac:dyDescent="0.2">
      <c r="A476" s="589">
        <v>338</v>
      </c>
      <c r="B476" s="590"/>
      <c r="C476" s="561"/>
      <c r="D476" s="593"/>
      <c r="E476" s="560">
        <f t="shared" si="16"/>
        <v>0</v>
      </c>
      <c r="F476" s="561"/>
      <c r="G476" s="561"/>
      <c r="H476" s="560">
        <f t="shared" si="17"/>
        <v>0</v>
      </c>
      <c r="I476" s="560">
        <f t="shared" si="18"/>
        <v>0</v>
      </c>
      <c r="J476" s="591"/>
    </row>
    <row r="477" spans="1:10" ht="15" x14ac:dyDescent="0.2">
      <c r="A477" s="589">
        <v>339</v>
      </c>
      <c r="B477" s="590"/>
      <c r="C477" s="561"/>
      <c r="D477" s="593"/>
      <c r="E477" s="560">
        <f t="shared" si="16"/>
        <v>0</v>
      </c>
      <c r="F477" s="561"/>
      <c r="G477" s="561"/>
      <c r="H477" s="560">
        <f t="shared" si="17"/>
        <v>0</v>
      </c>
      <c r="I477" s="560">
        <f t="shared" si="18"/>
        <v>0</v>
      </c>
      <c r="J477" s="591"/>
    </row>
    <row r="478" spans="1:10" ht="15" x14ac:dyDescent="0.2">
      <c r="A478" s="589">
        <v>340</v>
      </c>
      <c r="B478" s="590"/>
      <c r="C478" s="561"/>
      <c r="D478" s="593"/>
      <c r="E478" s="560">
        <f t="shared" si="16"/>
        <v>0</v>
      </c>
      <c r="F478" s="561"/>
      <c r="G478" s="561"/>
      <c r="H478" s="560">
        <f t="shared" si="17"/>
        <v>0</v>
      </c>
      <c r="I478" s="560">
        <f t="shared" si="18"/>
        <v>0</v>
      </c>
      <c r="J478" s="591"/>
    </row>
    <row r="479" spans="1:10" ht="15" x14ac:dyDescent="0.2">
      <c r="A479" s="589">
        <v>341</v>
      </c>
      <c r="B479" s="590"/>
      <c r="C479" s="561"/>
      <c r="D479" s="593"/>
      <c r="E479" s="560">
        <f t="shared" si="16"/>
        <v>0</v>
      </c>
      <c r="F479" s="561"/>
      <c r="G479" s="561"/>
      <c r="H479" s="560">
        <f t="shared" si="17"/>
        <v>0</v>
      </c>
      <c r="I479" s="560">
        <f t="shared" si="18"/>
        <v>0</v>
      </c>
      <c r="J479" s="591"/>
    </row>
    <row r="480" spans="1:10" ht="15" x14ac:dyDescent="0.2">
      <c r="A480" s="589">
        <v>342</v>
      </c>
      <c r="B480" s="590"/>
      <c r="C480" s="561"/>
      <c r="D480" s="593"/>
      <c r="E480" s="560">
        <f t="shared" si="16"/>
        <v>0</v>
      </c>
      <c r="F480" s="561"/>
      <c r="G480" s="561"/>
      <c r="H480" s="560">
        <f t="shared" si="17"/>
        <v>0</v>
      </c>
      <c r="I480" s="560">
        <f t="shared" si="18"/>
        <v>0</v>
      </c>
      <c r="J480" s="591"/>
    </row>
    <row r="481" spans="1:10" ht="15" x14ac:dyDescent="0.2">
      <c r="A481" s="589">
        <v>343</v>
      </c>
      <c r="B481" s="590"/>
      <c r="C481" s="561"/>
      <c r="D481" s="593"/>
      <c r="E481" s="560">
        <f t="shared" si="16"/>
        <v>0</v>
      </c>
      <c r="F481" s="561"/>
      <c r="G481" s="561"/>
      <c r="H481" s="560">
        <f t="shared" si="17"/>
        <v>0</v>
      </c>
      <c r="I481" s="560">
        <f t="shared" si="18"/>
        <v>0</v>
      </c>
      <c r="J481" s="591"/>
    </row>
    <row r="482" spans="1:10" ht="15" x14ac:dyDescent="0.2">
      <c r="A482" s="589">
        <v>344</v>
      </c>
      <c r="B482" s="590"/>
      <c r="C482" s="561"/>
      <c r="D482" s="593"/>
      <c r="E482" s="560">
        <f t="shared" si="16"/>
        <v>0</v>
      </c>
      <c r="F482" s="561"/>
      <c r="G482" s="561"/>
      <c r="H482" s="560">
        <f t="shared" si="17"/>
        <v>0</v>
      </c>
      <c r="I482" s="560">
        <f t="shared" si="18"/>
        <v>0</v>
      </c>
      <c r="J482" s="591"/>
    </row>
    <row r="483" spans="1:10" ht="15" x14ac:dyDescent="0.2">
      <c r="A483" s="589">
        <v>345</v>
      </c>
      <c r="B483" s="590"/>
      <c r="C483" s="561"/>
      <c r="D483" s="593"/>
      <c r="E483" s="560">
        <f t="shared" si="16"/>
        <v>0</v>
      </c>
      <c r="F483" s="561"/>
      <c r="G483" s="561"/>
      <c r="H483" s="560">
        <f t="shared" si="17"/>
        <v>0</v>
      </c>
      <c r="I483" s="560">
        <f t="shared" si="18"/>
        <v>0</v>
      </c>
      <c r="J483" s="591"/>
    </row>
    <row r="484" spans="1:10" ht="15" x14ac:dyDescent="0.2">
      <c r="A484" s="589">
        <v>346</v>
      </c>
      <c r="B484" s="590"/>
      <c r="C484" s="561"/>
      <c r="D484" s="593"/>
      <c r="E484" s="560">
        <f t="shared" si="16"/>
        <v>0</v>
      </c>
      <c r="F484" s="561"/>
      <c r="G484" s="561"/>
      <c r="H484" s="560">
        <f t="shared" si="17"/>
        <v>0</v>
      </c>
      <c r="I484" s="560">
        <f t="shared" si="18"/>
        <v>0</v>
      </c>
      <c r="J484" s="591"/>
    </row>
    <row r="485" spans="1:10" ht="15" x14ac:dyDescent="0.2">
      <c r="A485" s="589">
        <v>347</v>
      </c>
      <c r="B485" s="590"/>
      <c r="C485" s="561"/>
      <c r="D485" s="593"/>
      <c r="E485" s="560">
        <f t="shared" si="16"/>
        <v>0</v>
      </c>
      <c r="F485" s="561"/>
      <c r="G485" s="561"/>
      <c r="H485" s="560">
        <f t="shared" si="17"/>
        <v>0</v>
      </c>
      <c r="I485" s="560">
        <f t="shared" si="18"/>
        <v>0</v>
      </c>
      <c r="J485" s="591"/>
    </row>
    <row r="486" spans="1:10" ht="15" x14ac:dyDescent="0.2">
      <c r="A486" s="589">
        <v>348</v>
      </c>
      <c r="B486" s="590"/>
      <c r="C486" s="561"/>
      <c r="D486" s="593"/>
      <c r="E486" s="560">
        <f t="shared" si="16"/>
        <v>0</v>
      </c>
      <c r="F486" s="561"/>
      <c r="G486" s="561"/>
      <c r="H486" s="560">
        <f t="shared" si="17"/>
        <v>0</v>
      </c>
      <c r="I486" s="560">
        <f t="shared" si="18"/>
        <v>0</v>
      </c>
      <c r="J486" s="591"/>
    </row>
    <row r="487" spans="1:10" ht="15" x14ac:dyDescent="0.2">
      <c r="A487" s="589">
        <v>349</v>
      </c>
      <c r="B487" s="590"/>
      <c r="C487" s="561"/>
      <c r="D487" s="593"/>
      <c r="E487" s="560">
        <f t="shared" si="16"/>
        <v>0</v>
      </c>
      <c r="F487" s="561"/>
      <c r="G487" s="561"/>
      <c r="H487" s="560">
        <f t="shared" si="17"/>
        <v>0</v>
      </c>
      <c r="I487" s="560">
        <f t="shared" si="18"/>
        <v>0</v>
      </c>
      <c r="J487" s="591"/>
    </row>
    <row r="488" spans="1:10" ht="15" x14ac:dyDescent="0.2">
      <c r="A488" s="589">
        <v>350</v>
      </c>
      <c r="B488" s="590"/>
      <c r="C488" s="561"/>
      <c r="D488" s="593"/>
      <c r="E488" s="560">
        <f t="shared" si="16"/>
        <v>0</v>
      </c>
      <c r="F488" s="561"/>
      <c r="G488" s="561"/>
      <c r="H488" s="560">
        <f t="shared" si="17"/>
        <v>0</v>
      </c>
      <c r="I488" s="560">
        <f t="shared" si="18"/>
        <v>0</v>
      </c>
      <c r="J488" s="591"/>
    </row>
    <row r="489" spans="1:10" ht="15" x14ac:dyDescent="0.2">
      <c r="A489" s="589">
        <v>351</v>
      </c>
      <c r="B489" s="590"/>
      <c r="C489" s="561"/>
      <c r="D489" s="593"/>
      <c r="E489" s="560">
        <f t="shared" si="16"/>
        <v>0</v>
      </c>
      <c r="F489" s="561"/>
      <c r="G489" s="561"/>
      <c r="H489" s="560">
        <f t="shared" si="17"/>
        <v>0</v>
      </c>
      <c r="I489" s="560">
        <f t="shared" si="18"/>
        <v>0</v>
      </c>
      <c r="J489" s="591"/>
    </row>
    <row r="490" spans="1:10" ht="15" x14ac:dyDescent="0.2">
      <c r="A490" s="589">
        <v>352</v>
      </c>
      <c r="B490" s="590"/>
      <c r="C490" s="561"/>
      <c r="D490" s="593"/>
      <c r="E490" s="560">
        <f t="shared" si="16"/>
        <v>0</v>
      </c>
      <c r="F490" s="561"/>
      <c r="G490" s="561"/>
      <c r="H490" s="560">
        <f t="shared" si="17"/>
        <v>0</v>
      </c>
      <c r="I490" s="560">
        <f t="shared" si="18"/>
        <v>0</v>
      </c>
      <c r="J490" s="591"/>
    </row>
    <row r="491" spans="1:10" ht="15" x14ac:dyDescent="0.2">
      <c r="A491" s="589">
        <v>353</v>
      </c>
      <c r="B491" s="590"/>
      <c r="C491" s="561"/>
      <c r="D491" s="593"/>
      <c r="E491" s="560">
        <f t="shared" si="16"/>
        <v>0</v>
      </c>
      <c r="F491" s="561"/>
      <c r="G491" s="561"/>
      <c r="H491" s="560">
        <f t="shared" si="17"/>
        <v>0</v>
      </c>
      <c r="I491" s="560">
        <f t="shared" si="18"/>
        <v>0</v>
      </c>
      <c r="J491" s="591"/>
    </row>
    <row r="492" spans="1:10" ht="15" x14ac:dyDescent="0.2">
      <c r="A492" s="589">
        <v>354</v>
      </c>
      <c r="B492" s="590"/>
      <c r="C492" s="561"/>
      <c r="D492" s="593"/>
      <c r="E492" s="560">
        <f t="shared" si="16"/>
        <v>0</v>
      </c>
      <c r="F492" s="561"/>
      <c r="G492" s="561"/>
      <c r="H492" s="560">
        <f t="shared" si="17"/>
        <v>0</v>
      </c>
      <c r="I492" s="560">
        <f t="shared" si="18"/>
        <v>0</v>
      </c>
      <c r="J492" s="591"/>
    </row>
    <row r="493" spans="1:10" ht="15" x14ac:dyDescent="0.2">
      <c r="A493" s="589">
        <v>355</v>
      </c>
      <c r="B493" s="590"/>
      <c r="C493" s="561"/>
      <c r="D493" s="593"/>
      <c r="E493" s="560">
        <f t="shared" si="16"/>
        <v>0</v>
      </c>
      <c r="F493" s="561"/>
      <c r="G493" s="561"/>
      <c r="H493" s="560">
        <f t="shared" si="17"/>
        <v>0</v>
      </c>
      <c r="I493" s="560">
        <f t="shared" si="18"/>
        <v>0</v>
      </c>
      <c r="J493" s="591"/>
    </row>
    <row r="494" spans="1:10" ht="15" x14ac:dyDescent="0.2">
      <c r="A494" s="589">
        <v>356</v>
      </c>
      <c r="B494" s="590"/>
      <c r="C494" s="561"/>
      <c r="D494" s="593"/>
      <c r="E494" s="560">
        <f t="shared" si="16"/>
        <v>0</v>
      </c>
      <c r="F494" s="561"/>
      <c r="G494" s="561"/>
      <c r="H494" s="560">
        <f t="shared" si="17"/>
        <v>0</v>
      </c>
      <c r="I494" s="560">
        <f t="shared" si="18"/>
        <v>0</v>
      </c>
      <c r="J494" s="591"/>
    </row>
    <row r="495" spans="1:10" ht="15" x14ac:dyDescent="0.2">
      <c r="A495" s="589">
        <v>357</v>
      </c>
      <c r="B495" s="590"/>
      <c r="C495" s="561"/>
      <c r="D495" s="593"/>
      <c r="E495" s="560">
        <f t="shared" si="16"/>
        <v>0</v>
      </c>
      <c r="F495" s="561"/>
      <c r="G495" s="561"/>
      <c r="H495" s="560">
        <f t="shared" si="17"/>
        <v>0</v>
      </c>
      <c r="I495" s="560">
        <f t="shared" si="18"/>
        <v>0</v>
      </c>
      <c r="J495" s="591"/>
    </row>
    <row r="496" spans="1:10" ht="15" x14ac:dyDescent="0.2">
      <c r="A496" s="589">
        <v>358</v>
      </c>
      <c r="B496" s="590"/>
      <c r="C496" s="561"/>
      <c r="D496" s="593"/>
      <c r="E496" s="560">
        <f t="shared" si="16"/>
        <v>0</v>
      </c>
      <c r="F496" s="561"/>
      <c r="G496" s="561"/>
      <c r="H496" s="560">
        <f t="shared" si="17"/>
        <v>0</v>
      </c>
      <c r="I496" s="560">
        <f t="shared" si="18"/>
        <v>0</v>
      </c>
      <c r="J496" s="591"/>
    </row>
    <row r="497" spans="1:10" ht="15" x14ac:dyDescent="0.2">
      <c r="A497" s="589">
        <v>359</v>
      </c>
      <c r="B497" s="590"/>
      <c r="C497" s="561"/>
      <c r="D497" s="593"/>
      <c r="E497" s="560">
        <f t="shared" si="16"/>
        <v>0</v>
      </c>
      <c r="F497" s="561"/>
      <c r="G497" s="561"/>
      <c r="H497" s="560">
        <f t="shared" si="17"/>
        <v>0</v>
      </c>
      <c r="I497" s="560">
        <f t="shared" si="18"/>
        <v>0</v>
      </c>
      <c r="J497" s="591"/>
    </row>
    <row r="498" spans="1:10" ht="15" x14ac:dyDescent="0.2">
      <c r="A498" s="589">
        <v>360</v>
      </c>
      <c r="B498" s="590"/>
      <c r="C498" s="561"/>
      <c r="D498" s="593"/>
      <c r="E498" s="560">
        <f t="shared" si="16"/>
        <v>0</v>
      </c>
      <c r="F498" s="561"/>
      <c r="G498" s="561"/>
      <c r="H498" s="560">
        <f t="shared" si="17"/>
        <v>0</v>
      </c>
      <c r="I498" s="560">
        <f t="shared" si="18"/>
        <v>0</v>
      </c>
      <c r="J498" s="591"/>
    </row>
    <row r="499" spans="1:10" ht="15" x14ac:dyDescent="0.2">
      <c r="A499" s="589">
        <v>361</v>
      </c>
      <c r="B499" s="590"/>
      <c r="C499" s="561"/>
      <c r="D499" s="593"/>
      <c r="E499" s="560">
        <f t="shared" si="16"/>
        <v>0</v>
      </c>
      <c r="F499" s="561"/>
      <c r="G499" s="561"/>
      <c r="H499" s="560">
        <f t="shared" si="17"/>
        <v>0</v>
      </c>
      <c r="I499" s="560">
        <f t="shared" si="18"/>
        <v>0</v>
      </c>
      <c r="J499" s="591"/>
    </row>
    <row r="500" spans="1:10" ht="15" x14ac:dyDescent="0.2">
      <c r="A500" s="589">
        <v>362</v>
      </c>
      <c r="B500" s="590"/>
      <c r="C500" s="561"/>
      <c r="D500" s="593"/>
      <c r="E500" s="560">
        <f t="shared" si="16"/>
        <v>0</v>
      </c>
      <c r="F500" s="561"/>
      <c r="G500" s="561"/>
      <c r="H500" s="560">
        <f t="shared" si="17"/>
        <v>0</v>
      </c>
      <c r="I500" s="560">
        <f t="shared" si="18"/>
        <v>0</v>
      </c>
      <c r="J500" s="591"/>
    </row>
    <row r="501" spans="1:10" ht="15" x14ac:dyDescent="0.2">
      <c r="A501" s="589">
        <v>363</v>
      </c>
      <c r="B501" s="590"/>
      <c r="C501" s="561"/>
      <c r="D501" s="593"/>
      <c r="E501" s="560">
        <f t="shared" si="16"/>
        <v>0</v>
      </c>
      <c r="F501" s="561"/>
      <c r="G501" s="561"/>
      <c r="H501" s="560">
        <f t="shared" si="17"/>
        <v>0</v>
      </c>
      <c r="I501" s="560">
        <f t="shared" si="18"/>
        <v>0</v>
      </c>
      <c r="J501" s="591"/>
    </row>
    <row r="502" spans="1:10" ht="15" x14ac:dyDescent="0.2">
      <c r="A502" s="589">
        <v>364</v>
      </c>
      <c r="B502" s="590"/>
      <c r="C502" s="561"/>
      <c r="D502" s="593"/>
      <c r="E502" s="560">
        <f t="shared" si="16"/>
        <v>0</v>
      </c>
      <c r="F502" s="561"/>
      <c r="G502" s="561"/>
      <c r="H502" s="560">
        <f t="shared" si="17"/>
        <v>0</v>
      </c>
      <c r="I502" s="560">
        <f t="shared" si="18"/>
        <v>0</v>
      </c>
      <c r="J502" s="591"/>
    </row>
    <row r="503" spans="1:10" ht="15" x14ac:dyDescent="0.2">
      <c r="A503" s="589">
        <v>365</v>
      </c>
      <c r="B503" s="590"/>
      <c r="C503" s="561"/>
      <c r="D503" s="593"/>
      <c r="E503" s="560">
        <f t="shared" si="16"/>
        <v>0</v>
      </c>
      <c r="F503" s="561"/>
      <c r="G503" s="561"/>
      <c r="H503" s="560">
        <f t="shared" si="17"/>
        <v>0</v>
      </c>
      <c r="I503" s="560">
        <f t="shared" si="18"/>
        <v>0</v>
      </c>
      <c r="J503" s="591"/>
    </row>
    <row r="504" spans="1:10" ht="15" x14ac:dyDescent="0.2">
      <c r="A504" s="589">
        <v>366</v>
      </c>
      <c r="B504" s="590"/>
      <c r="C504" s="561"/>
      <c r="D504" s="593"/>
      <c r="E504" s="560">
        <f t="shared" si="16"/>
        <v>0</v>
      </c>
      <c r="F504" s="561"/>
      <c r="G504" s="561"/>
      <c r="H504" s="560">
        <f t="shared" si="17"/>
        <v>0</v>
      </c>
      <c r="I504" s="560">
        <f t="shared" si="18"/>
        <v>0</v>
      </c>
      <c r="J504" s="591"/>
    </row>
    <row r="505" spans="1:10" ht="15" x14ac:dyDescent="0.2">
      <c r="A505" s="589">
        <v>367</v>
      </c>
      <c r="B505" s="590"/>
      <c r="C505" s="561"/>
      <c r="D505" s="593"/>
      <c r="E505" s="560">
        <f t="shared" si="16"/>
        <v>0</v>
      </c>
      <c r="F505" s="561"/>
      <c r="G505" s="561"/>
      <c r="H505" s="560">
        <f t="shared" si="17"/>
        <v>0</v>
      </c>
      <c r="I505" s="560">
        <f t="shared" si="18"/>
        <v>0</v>
      </c>
      <c r="J505" s="591"/>
    </row>
    <row r="506" spans="1:10" ht="15" x14ac:dyDescent="0.2">
      <c r="A506" s="589">
        <v>368</v>
      </c>
      <c r="B506" s="590"/>
      <c r="C506" s="561"/>
      <c r="D506" s="593"/>
      <c r="E506" s="560">
        <f t="shared" si="16"/>
        <v>0</v>
      </c>
      <c r="F506" s="561"/>
      <c r="G506" s="561"/>
      <c r="H506" s="560">
        <f t="shared" si="17"/>
        <v>0</v>
      </c>
      <c r="I506" s="560">
        <f t="shared" si="18"/>
        <v>0</v>
      </c>
      <c r="J506" s="591"/>
    </row>
    <row r="507" spans="1:10" ht="15" x14ac:dyDescent="0.2">
      <c r="A507" s="589">
        <v>369</v>
      </c>
      <c r="B507" s="590"/>
      <c r="C507" s="561"/>
      <c r="D507" s="593"/>
      <c r="E507" s="560">
        <f t="shared" si="16"/>
        <v>0</v>
      </c>
      <c r="F507" s="561"/>
      <c r="G507" s="561"/>
      <c r="H507" s="560">
        <f t="shared" si="17"/>
        <v>0</v>
      </c>
      <c r="I507" s="560">
        <f t="shared" si="18"/>
        <v>0</v>
      </c>
      <c r="J507" s="591"/>
    </row>
    <row r="508" spans="1:10" ht="15" x14ac:dyDescent="0.2">
      <c r="A508" s="589">
        <v>370</v>
      </c>
      <c r="B508" s="590"/>
      <c r="C508" s="561"/>
      <c r="D508" s="593"/>
      <c r="E508" s="560">
        <f t="shared" si="16"/>
        <v>0</v>
      </c>
      <c r="F508" s="561"/>
      <c r="G508" s="561"/>
      <c r="H508" s="560">
        <f t="shared" si="17"/>
        <v>0</v>
      </c>
      <c r="I508" s="560">
        <f t="shared" si="18"/>
        <v>0</v>
      </c>
      <c r="J508" s="591"/>
    </row>
    <row r="509" spans="1:10" ht="15" x14ac:dyDescent="0.2">
      <c r="A509" s="589">
        <v>371</v>
      </c>
      <c r="B509" s="590"/>
      <c r="C509" s="561"/>
      <c r="D509" s="593"/>
      <c r="E509" s="560">
        <f t="shared" si="16"/>
        <v>0</v>
      </c>
      <c r="F509" s="561"/>
      <c r="G509" s="561"/>
      <c r="H509" s="560">
        <f t="shared" si="17"/>
        <v>0</v>
      </c>
      <c r="I509" s="560">
        <f t="shared" si="18"/>
        <v>0</v>
      </c>
      <c r="J509" s="591"/>
    </row>
    <row r="510" spans="1:10" ht="15" x14ac:dyDescent="0.2">
      <c r="A510" s="589">
        <v>372</v>
      </c>
      <c r="B510" s="590"/>
      <c r="C510" s="561"/>
      <c r="D510" s="593"/>
      <c r="E510" s="560">
        <f t="shared" si="16"/>
        <v>0</v>
      </c>
      <c r="F510" s="561"/>
      <c r="G510" s="561"/>
      <c r="H510" s="560">
        <f t="shared" si="17"/>
        <v>0</v>
      </c>
      <c r="I510" s="560">
        <f t="shared" si="18"/>
        <v>0</v>
      </c>
      <c r="J510" s="591"/>
    </row>
    <row r="511" spans="1:10" ht="15" x14ac:dyDescent="0.2">
      <c r="A511" s="589">
        <v>373</v>
      </c>
      <c r="B511" s="590"/>
      <c r="C511" s="561"/>
      <c r="D511" s="593"/>
      <c r="E511" s="560">
        <f t="shared" si="16"/>
        <v>0</v>
      </c>
      <c r="F511" s="561"/>
      <c r="G511" s="561"/>
      <c r="H511" s="560">
        <f t="shared" si="17"/>
        <v>0</v>
      </c>
      <c r="I511" s="560">
        <f t="shared" si="18"/>
        <v>0</v>
      </c>
      <c r="J511" s="591"/>
    </row>
    <row r="512" spans="1:10" ht="15" x14ac:dyDescent="0.2">
      <c r="A512" s="589">
        <v>374</v>
      </c>
      <c r="B512" s="590"/>
      <c r="C512" s="561"/>
      <c r="D512" s="593"/>
      <c r="E512" s="560">
        <f t="shared" si="16"/>
        <v>0</v>
      </c>
      <c r="F512" s="561"/>
      <c r="G512" s="561"/>
      <c r="H512" s="560">
        <f t="shared" si="17"/>
        <v>0</v>
      </c>
      <c r="I512" s="560">
        <f t="shared" si="18"/>
        <v>0</v>
      </c>
      <c r="J512" s="591"/>
    </row>
    <row r="513" spans="1:10" ht="15" x14ac:dyDescent="0.2">
      <c r="A513" s="589">
        <v>375</v>
      </c>
      <c r="B513" s="590"/>
      <c r="C513" s="561"/>
      <c r="D513" s="593"/>
      <c r="E513" s="560">
        <f t="shared" si="16"/>
        <v>0</v>
      </c>
      <c r="F513" s="561"/>
      <c r="G513" s="561"/>
      <c r="H513" s="560">
        <f t="shared" si="17"/>
        <v>0</v>
      </c>
      <c r="I513" s="560">
        <f t="shared" si="18"/>
        <v>0</v>
      </c>
      <c r="J513" s="591"/>
    </row>
    <row r="514" spans="1:10" ht="15" x14ac:dyDescent="0.2">
      <c r="A514" s="589">
        <v>376</v>
      </c>
      <c r="B514" s="590"/>
      <c r="C514" s="561"/>
      <c r="D514" s="593"/>
      <c r="E514" s="560">
        <f t="shared" si="16"/>
        <v>0</v>
      </c>
      <c r="F514" s="561"/>
      <c r="G514" s="561"/>
      <c r="H514" s="560">
        <f t="shared" si="17"/>
        <v>0</v>
      </c>
      <c r="I514" s="560">
        <f t="shared" si="18"/>
        <v>0</v>
      </c>
      <c r="J514" s="591"/>
    </row>
    <row r="515" spans="1:10" ht="15" x14ac:dyDescent="0.2">
      <c r="A515" s="589">
        <v>377</v>
      </c>
      <c r="B515" s="590"/>
      <c r="C515" s="561"/>
      <c r="D515" s="593"/>
      <c r="E515" s="560">
        <f t="shared" si="16"/>
        <v>0</v>
      </c>
      <c r="F515" s="561"/>
      <c r="G515" s="561"/>
      <c r="H515" s="560">
        <f t="shared" si="17"/>
        <v>0</v>
      </c>
      <c r="I515" s="560">
        <f t="shared" si="18"/>
        <v>0</v>
      </c>
      <c r="J515" s="591"/>
    </row>
    <row r="516" spans="1:10" ht="15" x14ac:dyDescent="0.2">
      <c r="A516" s="589">
        <v>378</v>
      </c>
      <c r="B516" s="590"/>
      <c r="C516" s="561"/>
      <c r="D516" s="593"/>
      <c r="E516" s="560">
        <f t="shared" si="16"/>
        <v>0</v>
      </c>
      <c r="F516" s="561"/>
      <c r="G516" s="561"/>
      <c r="H516" s="560">
        <f t="shared" si="17"/>
        <v>0</v>
      </c>
      <c r="I516" s="560">
        <f t="shared" si="18"/>
        <v>0</v>
      </c>
      <c r="J516" s="591"/>
    </row>
    <row r="517" spans="1:10" ht="15" x14ac:dyDescent="0.2">
      <c r="A517" s="589">
        <v>379</v>
      </c>
      <c r="B517" s="590"/>
      <c r="C517" s="561"/>
      <c r="D517" s="593"/>
      <c r="E517" s="560">
        <f t="shared" si="16"/>
        <v>0</v>
      </c>
      <c r="F517" s="561"/>
      <c r="G517" s="561"/>
      <c r="H517" s="560">
        <f t="shared" si="17"/>
        <v>0</v>
      </c>
      <c r="I517" s="560">
        <f t="shared" si="18"/>
        <v>0</v>
      </c>
      <c r="J517" s="591"/>
    </row>
    <row r="518" spans="1:10" ht="15" x14ac:dyDescent="0.2">
      <c r="A518" s="589">
        <v>380</v>
      </c>
      <c r="B518" s="590"/>
      <c r="C518" s="561"/>
      <c r="D518" s="593"/>
      <c r="E518" s="560">
        <f t="shared" si="16"/>
        <v>0</v>
      </c>
      <c r="F518" s="561"/>
      <c r="G518" s="561"/>
      <c r="H518" s="560">
        <f t="shared" si="17"/>
        <v>0</v>
      </c>
      <c r="I518" s="560">
        <f t="shared" si="18"/>
        <v>0</v>
      </c>
      <c r="J518" s="591"/>
    </row>
    <row r="519" spans="1:10" ht="15" x14ac:dyDescent="0.2">
      <c r="A519" s="589">
        <v>381</v>
      </c>
      <c r="B519" s="590"/>
      <c r="C519" s="561"/>
      <c r="D519" s="593"/>
      <c r="E519" s="560">
        <f t="shared" si="16"/>
        <v>0</v>
      </c>
      <c r="F519" s="561"/>
      <c r="G519" s="561"/>
      <c r="H519" s="560">
        <f t="shared" si="17"/>
        <v>0</v>
      </c>
      <c r="I519" s="560">
        <f t="shared" si="18"/>
        <v>0</v>
      </c>
      <c r="J519" s="591"/>
    </row>
    <row r="520" spans="1:10" ht="15" x14ac:dyDescent="0.2">
      <c r="A520" s="589">
        <v>382</v>
      </c>
      <c r="B520" s="590"/>
      <c r="C520" s="561"/>
      <c r="D520" s="593"/>
      <c r="E520" s="560">
        <f t="shared" si="16"/>
        <v>0</v>
      </c>
      <c r="F520" s="561"/>
      <c r="G520" s="561"/>
      <c r="H520" s="560">
        <f t="shared" si="17"/>
        <v>0</v>
      </c>
      <c r="I520" s="560">
        <f t="shared" si="18"/>
        <v>0</v>
      </c>
      <c r="J520" s="591"/>
    </row>
    <row r="521" spans="1:10" ht="15" x14ac:dyDescent="0.2">
      <c r="A521" s="589">
        <v>383</v>
      </c>
      <c r="B521" s="590"/>
      <c r="C521" s="561"/>
      <c r="D521" s="593"/>
      <c r="E521" s="560">
        <f t="shared" si="16"/>
        <v>0</v>
      </c>
      <c r="F521" s="561"/>
      <c r="G521" s="561"/>
      <c r="H521" s="560">
        <f t="shared" si="17"/>
        <v>0</v>
      </c>
      <c r="I521" s="560">
        <f t="shared" si="18"/>
        <v>0</v>
      </c>
      <c r="J521" s="591"/>
    </row>
    <row r="522" spans="1:10" ht="15" x14ac:dyDescent="0.2">
      <c r="A522" s="589">
        <v>384</v>
      </c>
      <c r="B522" s="590"/>
      <c r="C522" s="561"/>
      <c r="D522" s="593"/>
      <c r="E522" s="560">
        <f t="shared" si="16"/>
        <v>0</v>
      </c>
      <c r="F522" s="561"/>
      <c r="G522" s="561"/>
      <c r="H522" s="560">
        <f t="shared" si="17"/>
        <v>0</v>
      </c>
      <c r="I522" s="560">
        <f t="shared" si="18"/>
        <v>0</v>
      </c>
      <c r="J522" s="591"/>
    </row>
    <row r="523" spans="1:10" ht="15" x14ac:dyDescent="0.2">
      <c r="A523" s="589">
        <v>385</v>
      </c>
      <c r="B523" s="590"/>
      <c r="C523" s="561"/>
      <c r="D523" s="593"/>
      <c r="E523" s="560">
        <f t="shared" ref="E523:E586" si="19">IF(D523=0,0,NETWORKDAYS(D523,EOMONTH(D523,0),$E$7:$E$111)*8)</f>
        <v>0</v>
      </c>
      <c r="F523" s="561"/>
      <c r="G523" s="561"/>
      <c r="H523" s="560">
        <f t="shared" ref="H523:H586" si="20">IF(E523=0,0,IF(F523=0,ROUND(C523*G523/E523,2),ROUND(C523*G523/F523,2)))</f>
        <v>0</v>
      </c>
      <c r="I523" s="560">
        <f t="shared" si="18"/>
        <v>0</v>
      </c>
      <c r="J523" s="591"/>
    </row>
    <row r="524" spans="1:10" ht="15" x14ac:dyDescent="0.2">
      <c r="A524" s="589">
        <v>386</v>
      </c>
      <c r="B524" s="590"/>
      <c r="C524" s="561"/>
      <c r="D524" s="593"/>
      <c r="E524" s="560">
        <f t="shared" si="19"/>
        <v>0</v>
      </c>
      <c r="F524" s="561"/>
      <c r="G524" s="561"/>
      <c r="H524" s="560">
        <f t="shared" si="20"/>
        <v>0</v>
      </c>
      <c r="I524" s="560">
        <f t="shared" ref="I524:I587" si="21">IF($I$135="3,50 €/qm",ROUND(H524*3.5,2),0)</f>
        <v>0</v>
      </c>
      <c r="J524" s="591"/>
    </row>
    <row r="525" spans="1:10" ht="15" x14ac:dyDescent="0.2">
      <c r="A525" s="589">
        <v>387</v>
      </c>
      <c r="B525" s="590"/>
      <c r="C525" s="561"/>
      <c r="D525" s="593"/>
      <c r="E525" s="560">
        <f t="shared" si="19"/>
        <v>0</v>
      </c>
      <c r="F525" s="561"/>
      <c r="G525" s="561"/>
      <c r="H525" s="560">
        <f t="shared" si="20"/>
        <v>0</v>
      </c>
      <c r="I525" s="560">
        <f t="shared" si="21"/>
        <v>0</v>
      </c>
      <c r="J525" s="591"/>
    </row>
    <row r="526" spans="1:10" ht="15" x14ac:dyDescent="0.2">
      <c r="A526" s="589">
        <v>388</v>
      </c>
      <c r="B526" s="590"/>
      <c r="C526" s="561"/>
      <c r="D526" s="593"/>
      <c r="E526" s="560">
        <f t="shared" si="19"/>
        <v>0</v>
      </c>
      <c r="F526" s="561"/>
      <c r="G526" s="561"/>
      <c r="H526" s="560">
        <f t="shared" si="20"/>
        <v>0</v>
      </c>
      <c r="I526" s="560">
        <f t="shared" si="21"/>
        <v>0</v>
      </c>
      <c r="J526" s="591"/>
    </row>
    <row r="527" spans="1:10" ht="15" x14ac:dyDescent="0.2">
      <c r="A527" s="589">
        <v>389</v>
      </c>
      <c r="B527" s="590"/>
      <c r="C527" s="561"/>
      <c r="D527" s="593"/>
      <c r="E527" s="560">
        <f t="shared" si="19"/>
        <v>0</v>
      </c>
      <c r="F527" s="561"/>
      <c r="G527" s="561"/>
      <c r="H527" s="560">
        <f t="shared" si="20"/>
        <v>0</v>
      </c>
      <c r="I527" s="560">
        <f t="shared" si="21"/>
        <v>0</v>
      </c>
      <c r="J527" s="591"/>
    </row>
    <row r="528" spans="1:10" ht="15" x14ac:dyDescent="0.2">
      <c r="A528" s="589">
        <v>390</v>
      </c>
      <c r="B528" s="590"/>
      <c r="C528" s="561"/>
      <c r="D528" s="593"/>
      <c r="E528" s="560">
        <f t="shared" si="19"/>
        <v>0</v>
      </c>
      <c r="F528" s="561"/>
      <c r="G528" s="561"/>
      <c r="H528" s="560">
        <f t="shared" si="20"/>
        <v>0</v>
      </c>
      <c r="I528" s="560">
        <f t="shared" si="21"/>
        <v>0</v>
      </c>
      <c r="J528" s="591"/>
    </row>
    <row r="529" spans="1:10" ht="15" x14ac:dyDescent="0.2">
      <c r="A529" s="589">
        <v>391</v>
      </c>
      <c r="B529" s="590"/>
      <c r="C529" s="561"/>
      <c r="D529" s="593"/>
      <c r="E529" s="560">
        <f t="shared" si="19"/>
        <v>0</v>
      </c>
      <c r="F529" s="561"/>
      <c r="G529" s="561"/>
      <c r="H529" s="560">
        <f t="shared" si="20"/>
        <v>0</v>
      </c>
      <c r="I529" s="560">
        <f t="shared" si="21"/>
        <v>0</v>
      </c>
      <c r="J529" s="591"/>
    </row>
    <row r="530" spans="1:10" ht="15" x14ac:dyDescent="0.2">
      <c r="A530" s="589">
        <v>392</v>
      </c>
      <c r="B530" s="590"/>
      <c r="C530" s="561"/>
      <c r="D530" s="593"/>
      <c r="E530" s="560">
        <f t="shared" si="19"/>
        <v>0</v>
      </c>
      <c r="F530" s="561"/>
      <c r="G530" s="561"/>
      <c r="H530" s="560">
        <f t="shared" si="20"/>
        <v>0</v>
      </c>
      <c r="I530" s="560">
        <f t="shared" si="21"/>
        <v>0</v>
      </c>
      <c r="J530" s="591"/>
    </row>
    <row r="531" spans="1:10" ht="15" x14ac:dyDescent="0.2">
      <c r="A531" s="589">
        <v>393</v>
      </c>
      <c r="B531" s="590"/>
      <c r="C531" s="561"/>
      <c r="D531" s="593"/>
      <c r="E531" s="560">
        <f t="shared" si="19"/>
        <v>0</v>
      </c>
      <c r="F531" s="561"/>
      <c r="G531" s="561"/>
      <c r="H531" s="560">
        <f t="shared" si="20"/>
        <v>0</v>
      </c>
      <c r="I531" s="560">
        <f t="shared" si="21"/>
        <v>0</v>
      </c>
      <c r="J531" s="591"/>
    </row>
    <row r="532" spans="1:10" ht="15" x14ac:dyDescent="0.2">
      <c r="A532" s="589">
        <v>394</v>
      </c>
      <c r="B532" s="590"/>
      <c r="C532" s="561"/>
      <c r="D532" s="593"/>
      <c r="E532" s="560">
        <f t="shared" si="19"/>
        <v>0</v>
      </c>
      <c r="F532" s="561"/>
      <c r="G532" s="561"/>
      <c r="H532" s="560">
        <f t="shared" si="20"/>
        <v>0</v>
      </c>
      <c r="I532" s="560">
        <f t="shared" si="21"/>
        <v>0</v>
      </c>
      <c r="J532" s="591"/>
    </row>
    <row r="533" spans="1:10" ht="15" x14ac:dyDescent="0.2">
      <c r="A533" s="589">
        <v>395</v>
      </c>
      <c r="B533" s="590"/>
      <c r="C533" s="561"/>
      <c r="D533" s="593"/>
      <c r="E533" s="560">
        <f t="shared" si="19"/>
        <v>0</v>
      </c>
      <c r="F533" s="561"/>
      <c r="G533" s="561"/>
      <c r="H533" s="560">
        <f t="shared" si="20"/>
        <v>0</v>
      </c>
      <c r="I533" s="560">
        <f t="shared" si="21"/>
        <v>0</v>
      </c>
      <c r="J533" s="591"/>
    </row>
    <row r="534" spans="1:10" ht="15" x14ac:dyDescent="0.2">
      <c r="A534" s="589">
        <v>396</v>
      </c>
      <c r="B534" s="590"/>
      <c r="C534" s="561"/>
      <c r="D534" s="593"/>
      <c r="E534" s="560">
        <f t="shared" si="19"/>
        <v>0</v>
      </c>
      <c r="F534" s="561"/>
      <c r="G534" s="561"/>
      <c r="H534" s="560">
        <f t="shared" si="20"/>
        <v>0</v>
      </c>
      <c r="I534" s="560">
        <f t="shared" si="21"/>
        <v>0</v>
      </c>
      <c r="J534" s="591"/>
    </row>
    <row r="535" spans="1:10" ht="15" x14ac:dyDescent="0.2">
      <c r="A535" s="589">
        <v>397</v>
      </c>
      <c r="B535" s="590"/>
      <c r="C535" s="561"/>
      <c r="D535" s="593"/>
      <c r="E535" s="560">
        <f t="shared" si="19"/>
        <v>0</v>
      </c>
      <c r="F535" s="561"/>
      <c r="G535" s="561"/>
      <c r="H535" s="560">
        <f t="shared" si="20"/>
        <v>0</v>
      </c>
      <c r="I535" s="560">
        <f t="shared" si="21"/>
        <v>0</v>
      </c>
      <c r="J535" s="591"/>
    </row>
    <row r="536" spans="1:10" ht="15" x14ac:dyDescent="0.2">
      <c r="A536" s="589">
        <v>398</v>
      </c>
      <c r="B536" s="590"/>
      <c r="C536" s="561"/>
      <c r="D536" s="593"/>
      <c r="E536" s="560">
        <f t="shared" si="19"/>
        <v>0</v>
      </c>
      <c r="F536" s="561"/>
      <c r="G536" s="561"/>
      <c r="H536" s="560">
        <f t="shared" si="20"/>
        <v>0</v>
      </c>
      <c r="I536" s="560">
        <f t="shared" si="21"/>
        <v>0</v>
      </c>
      <c r="J536" s="591"/>
    </row>
    <row r="537" spans="1:10" ht="15" x14ac:dyDescent="0.2">
      <c r="A537" s="589">
        <v>399</v>
      </c>
      <c r="B537" s="590"/>
      <c r="C537" s="561"/>
      <c r="D537" s="593"/>
      <c r="E537" s="560">
        <f t="shared" si="19"/>
        <v>0</v>
      </c>
      <c r="F537" s="561"/>
      <c r="G537" s="561"/>
      <c r="H537" s="560">
        <f t="shared" si="20"/>
        <v>0</v>
      </c>
      <c r="I537" s="560">
        <f t="shared" si="21"/>
        <v>0</v>
      </c>
      <c r="J537" s="591"/>
    </row>
    <row r="538" spans="1:10" ht="15" x14ac:dyDescent="0.2">
      <c r="A538" s="589">
        <v>400</v>
      </c>
      <c r="B538" s="590"/>
      <c r="C538" s="561"/>
      <c r="D538" s="593"/>
      <c r="E538" s="560">
        <f t="shared" si="19"/>
        <v>0</v>
      </c>
      <c r="F538" s="561"/>
      <c r="G538" s="561"/>
      <c r="H538" s="560">
        <f t="shared" si="20"/>
        <v>0</v>
      </c>
      <c r="I538" s="560">
        <f t="shared" si="21"/>
        <v>0</v>
      </c>
      <c r="J538" s="591"/>
    </row>
    <row r="539" spans="1:10" ht="15" x14ac:dyDescent="0.2">
      <c r="A539" s="589">
        <v>401</v>
      </c>
      <c r="B539" s="590"/>
      <c r="C539" s="561"/>
      <c r="D539" s="593"/>
      <c r="E539" s="560">
        <f t="shared" si="19"/>
        <v>0</v>
      </c>
      <c r="F539" s="561"/>
      <c r="G539" s="561"/>
      <c r="H539" s="560">
        <f t="shared" si="20"/>
        <v>0</v>
      </c>
      <c r="I539" s="560">
        <f t="shared" si="21"/>
        <v>0</v>
      </c>
      <c r="J539" s="591"/>
    </row>
    <row r="540" spans="1:10" ht="15" x14ac:dyDescent="0.2">
      <c r="A540" s="589">
        <v>402</v>
      </c>
      <c r="B540" s="590"/>
      <c r="C540" s="561"/>
      <c r="D540" s="593"/>
      <c r="E540" s="560">
        <f t="shared" si="19"/>
        <v>0</v>
      </c>
      <c r="F540" s="561"/>
      <c r="G540" s="561"/>
      <c r="H540" s="560">
        <f t="shared" si="20"/>
        <v>0</v>
      </c>
      <c r="I540" s="560">
        <f t="shared" si="21"/>
        <v>0</v>
      </c>
      <c r="J540" s="591"/>
    </row>
    <row r="541" spans="1:10" ht="15" x14ac:dyDescent="0.2">
      <c r="A541" s="589">
        <v>403</v>
      </c>
      <c r="B541" s="590"/>
      <c r="C541" s="561"/>
      <c r="D541" s="593"/>
      <c r="E541" s="560">
        <f t="shared" si="19"/>
        <v>0</v>
      </c>
      <c r="F541" s="561"/>
      <c r="G541" s="561"/>
      <c r="H541" s="560">
        <f t="shared" si="20"/>
        <v>0</v>
      </c>
      <c r="I541" s="560">
        <f t="shared" si="21"/>
        <v>0</v>
      </c>
      <c r="J541" s="591"/>
    </row>
    <row r="542" spans="1:10" ht="15" x14ac:dyDescent="0.2">
      <c r="A542" s="589">
        <v>404</v>
      </c>
      <c r="B542" s="590"/>
      <c r="C542" s="561"/>
      <c r="D542" s="593"/>
      <c r="E542" s="560">
        <f t="shared" si="19"/>
        <v>0</v>
      </c>
      <c r="F542" s="561"/>
      <c r="G542" s="561"/>
      <c r="H542" s="560">
        <f t="shared" si="20"/>
        <v>0</v>
      </c>
      <c r="I542" s="560">
        <f t="shared" si="21"/>
        <v>0</v>
      </c>
      <c r="J542" s="591"/>
    </row>
    <row r="543" spans="1:10" ht="15" x14ac:dyDescent="0.2">
      <c r="A543" s="589">
        <v>405</v>
      </c>
      <c r="B543" s="590"/>
      <c r="C543" s="561"/>
      <c r="D543" s="593"/>
      <c r="E543" s="560">
        <f t="shared" si="19"/>
        <v>0</v>
      </c>
      <c r="F543" s="561"/>
      <c r="G543" s="561"/>
      <c r="H543" s="560">
        <f t="shared" si="20"/>
        <v>0</v>
      </c>
      <c r="I543" s="560">
        <f t="shared" si="21"/>
        <v>0</v>
      </c>
      <c r="J543" s="591"/>
    </row>
    <row r="544" spans="1:10" ht="15" x14ac:dyDescent="0.2">
      <c r="A544" s="589">
        <v>406</v>
      </c>
      <c r="B544" s="590"/>
      <c r="C544" s="561"/>
      <c r="D544" s="593"/>
      <c r="E544" s="560">
        <f t="shared" si="19"/>
        <v>0</v>
      </c>
      <c r="F544" s="561"/>
      <c r="G544" s="561"/>
      <c r="H544" s="560">
        <f t="shared" si="20"/>
        <v>0</v>
      </c>
      <c r="I544" s="560">
        <f t="shared" si="21"/>
        <v>0</v>
      </c>
      <c r="J544" s="591"/>
    </row>
    <row r="545" spans="1:10" ht="15" x14ac:dyDescent="0.2">
      <c r="A545" s="589">
        <v>407</v>
      </c>
      <c r="B545" s="590"/>
      <c r="C545" s="561"/>
      <c r="D545" s="593"/>
      <c r="E545" s="560">
        <f t="shared" si="19"/>
        <v>0</v>
      </c>
      <c r="F545" s="561"/>
      <c r="G545" s="561"/>
      <c r="H545" s="560">
        <f t="shared" si="20"/>
        <v>0</v>
      </c>
      <c r="I545" s="560">
        <f t="shared" si="21"/>
        <v>0</v>
      </c>
      <c r="J545" s="591"/>
    </row>
    <row r="546" spans="1:10" ht="15" x14ac:dyDescent="0.2">
      <c r="A546" s="589">
        <v>408</v>
      </c>
      <c r="B546" s="590"/>
      <c r="C546" s="561"/>
      <c r="D546" s="593"/>
      <c r="E546" s="560">
        <f t="shared" si="19"/>
        <v>0</v>
      </c>
      <c r="F546" s="561"/>
      <c r="G546" s="561"/>
      <c r="H546" s="560">
        <f t="shared" si="20"/>
        <v>0</v>
      </c>
      <c r="I546" s="560">
        <f t="shared" si="21"/>
        <v>0</v>
      </c>
      <c r="J546" s="591"/>
    </row>
    <row r="547" spans="1:10" ht="15" x14ac:dyDescent="0.2">
      <c r="A547" s="589">
        <v>409</v>
      </c>
      <c r="B547" s="590"/>
      <c r="C547" s="561"/>
      <c r="D547" s="593"/>
      <c r="E547" s="560">
        <f t="shared" si="19"/>
        <v>0</v>
      </c>
      <c r="F547" s="561"/>
      <c r="G547" s="561"/>
      <c r="H547" s="560">
        <f t="shared" si="20"/>
        <v>0</v>
      </c>
      <c r="I547" s="560">
        <f t="shared" si="21"/>
        <v>0</v>
      </c>
      <c r="J547" s="591"/>
    </row>
    <row r="548" spans="1:10" ht="15" x14ac:dyDescent="0.2">
      <c r="A548" s="589">
        <v>410</v>
      </c>
      <c r="B548" s="590"/>
      <c r="C548" s="561"/>
      <c r="D548" s="593"/>
      <c r="E548" s="560">
        <f t="shared" si="19"/>
        <v>0</v>
      </c>
      <c r="F548" s="561"/>
      <c r="G548" s="561"/>
      <c r="H548" s="560">
        <f t="shared" si="20"/>
        <v>0</v>
      </c>
      <c r="I548" s="560">
        <f t="shared" si="21"/>
        <v>0</v>
      </c>
      <c r="J548" s="591"/>
    </row>
    <row r="549" spans="1:10" ht="15" x14ac:dyDescent="0.2">
      <c r="A549" s="589">
        <v>411</v>
      </c>
      <c r="B549" s="590"/>
      <c r="C549" s="561"/>
      <c r="D549" s="593"/>
      <c r="E549" s="560">
        <f t="shared" si="19"/>
        <v>0</v>
      </c>
      <c r="F549" s="561"/>
      <c r="G549" s="561"/>
      <c r="H549" s="560">
        <f t="shared" si="20"/>
        <v>0</v>
      </c>
      <c r="I549" s="560">
        <f t="shared" si="21"/>
        <v>0</v>
      </c>
      <c r="J549" s="591"/>
    </row>
    <row r="550" spans="1:10" ht="15" x14ac:dyDescent="0.2">
      <c r="A550" s="589">
        <v>412</v>
      </c>
      <c r="B550" s="590"/>
      <c r="C550" s="561"/>
      <c r="D550" s="593"/>
      <c r="E550" s="560">
        <f t="shared" si="19"/>
        <v>0</v>
      </c>
      <c r="F550" s="561"/>
      <c r="G550" s="561"/>
      <c r="H550" s="560">
        <f t="shared" si="20"/>
        <v>0</v>
      </c>
      <c r="I550" s="560">
        <f t="shared" si="21"/>
        <v>0</v>
      </c>
      <c r="J550" s="591"/>
    </row>
    <row r="551" spans="1:10" ht="15" x14ac:dyDescent="0.2">
      <c r="A551" s="589">
        <v>413</v>
      </c>
      <c r="B551" s="590"/>
      <c r="C551" s="561"/>
      <c r="D551" s="593"/>
      <c r="E551" s="560">
        <f t="shared" si="19"/>
        <v>0</v>
      </c>
      <c r="F551" s="561"/>
      <c r="G551" s="561"/>
      <c r="H551" s="560">
        <f t="shared" si="20"/>
        <v>0</v>
      </c>
      <c r="I551" s="560">
        <f t="shared" si="21"/>
        <v>0</v>
      </c>
      <c r="J551" s="591"/>
    </row>
    <row r="552" spans="1:10" ht="15" x14ac:dyDescent="0.2">
      <c r="A552" s="589">
        <v>414</v>
      </c>
      <c r="B552" s="590"/>
      <c r="C552" s="561"/>
      <c r="D552" s="593"/>
      <c r="E552" s="560">
        <f t="shared" si="19"/>
        <v>0</v>
      </c>
      <c r="F552" s="561"/>
      <c r="G552" s="561"/>
      <c r="H552" s="560">
        <f t="shared" si="20"/>
        <v>0</v>
      </c>
      <c r="I552" s="560">
        <f t="shared" si="21"/>
        <v>0</v>
      </c>
      <c r="J552" s="591"/>
    </row>
    <row r="553" spans="1:10" ht="15" x14ac:dyDescent="0.2">
      <c r="A553" s="589">
        <v>415</v>
      </c>
      <c r="B553" s="590"/>
      <c r="C553" s="561"/>
      <c r="D553" s="593"/>
      <c r="E553" s="560">
        <f t="shared" si="19"/>
        <v>0</v>
      </c>
      <c r="F553" s="561"/>
      <c r="G553" s="561"/>
      <c r="H553" s="560">
        <f t="shared" si="20"/>
        <v>0</v>
      </c>
      <c r="I553" s="560">
        <f t="shared" si="21"/>
        <v>0</v>
      </c>
      <c r="J553" s="591"/>
    </row>
    <row r="554" spans="1:10" ht="15" x14ac:dyDescent="0.2">
      <c r="A554" s="589">
        <v>416</v>
      </c>
      <c r="B554" s="590"/>
      <c r="C554" s="561"/>
      <c r="D554" s="593"/>
      <c r="E554" s="560">
        <f t="shared" si="19"/>
        <v>0</v>
      </c>
      <c r="F554" s="561"/>
      <c r="G554" s="561"/>
      <c r="H554" s="560">
        <f t="shared" si="20"/>
        <v>0</v>
      </c>
      <c r="I554" s="560">
        <f t="shared" si="21"/>
        <v>0</v>
      </c>
      <c r="J554" s="591"/>
    </row>
    <row r="555" spans="1:10" ht="15" x14ac:dyDescent="0.2">
      <c r="A555" s="589">
        <v>417</v>
      </c>
      <c r="B555" s="590"/>
      <c r="C555" s="561"/>
      <c r="D555" s="593"/>
      <c r="E555" s="560">
        <f t="shared" si="19"/>
        <v>0</v>
      </c>
      <c r="F555" s="561"/>
      <c r="G555" s="561"/>
      <c r="H555" s="560">
        <f t="shared" si="20"/>
        <v>0</v>
      </c>
      <c r="I555" s="560">
        <f t="shared" si="21"/>
        <v>0</v>
      </c>
      <c r="J555" s="591"/>
    </row>
    <row r="556" spans="1:10" ht="15" x14ac:dyDescent="0.2">
      <c r="A556" s="589">
        <v>418</v>
      </c>
      <c r="B556" s="590"/>
      <c r="C556" s="561"/>
      <c r="D556" s="593"/>
      <c r="E556" s="560">
        <f t="shared" si="19"/>
        <v>0</v>
      </c>
      <c r="F556" s="561"/>
      <c r="G556" s="561"/>
      <c r="H556" s="560">
        <f t="shared" si="20"/>
        <v>0</v>
      </c>
      <c r="I556" s="560">
        <f t="shared" si="21"/>
        <v>0</v>
      </c>
      <c r="J556" s="591"/>
    </row>
    <row r="557" spans="1:10" ht="15" x14ac:dyDescent="0.2">
      <c r="A557" s="589">
        <v>419</v>
      </c>
      <c r="B557" s="590"/>
      <c r="C557" s="561"/>
      <c r="D557" s="593"/>
      <c r="E557" s="560">
        <f t="shared" si="19"/>
        <v>0</v>
      </c>
      <c r="F557" s="561"/>
      <c r="G557" s="561"/>
      <c r="H557" s="560">
        <f t="shared" si="20"/>
        <v>0</v>
      </c>
      <c r="I557" s="560">
        <f t="shared" si="21"/>
        <v>0</v>
      </c>
      <c r="J557" s="591"/>
    </row>
    <row r="558" spans="1:10" ht="15" x14ac:dyDescent="0.2">
      <c r="A558" s="589">
        <v>420</v>
      </c>
      <c r="B558" s="590"/>
      <c r="C558" s="561"/>
      <c r="D558" s="593"/>
      <c r="E558" s="560">
        <f t="shared" si="19"/>
        <v>0</v>
      </c>
      <c r="F558" s="561"/>
      <c r="G558" s="561"/>
      <c r="H558" s="560">
        <f t="shared" si="20"/>
        <v>0</v>
      </c>
      <c r="I558" s="560">
        <f t="shared" si="21"/>
        <v>0</v>
      </c>
      <c r="J558" s="591"/>
    </row>
    <row r="559" spans="1:10" ht="15" x14ac:dyDescent="0.2">
      <c r="A559" s="589">
        <v>421</v>
      </c>
      <c r="B559" s="590"/>
      <c r="C559" s="561"/>
      <c r="D559" s="593"/>
      <c r="E559" s="560">
        <f t="shared" si="19"/>
        <v>0</v>
      </c>
      <c r="F559" s="561"/>
      <c r="G559" s="561"/>
      <c r="H559" s="560">
        <f t="shared" si="20"/>
        <v>0</v>
      </c>
      <c r="I559" s="560">
        <f t="shared" si="21"/>
        <v>0</v>
      </c>
      <c r="J559" s="591"/>
    </row>
    <row r="560" spans="1:10" ht="15" x14ac:dyDescent="0.2">
      <c r="A560" s="589">
        <v>422</v>
      </c>
      <c r="B560" s="590"/>
      <c r="C560" s="561"/>
      <c r="D560" s="593"/>
      <c r="E560" s="560">
        <f t="shared" si="19"/>
        <v>0</v>
      </c>
      <c r="F560" s="561"/>
      <c r="G560" s="561"/>
      <c r="H560" s="560">
        <f t="shared" si="20"/>
        <v>0</v>
      </c>
      <c r="I560" s="560">
        <f t="shared" si="21"/>
        <v>0</v>
      </c>
      <c r="J560" s="591"/>
    </row>
    <row r="561" spans="1:10" ht="15" x14ac:dyDescent="0.2">
      <c r="A561" s="589">
        <v>423</v>
      </c>
      <c r="B561" s="590"/>
      <c r="C561" s="561"/>
      <c r="D561" s="593"/>
      <c r="E561" s="560">
        <f t="shared" si="19"/>
        <v>0</v>
      </c>
      <c r="F561" s="561"/>
      <c r="G561" s="561"/>
      <c r="H561" s="560">
        <f t="shared" si="20"/>
        <v>0</v>
      </c>
      <c r="I561" s="560">
        <f t="shared" si="21"/>
        <v>0</v>
      </c>
      <c r="J561" s="591"/>
    </row>
    <row r="562" spans="1:10" ht="15" x14ac:dyDescent="0.2">
      <c r="A562" s="589">
        <v>424</v>
      </c>
      <c r="B562" s="590"/>
      <c r="C562" s="561"/>
      <c r="D562" s="593"/>
      <c r="E562" s="560">
        <f t="shared" si="19"/>
        <v>0</v>
      </c>
      <c r="F562" s="561"/>
      <c r="G562" s="561"/>
      <c r="H562" s="560">
        <f t="shared" si="20"/>
        <v>0</v>
      </c>
      <c r="I562" s="560">
        <f t="shared" si="21"/>
        <v>0</v>
      </c>
      <c r="J562" s="591"/>
    </row>
    <row r="563" spans="1:10" ht="15" x14ac:dyDescent="0.2">
      <c r="A563" s="589">
        <v>425</v>
      </c>
      <c r="B563" s="590"/>
      <c r="C563" s="561"/>
      <c r="D563" s="593"/>
      <c r="E563" s="560">
        <f t="shared" si="19"/>
        <v>0</v>
      </c>
      <c r="F563" s="561"/>
      <c r="G563" s="561"/>
      <c r="H563" s="560">
        <f t="shared" si="20"/>
        <v>0</v>
      </c>
      <c r="I563" s="560">
        <f t="shared" si="21"/>
        <v>0</v>
      </c>
      <c r="J563" s="591"/>
    </row>
    <row r="564" spans="1:10" ht="15" x14ac:dyDescent="0.2">
      <c r="A564" s="589">
        <v>426</v>
      </c>
      <c r="B564" s="590"/>
      <c r="C564" s="561"/>
      <c r="D564" s="593"/>
      <c r="E564" s="560">
        <f t="shared" si="19"/>
        <v>0</v>
      </c>
      <c r="F564" s="561"/>
      <c r="G564" s="561"/>
      <c r="H564" s="560">
        <f t="shared" si="20"/>
        <v>0</v>
      </c>
      <c r="I564" s="560">
        <f t="shared" si="21"/>
        <v>0</v>
      </c>
      <c r="J564" s="591"/>
    </row>
    <row r="565" spans="1:10" ht="15" x14ac:dyDescent="0.2">
      <c r="A565" s="589">
        <v>427</v>
      </c>
      <c r="B565" s="590"/>
      <c r="C565" s="561"/>
      <c r="D565" s="593"/>
      <c r="E565" s="560">
        <f t="shared" si="19"/>
        <v>0</v>
      </c>
      <c r="F565" s="561"/>
      <c r="G565" s="561"/>
      <c r="H565" s="560">
        <f t="shared" si="20"/>
        <v>0</v>
      </c>
      <c r="I565" s="560">
        <f t="shared" si="21"/>
        <v>0</v>
      </c>
      <c r="J565" s="591"/>
    </row>
    <row r="566" spans="1:10" ht="15" x14ac:dyDescent="0.2">
      <c r="A566" s="589">
        <v>428</v>
      </c>
      <c r="B566" s="590"/>
      <c r="C566" s="561"/>
      <c r="D566" s="593"/>
      <c r="E566" s="560">
        <f t="shared" si="19"/>
        <v>0</v>
      </c>
      <c r="F566" s="561"/>
      <c r="G566" s="561"/>
      <c r="H566" s="560">
        <f t="shared" si="20"/>
        <v>0</v>
      </c>
      <c r="I566" s="560">
        <f t="shared" si="21"/>
        <v>0</v>
      </c>
      <c r="J566" s="591"/>
    </row>
    <row r="567" spans="1:10" ht="15" x14ac:dyDescent="0.2">
      <c r="A567" s="589">
        <v>429</v>
      </c>
      <c r="B567" s="590"/>
      <c r="C567" s="561"/>
      <c r="D567" s="593"/>
      <c r="E567" s="560">
        <f t="shared" si="19"/>
        <v>0</v>
      </c>
      <c r="F567" s="561"/>
      <c r="G567" s="561"/>
      <c r="H567" s="560">
        <f t="shared" si="20"/>
        <v>0</v>
      </c>
      <c r="I567" s="560">
        <f t="shared" si="21"/>
        <v>0</v>
      </c>
      <c r="J567" s="591"/>
    </row>
    <row r="568" spans="1:10" ht="15" x14ac:dyDescent="0.2">
      <c r="A568" s="589">
        <v>430</v>
      </c>
      <c r="B568" s="590"/>
      <c r="C568" s="561"/>
      <c r="D568" s="593"/>
      <c r="E568" s="560">
        <f t="shared" si="19"/>
        <v>0</v>
      </c>
      <c r="F568" s="561"/>
      <c r="G568" s="561"/>
      <c r="H568" s="560">
        <f t="shared" si="20"/>
        <v>0</v>
      </c>
      <c r="I568" s="560">
        <f t="shared" si="21"/>
        <v>0</v>
      </c>
      <c r="J568" s="591"/>
    </row>
    <row r="569" spans="1:10" ht="15" x14ac:dyDescent="0.2">
      <c r="A569" s="589">
        <v>431</v>
      </c>
      <c r="B569" s="590"/>
      <c r="C569" s="561"/>
      <c r="D569" s="593"/>
      <c r="E569" s="560">
        <f t="shared" si="19"/>
        <v>0</v>
      </c>
      <c r="F569" s="561"/>
      <c r="G569" s="561"/>
      <c r="H569" s="560">
        <f t="shared" si="20"/>
        <v>0</v>
      </c>
      <c r="I569" s="560">
        <f t="shared" si="21"/>
        <v>0</v>
      </c>
      <c r="J569" s="591"/>
    </row>
    <row r="570" spans="1:10" ht="15" x14ac:dyDescent="0.2">
      <c r="A570" s="589">
        <v>432</v>
      </c>
      <c r="B570" s="590"/>
      <c r="C570" s="561"/>
      <c r="D570" s="593"/>
      <c r="E570" s="560">
        <f t="shared" si="19"/>
        <v>0</v>
      </c>
      <c r="F570" s="561"/>
      <c r="G570" s="561"/>
      <c r="H570" s="560">
        <f t="shared" si="20"/>
        <v>0</v>
      </c>
      <c r="I570" s="560">
        <f t="shared" si="21"/>
        <v>0</v>
      </c>
      <c r="J570" s="591"/>
    </row>
    <row r="571" spans="1:10" ht="15" x14ac:dyDescent="0.2">
      <c r="A571" s="589">
        <v>433</v>
      </c>
      <c r="B571" s="590"/>
      <c r="C571" s="561"/>
      <c r="D571" s="593"/>
      <c r="E571" s="560">
        <f t="shared" si="19"/>
        <v>0</v>
      </c>
      <c r="F571" s="561"/>
      <c r="G571" s="561"/>
      <c r="H571" s="560">
        <f t="shared" si="20"/>
        <v>0</v>
      </c>
      <c r="I571" s="560">
        <f t="shared" si="21"/>
        <v>0</v>
      </c>
      <c r="J571" s="591"/>
    </row>
    <row r="572" spans="1:10" ht="15" x14ac:dyDescent="0.2">
      <c r="A572" s="589">
        <v>434</v>
      </c>
      <c r="B572" s="590"/>
      <c r="C572" s="561"/>
      <c r="D572" s="593"/>
      <c r="E572" s="560">
        <f t="shared" si="19"/>
        <v>0</v>
      </c>
      <c r="F572" s="561"/>
      <c r="G572" s="561"/>
      <c r="H572" s="560">
        <f t="shared" si="20"/>
        <v>0</v>
      </c>
      <c r="I572" s="560">
        <f t="shared" si="21"/>
        <v>0</v>
      </c>
      <c r="J572" s="591"/>
    </row>
    <row r="573" spans="1:10" ht="15" x14ac:dyDescent="0.2">
      <c r="A573" s="589">
        <v>435</v>
      </c>
      <c r="B573" s="590"/>
      <c r="C573" s="561"/>
      <c r="D573" s="593"/>
      <c r="E573" s="560">
        <f t="shared" si="19"/>
        <v>0</v>
      </c>
      <c r="F573" s="561"/>
      <c r="G573" s="561"/>
      <c r="H573" s="560">
        <f t="shared" si="20"/>
        <v>0</v>
      </c>
      <c r="I573" s="560">
        <f t="shared" si="21"/>
        <v>0</v>
      </c>
      <c r="J573" s="591"/>
    </row>
    <row r="574" spans="1:10" ht="15" x14ac:dyDescent="0.2">
      <c r="A574" s="589">
        <v>436</v>
      </c>
      <c r="B574" s="590"/>
      <c r="C574" s="561"/>
      <c r="D574" s="593"/>
      <c r="E574" s="560">
        <f t="shared" si="19"/>
        <v>0</v>
      </c>
      <c r="F574" s="561"/>
      <c r="G574" s="561"/>
      <c r="H574" s="560">
        <f t="shared" si="20"/>
        <v>0</v>
      </c>
      <c r="I574" s="560">
        <f t="shared" si="21"/>
        <v>0</v>
      </c>
      <c r="J574" s="591"/>
    </row>
    <row r="575" spans="1:10" ht="15" x14ac:dyDescent="0.2">
      <c r="A575" s="589">
        <v>437</v>
      </c>
      <c r="B575" s="590"/>
      <c r="C575" s="561"/>
      <c r="D575" s="593"/>
      <c r="E575" s="560">
        <f t="shared" si="19"/>
        <v>0</v>
      </c>
      <c r="F575" s="561"/>
      <c r="G575" s="561"/>
      <c r="H575" s="560">
        <f t="shared" si="20"/>
        <v>0</v>
      </c>
      <c r="I575" s="560">
        <f t="shared" si="21"/>
        <v>0</v>
      </c>
      <c r="J575" s="591"/>
    </row>
    <row r="576" spans="1:10" ht="15" x14ac:dyDescent="0.2">
      <c r="A576" s="589">
        <v>438</v>
      </c>
      <c r="B576" s="590"/>
      <c r="C576" s="561"/>
      <c r="D576" s="593"/>
      <c r="E576" s="560">
        <f t="shared" si="19"/>
        <v>0</v>
      </c>
      <c r="F576" s="561"/>
      <c r="G576" s="561"/>
      <c r="H576" s="560">
        <f t="shared" si="20"/>
        <v>0</v>
      </c>
      <c r="I576" s="560">
        <f t="shared" si="21"/>
        <v>0</v>
      </c>
      <c r="J576" s="591"/>
    </row>
    <row r="577" spans="1:10" ht="15" x14ac:dyDescent="0.2">
      <c r="A577" s="589">
        <v>439</v>
      </c>
      <c r="B577" s="590"/>
      <c r="C577" s="561"/>
      <c r="D577" s="593"/>
      <c r="E577" s="560">
        <f t="shared" si="19"/>
        <v>0</v>
      </c>
      <c r="F577" s="561"/>
      <c r="G577" s="561"/>
      <c r="H577" s="560">
        <f t="shared" si="20"/>
        <v>0</v>
      </c>
      <c r="I577" s="560">
        <f t="shared" si="21"/>
        <v>0</v>
      </c>
      <c r="J577" s="591"/>
    </row>
    <row r="578" spans="1:10" ht="15" x14ac:dyDescent="0.2">
      <c r="A578" s="589">
        <v>440</v>
      </c>
      <c r="B578" s="590"/>
      <c r="C578" s="561"/>
      <c r="D578" s="593"/>
      <c r="E578" s="560">
        <f t="shared" si="19"/>
        <v>0</v>
      </c>
      <c r="F578" s="561"/>
      <c r="G578" s="561"/>
      <c r="H578" s="560">
        <f t="shared" si="20"/>
        <v>0</v>
      </c>
      <c r="I578" s="560">
        <f t="shared" si="21"/>
        <v>0</v>
      </c>
      <c r="J578" s="591"/>
    </row>
    <row r="579" spans="1:10" ht="15" x14ac:dyDescent="0.2">
      <c r="A579" s="589">
        <v>441</v>
      </c>
      <c r="B579" s="590"/>
      <c r="C579" s="561"/>
      <c r="D579" s="593"/>
      <c r="E579" s="560">
        <f t="shared" si="19"/>
        <v>0</v>
      </c>
      <c r="F579" s="561"/>
      <c r="G579" s="561"/>
      <c r="H579" s="560">
        <f t="shared" si="20"/>
        <v>0</v>
      </c>
      <c r="I579" s="560">
        <f t="shared" si="21"/>
        <v>0</v>
      </c>
      <c r="J579" s="591"/>
    </row>
    <row r="580" spans="1:10" ht="15" x14ac:dyDescent="0.2">
      <c r="A580" s="589">
        <v>442</v>
      </c>
      <c r="B580" s="590"/>
      <c r="C580" s="561"/>
      <c r="D580" s="593"/>
      <c r="E580" s="560">
        <f t="shared" si="19"/>
        <v>0</v>
      </c>
      <c r="F580" s="561"/>
      <c r="G580" s="561"/>
      <c r="H580" s="560">
        <f t="shared" si="20"/>
        <v>0</v>
      </c>
      <c r="I580" s="560">
        <f t="shared" si="21"/>
        <v>0</v>
      </c>
      <c r="J580" s="591"/>
    </row>
    <row r="581" spans="1:10" ht="15" x14ac:dyDescent="0.2">
      <c r="A581" s="589">
        <v>443</v>
      </c>
      <c r="B581" s="590"/>
      <c r="C581" s="561"/>
      <c r="D581" s="593"/>
      <c r="E581" s="560">
        <f t="shared" si="19"/>
        <v>0</v>
      </c>
      <c r="F581" s="561"/>
      <c r="G581" s="561"/>
      <c r="H581" s="560">
        <f t="shared" si="20"/>
        <v>0</v>
      </c>
      <c r="I581" s="560">
        <f t="shared" si="21"/>
        <v>0</v>
      </c>
      <c r="J581" s="591"/>
    </row>
    <row r="582" spans="1:10" ht="15" x14ac:dyDescent="0.2">
      <c r="A582" s="589">
        <v>444</v>
      </c>
      <c r="B582" s="590"/>
      <c r="C582" s="561"/>
      <c r="D582" s="593"/>
      <c r="E582" s="560">
        <f t="shared" si="19"/>
        <v>0</v>
      </c>
      <c r="F582" s="561"/>
      <c r="G582" s="561"/>
      <c r="H582" s="560">
        <f t="shared" si="20"/>
        <v>0</v>
      </c>
      <c r="I582" s="560">
        <f t="shared" si="21"/>
        <v>0</v>
      </c>
      <c r="J582" s="591"/>
    </row>
    <row r="583" spans="1:10" ht="15" x14ac:dyDescent="0.2">
      <c r="A583" s="589">
        <v>445</v>
      </c>
      <c r="B583" s="590"/>
      <c r="C583" s="561"/>
      <c r="D583" s="593"/>
      <c r="E583" s="560">
        <f t="shared" si="19"/>
        <v>0</v>
      </c>
      <c r="F583" s="561"/>
      <c r="G583" s="561"/>
      <c r="H583" s="560">
        <f t="shared" si="20"/>
        <v>0</v>
      </c>
      <c r="I583" s="560">
        <f t="shared" si="21"/>
        <v>0</v>
      </c>
      <c r="J583" s="591"/>
    </row>
    <row r="584" spans="1:10" ht="15" x14ac:dyDescent="0.2">
      <c r="A584" s="589">
        <v>446</v>
      </c>
      <c r="B584" s="590"/>
      <c r="C584" s="561"/>
      <c r="D584" s="593"/>
      <c r="E584" s="560">
        <f t="shared" si="19"/>
        <v>0</v>
      </c>
      <c r="F584" s="561"/>
      <c r="G584" s="561"/>
      <c r="H584" s="560">
        <f t="shared" si="20"/>
        <v>0</v>
      </c>
      <c r="I584" s="560">
        <f t="shared" si="21"/>
        <v>0</v>
      </c>
      <c r="J584" s="591"/>
    </row>
    <row r="585" spans="1:10" ht="15" x14ac:dyDescent="0.2">
      <c r="A585" s="589">
        <v>447</v>
      </c>
      <c r="B585" s="590"/>
      <c r="C585" s="561"/>
      <c r="D585" s="593"/>
      <c r="E585" s="560">
        <f t="shared" si="19"/>
        <v>0</v>
      </c>
      <c r="F585" s="561"/>
      <c r="G585" s="561"/>
      <c r="H585" s="560">
        <f t="shared" si="20"/>
        <v>0</v>
      </c>
      <c r="I585" s="560">
        <f t="shared" si="21"/>
        <v>0</v>
      </c>
      <c r="J585" s="591"/>
    </row>
    <row r="586" spans="1:10" ht="15" x14ac:dyDescent="0.2">
      <c r="A586" s="589">
        <v>448</v>
      </c>
      <c r="B586" s="590"/>
      <c r="C586" s="561"/>
      <c r="D586" s="593"/>
      <c r="E586" s="560">
        <f t="shared" si="19"/>
        <v>0</v>
      </c>
      <c r="F586" s="561"/>
      <c r="G586" s="561"/>
      <c r="H586" s="560">
        <f t="shared" si="20"/>
        <v>0</v>
      </c>
      <c r="I586" s="560">
        <f t="shared" si="21"/>
        <v>0</v>
      </c>
      <c r="J586" s="591"/>
    </row>
    <row r="587" spans="1:10" ht="15" x14ac:dyDescent="0.2">
      <c r="A587" s="589">
        <v>449</v>
      </c>
      <c r="B587" s="590"/>
      <c r="C587" s="561"/>
      <c r="D587" s="593"/>
      <c r="E587" s="560">
        <f t="shared" ref="E587:E650" si="22">IF(D587=0,0,NETWORKDAYS(D587,EOMONTH(D587,0),$E$7:$E$111)*8)</f>
        <v>0</v>
      </c>
      <c r="F587" s="561"/>
      <c r="G587" s="561"/>
      <c r="H587" s="560">
        <f t="shared" ref="H587:H650" si="23">IF(E587=0,0,IF(F587=0,ROUND(C587*G587/E587,2),ROUND(C587*G587/F587,2)))</f>
        <v>0</v>
      </c>
      <c r="I587" s="560">
        <f t="shared" si="21"/>
        <v>0</v>
      </c>
      <c r="J587" s="591"/>
    </row>
    <row r="588" spans="1:10" ht="15" x14ac:dyDescent="0.2">
      <c r="A588" s="589">
        <v>450</v>
      </c>
      <c r="B588" s="590"/>
      <c r="C588" s="561"/>
      <c r="D588" s="593"/>
      <c r="E588" s="560">
        <f t="shared" si="22"/>
        <v>0</v>
      </c>
      <c r="F588" s="561"/>
      <c r="G588" s="561"/>
      <c r="H588" s="560">
        <f t="shared" si="23"/>
        <v>0</v>
      </c>
      <c r="I588" s="560">
        <f t="shared" ref="I588:I651" si="24">IF($I$135="3,50 €/qm",ROUND(H588*3.5,2),0)</f>
        <v>0</v>
      </c>
      <c r="J588" s="591"/>
    </row>
    <row r="589" spans="1:10" ht="15" x14ac:dyDescent="0.2">
      <c r="A589" s="589">
        <v>451</v>
      </c>
      <c r="B589" s="590"/>
      <c r="C589" s="561"/>
      <c r="D589" s="593"/>
      <c r="E589" s="560">
        <f t="shared" si="22"/>
        <v>0</v>
      </c>
      <c r="F589" s="561"/>
      <c r="G589" s="561"/>
      <c r="H589" s="560">
        <f t="shared" si="23"/>
        <v>0</v>
      </c>
      <c r="I589" s="560">
        <f t="shared" si="24"/>
        <v>0</v>
      </c>
      <c r="J589" s="591"/>
    </row>
    <row r="590" spans="1:10" ht="15" x14ac:dyDescent="0.2">
      <c r="A590" s="589">
        <v>452</v>
      </c>
      <c r="B590" s="590"/>
      <c r="C590" s="561"/>
      <c r="D590" s="593"/>
      <c r="E590" s="560">
        <f t="shared" si="22"/>
        <v>0</v>
      </c>
      <c r="F590" s="561"/>
      <c r="G590" s="561"/>
      <c r="H590" s="560">
        <f t="shared" si="23"/>
        <v>0</v>
      </c>
      <c r="I590" s="560">
        <f t="shared" si="24"/>
        <v>0</v>
      </c>
      <c r="J590" s="591"/>
    </row>
    <row r="591" spans="1:10" ht="15" x14ac:dyDescent="0.2">
      <c r="A591" s="589">
        <v>453</v>
      </c>
      <c r="B591" s="590"/>
      <c r="C591" s="561"/>
      <c r="D591" s="593"/>
      <c r="E591" s="560">
        <f t="shared" si="22"/>
        <v>0</v>
      </c>
      <c r="F591" s="561"/>
      <c r="G591" s="561"/>
      <c r="H591" s="560">
        <f t="shared" si="23"/>
        <v>0</v>
      </c>
      <c r="I591" s="560">
        <f t="shared" si="24"/>
        <v>0</v>
      </c>
      <c r="J591" s="591"/>
    </row>
    <row r="592" spans="1:10" ht="15" x14ac:dyDescent="0.2">
      <c r="A592" s="589">
        <v>454</v>
      </c>
      <c r="B592" s="590"/>
      <c r="C592" s="561"/>
      <c r="D592" s="593"/>
      <c r="E592" s="560">
        <f t="shared" si="22"/>
        <v>0</v>
      </c>
      <c r="F592" s="561"/>
      <c r="G592" s="561"/>
      <c r="H592" s="560">
        <f t="shared" si="23"/>
        <v>0</v>
      </c>
      <c r="I592" s="560">
        <f t="shared" si="24"/>
        <v>0</v>
      </c>
      <c r="J592" s="591"/>
    </row>
    <row r="593" spans="1:10" ht="15" x14ac:dyDescent="0.2">
      <c r="A593" s="589">
        <v>455</v>
      </c>
      <c r="B593" s="590"/>
      <c r="C593" s="561"/>
      <c r="D593" s="593"/>
      <c r="E593" s="560">
        <f t="shared" si="22"/>
        <v>0</v>
      </c>
      <c r="F593" s="561"/>
      <c r="G593" s="561"/>
      <c r="H593" s="560">
        <f t="shared" si="23"/>
        <v>0</v>
      </c>
      <c r="I593" s="560">
        <f t="shared" si="24"/>
        <v>0</v>
      </c>
      <c r="J593" s="591"/>
    </row>
    <row r="594" spans="1:10" ht="15" x14ac:dyDescent="0.2">
      <c r="A594" s="589">
        <v>456</v>
      </c>
      <c r="B594" s="590"/>
      <c r="C594" s="561"/>
      <c r="D594" s="593"/>
      <c r="E594" s="560">
        <f t="shared" si="22"/>
        <v>0</v>
      </c>
      <c r="F594" s="561"/>
      <c r="G594" s="561"/>
      <c r="H594" s="560">
        <f t="shared" si="23"/>
        <v>0</v>
      </c>
      <c r="I594" s="560">
        <f t="shared" si="24"/>
        <v>0</v>
      </c>
      <c r="J594" s="591"/>
    </row>
    <row r="595" spans="1:10" ht="15" x14ac:dyDescent="0.2">
      <c r="A595" s="589">
        <v>457</v>
      </c>
      <c r="B595" s="590"/>
      <c r="C595" s="561"/>
      <c r="D595" s="593"/>
      <c r="E595" s="560">
        <f t="shared" si="22"/>
        <v>0</v>
      </c>
      <c r="F595" s="561"/>
      <c r="G595" s="561"/>
      <c r="H595" s="560">
        <f t="shared" si="23"/>
        <v>0</v>
      </c>
      <c r="I595" s="560">
        <f t="shared" si="24"/>
        <v>0</v>
      </c>
      <c r="J595" s="591"/>
    </row>
    <row r="596" spans="1:10" ht="15" x14ac:dyDescent="0.2">
      <c r="A596" s="589">
        <v>458</v>
      </c>
      <c r="B596" s="590"/>
      <c r="C596" s="561"/>
      <c r="D596" s="593"/>
      <c r="E596" s="560">
        <f t="shared" si="22"/>
        <v>0</v>
      </c>
      <c r="F596" s="561"/>
      <c r="G596" s="561"/>
      <c r="H596" s="560">
        <f t="shared" si="23"/>
        <v>0</v>
      </c>
      <c r="I596" s="560">
        <f t="shared" si="24"/>
        <v>0</v>
      </c>
      <c r="J596" s="591"/>
    </row>
    <row r="597" spans="1:10" ht="15" x14ac:dyDescent="0.2">
      <c r="A597" s="589">
        <v>459</v>
      </c>
      <c r="B597" s="590"/>
      <c r="C597" s="561"/>
      <c r="D597" s="593"/>
      <c r="E597" s="560">
        <f t="shared" si="22"/>
        <v>0</v>
      </c>
      <c r="F597" s="561"/>
      <c r="G597" s="561"/>
      <c r="H597" s="560">
        <f t="shared" si="23"/>
        <v>0</v>
      </c>
      <c r="I597" s="560">
        <f t="shared" si="24"/>
        <v>0</v>
      </c>
      <c r="J597" s="591"/>
    </row>
    <row r="598" spans="1:10" ht="15" x14ac:dyDescent="0.2">
      <c r="A598" s="589">
        <v>460</v>
      </c>
      <c r="B598" s="590"/>
      <c r="C598" s="561"/>
      <c r="D598" s="593"/>
      <c r="E598" s="560">
        <f t="shared" si="22"/>
        <v>0</v>
      </c>
      <c r="F598" s="561"/>
      <c r="G598" s="561"/>
      <c r="H598" s="560">
        <f t="shared" si="23"/>
        <v>0</v>
      </c>
      <c r="I598" s="560">
        <f t="shared" si="24"/>
        <v>0</v>
      </c>
      <c r="J598" s="591"/>
    </row>
    <row r="599" spans="1:10" ht="15" x14ac:dyDescent="0.2">
      <c r="A599" s="589">
        <v>461</v>
      </c>
      <c r="B599" s="590"/>
      <c r="C599" s="561"/>
      <c r="D599" s="593"/>
      <c r="E599" s="560">
        <f t="shared" si="22"/>
        <v>0</v>
      </c>
      <c r="F599" s="561"/>
      <c r="G599" s="561"/>
      <c r="H599" s="560">
        <f t="shared" si="23"/>
        <v>0</v>
      </c>
      <c r="I599" s="560">
        <f t="shared" si="24"/>
        <v>0</v>
      </c>
      <c r="J599" s="591"/>
    </row>
    <row r="600" spans="1:10" ht="15" x14ac:dyDescent="0.2">
      <c r="A600" s="589">
        <v>462</v>
      </c>
      <c r="B600" s="590"/>
      <c r="C600" s="561"/>
      <c r="D600" s="593"/>
      <c r="E600" s="560">
        <f t="shared" si="22"/>
        <v>0</v>
      </c>
      <c r="F600" s="561"/>
      <c r="G600" s="561"/>
      <c r="H600" s="560">
        <f t="shared" si="23"/>
        <v>0</v>
      </c>
      <c r="I600" s="560">
        <f t="shared" si="24"/>
        <v>0</v>
      </c>
      <c r="J600" s="591"/>
    </row>
    <row r="601" spans="1:10" ht="15" x14ac:dyDescent="0.2">
      <c r="A601" s="589">
        <v>463</v>
      </c>
      <c r="B601" s="590"/>
      <c r="C601" s="561"/>
      <c r="D601" s="593"/>
      <c r="E601" s="560">
        <f t="shared" si="22"/>
        <v>0</v>
      </c>
      <c r="F601" s="561"/>
      <c r="G601" s="561"/>
      <c r="H601" s="560">
        <f t="shared" si="23"/>
        <v>0</v>
      </c>
      <c r="I601" s="560">
        <f t="shared" si="24"/>
        <v>0</v>
      </c>
      <c r="J601" s="591"/>
    </row>
    <row r="602" spans="1:10" ht="15" x14ac:dyDescent="0.2">
      <c r="A602" s="589">
        <v>464</v>
      </c>
      <c r="B602" s="590"/>
      <c r="C602" s="561"/>
      <c r="D602" s="593"/>
      <c r="E602" s="560">
        <f t="shared" si="22"/>
        <v>0</v>
      </c>
      <c r="F602" s="561"/>
      <c r="G602" s="561"/>
      <c r="H602" s="560">
        <f t="shared" si="23"/>
        <v>0</v>
      </c>
      <c r="I602" s="560">
        <f t="shared" si="24"/>
        <v>0</v>
      </c>
      <c r="J602" s="591"/>
    </row>
    <row r="603" spans="1:10" ht="15" x14ac:dyDescent="0.2">
      <c r="A603" s="589">
        <v>465</v>
      </c>
      <c r="B603" s="590"/>
      <c r="C603" s="561"/>
      <c r="D603" s="593"/>
      <c r="E603" s="560">
        <f t="shared" si="22"/>
        <v>0</v>
      </c>
      <c r="F603" s="561"/>
      <c r="G603" s="561"/>
      <c r="H603" s="560">
        <f t="shared" si="23"/>
        <v>0</v>
      </c>
      <c r="I603" s="560">
        <f t="shared" si="24"/>
        <v>0</v>
      </c>
      <c r="J603" s="591"/>
    </row>
    <row r="604" spans="1:10" ht="15" x14ac:dyDescent="0.2">
      <c r="A604" s="589">
        <v>466</v>
      </c>
      <c r="B604" s="590"/>
      <c r="C604" s="561"/>
      <c r="D604" s="593"/>
      <c r="E604" s="560">
        <f t="shared" si="22"/>
        <v>0</v>
      </c>
      <c r="F604" s="561"/>
      <c r="G604" s="561"/>
      <c r="H604" s="560">
        <f t="shared" si="23"/>
        <v>0</v>
      </c>
      <c r="I604" s="560">
        <f t="shared" si="24"/>
        <v>0</v>
      </c>
      <c r="J604" s="591"/>
    </row>
    <row r="605" spans="1:10" ht="15" x14ac:dyDescent="0.2">
      <c r="A605" s="589">
        <v>467</v>
      </c>
      <c r="B605" s="590"/>
      <c r="C605" s="561"/>
      <c r="D605" s="593"/>
      <c r="E605" s="560">
        <f t="shared" si="22"/>
        <v>0</v>
      </c>
      <c r="F605" s="561"/>
      <c r="G605" s="561"/>
      <c r="H605" s="560">
        <f t="shared" si="23"/>
        <v>0</v>
      </c>
      <c r="I605" s="560">
        <f t="shared" si="24"/>
        <v>0</v>
      </c>
      <c r="J605" s="591"/>
    </row>
    <row r="606" spans="1:10" ht="15" x14ac:dyDescent="0.2">
      <c r="A606" s="589">
        <v>468</v>
      </c>
      <c r="B606" s="590"/>
      <c r="C606" s="561"/>
      <c r="D606" s="593"/>
      <c r="E606" s="560">
        <f t="shared" si="22"/>
        <v>0</v>
      </c>
      <c r="F606" s="561"/>
      <c r="G606" s="561"/>
      <c r="H606" s="560">
        <f t="shared" si="23"/>
        <v>0</v>
      </c>
      <c r="I606" s="560">
        <f t="shared" si="24"/>
        <v>0</v>
      </c>
      <c r="J606" s="591"/>
    </row>
    <row r="607" spans="1:10" ht="15" x14ac:dyDescent="0.2">
      <c r="A607" s="589">
        <v>469</v>
      </c>
      <c r="B607" s="590"/>
      <c r="C607" s="561"/>
      <c r="D607" s="593"/>
      <c r="E607" s="560">
        <f t="shared" si="22"/>
        <v>0</v>
      </c>
      <c r="F607" s="561"/>
      <c r="G607" s="561"/>
      <c r="H607" s="560">
        <f t="shared" si="23"/>
        <v>0</v>
      </c>
      <c r="I607" s="560">
        <f t="shared" si="24"/>
        <v>0</v>
      </c>
      <c r="J607" s="591"/>
    </row>
    <row r="608" spans="1:10" ht="15" x14ac:dyDescent="0.2">
      <c r="A608" s="589">
        <v>470</v>
      </c>
      <c r="B608" s="590"/>
      <c r="C608" s="561"/>
      <c r="D608" s="593"/>
      <c r="E608" s="560">
        <f t="shared" si="22"/>
        <v>0</v>
      </c>
      <c r="F608" s="561"/>
      <c r="G608" s="561"/>
      <c r="H608" s="560">
        <f t="shared" si="23"/>
        <v>0</v>
      </c>
      <c r="I608" s="560">
        <f t="shared" si="24"/>
        <v>0</v>
      </c>
      <c r="J608" s="591"/>
    </row>
    <row r="609" spans="1:10" ht="15" x14ac:dyDescent="0.2">
      <c r="A609" s="589">
        <v>471</v>
      </c>
      <c r="B609" s="590"/>
      <c r="C609" s="561"/>
      <c r="D609" s="593"/>
      <c r="E609" s="560">
        <f t="shared" si="22"/>
        <v>0</v>
      </c>
      <c r="F609" s="561"/>
      <c r="G609" s="561"/>
      <c r="H609" s="560">
        <f t="shared" si="23"/>
        <v>0</v>
      </c>
      <c r="I609" s="560">
        <f t="shared" si="24"/>
        <v>0</v>
      </c>
      <c r="J609" s="591"/>
    </row>
    <row r="610" spans="1:10" ht="15" x14ac:dyDescent="0.2">
      <c r="A610" s="589">
        <v>472</v>
      </c>
      <c r="B610" s="590"/>
      <c r="C610" s="561"/>
      <c r="D610" s="593"/>
      <c r="E610" s="560">
        <f t="shared" si="22"/>
        <v>0</v>
      </c>
      <c r="F610" s="561"/>
      <c r="G610" s="561"/>
      <c r="H610" s="560">
        <f t="shared" si="23"/>
        <v>0</v>
      </c>
      <c r="I610" s="560">
        <f t="shared" si="24"/>
        <v>0</v>
      </c>
      <c r="J610" s="591"/>
    </row>
    <row r="611" spans="1:10" ht="15" x14ac:dyDescent="0.2">
      <c r="A611" s="589">
        <v>473</v>
      </c>
      <c r="B611" s="590"/>
      <c r="C611" s="561"/>
      <c r="D611" s="593"/>
      <c r="E611" s="560">
        <f t="shared" si="22"/>
        <v>0</v>
      </c>
      <c r="F611" s="561"/>
      <c r="G611" s="561"/>
      <c r="H611" s="560">
        <f t="shared" si="23"/>
        <v>0</v>
      </c>
      <c r="I611" s="560">
        <f t="shared" si="24"/>
        <v>0</v>
      </c>
      <c r="J611" s="591"/>
    </row>
    <row r="612" spans="1:10" ht="15" x14ac:dyDescent="0.2">
      <c r="A612" s="589">
        <v>474</v>
      </c>
      <c r="B612" s="590"/>
      <c r="C612" s="561"/>
      <c r="D612" s="593"/>
      <c r="E612" s="560">
        <f t="shared" si="22"/>
        <v>0</v>
      </c>
      <c r="F612" s="561"/>
      <c r="G612" s="561"/>
      <c r="H612" s="560">
        <f t="shared" si="23"/>
        <v>0</v>
      </c>
      <c r="I612" s="560">
        <f t="shared" si="24"/>
        <v>0</v>
      </c>
      <c r="J612" s="591"/>
    </row>
    <row r="613" spans="1:10" ht="15" x14ac:dyDescent="0.2">
      <c r="A613" s="589">
        <v>475</v>
      </c>
      <c r="B613" s="590"/>
      <c r="C613" s="561"/>
      <c r="D613" s="593"/>
      <c r="E613" s="560">
        <f t="shared" si="22"/>
        <v>0</v>
      </c>
      <c r="F613" s="561"/>
      <c r="G613" s="561"/>
      <c r="H613" s="560">
        <f t="shared" si="23"/>
        <v>0</v>
      </c>
      <c r="I613" s="560">
        <f t="shared" si="24"/>
        <v>0</v>
      </c>
      <c r="J613" s="591"/>
    </row>
    <row r="614" spans="1:10" ht="15" x14ac:dyDescent="0.2">
      <c r="A614" s="589">
        <v>476</v>
      </c>
      <c r="B614" s="590"/>
      <c r="C614" s="561"/>
      <c r="D614" s="593"/>
      <c r="E614" s="560">
        <f t="shared" si="22"/>
        <v>0</v>
      </c>
      <c r="F614" s="561"/>
      <c r="G614" s="561"/>
      <c r="H614" s="560">
        <f t="shared" si="23"/>
        <v>0</v>
      </c>
      <c r="I614" s="560">
        <f t="shared" si="24"/>
        <v>0</v>
      </c>
      <c r="J614" s="591"/>
    </row>
    <row r="615" spans="1:10" ht="15" x14ac:dyDescent="0.2">
      <c r="A615" s="589">
        <v>477</v>
      </c>
      <c r="B615" s="590"/>
      <c r="C615" s="561"/>
      <c r="D615" s="593"/>
      <c r="E615" s="560">
        <f t="shared" si="22"/>
        <v>0</v>
      </c>
      <c r="F615" s="561"/>
      <c r="G615" s="561"/>
      <c r="H615" s="560">
        <f t="shared" si="23"/>
        <v>0</v>
      </c>
      <c r="I615" s="560">
        <f t="shared" si="24"/>
        <v>0</v>
      </c>
      <c r="J615" s="591"/>
    </row>
    <row r="616" spans="1:10" ht="15" x14ac:dyDescent="0.2">
      <c r="A616" s="589">
        <v>478</v>
      </c>
      <c r="B616" s="590"/>
      <c r="C616" s="561"/>
      <c r="D616" s="593"/>
      <c r="E616" s="560">
        <f t="shared" si="22"/>
        <v>0</v>
      </c>
      <c r="F616" s="561"/>
      <c r="G616" s="561"/>
      <c r="H616" s="560">
        <f t="shared" si="23"/>
        <v>0</v>
      </c>
      <c r="I616" s="560">
        <f t="shared" si="24"/>
        <v>0</v>
      </c>
      <c r="J616" s="591"/>
    </row>
    <row r="617" spans="1:10" ht="15" x14ac:dyDescent="0.2">
      <c r="A617" s="589">
        <v>479</v>
      </c>
      <c r="B617" s="590"/>
      <c r="C617" s="561"/>
      <c r="D617" s="593"/>
      <c r="E617" s="560">
        <f t="shared" si="22"/>
        <v>0</v>
      </c>
      <c r="F617" s="561"/>
      <c r="G617" s="561"/>
      <c r="H617" s="560">
        <f t="shared" si="23"/>
        <v>0</v>
      </c>
      <c r="I617" s="560">
        <f t="shared" si="24"/>
        <v>0</v>
      </c>
      <c r="J617" s="591"/>
    </row>
    <row r="618" spans="1:10" ht="15" x14ac:dyDescent="0.2">
      <c r="A618" s="589">
        <v>480</v>
      </c>
      <c r="B618" s="590"/>
      <c r="C618" s="561"/>
      <c r="D618" s="593"/>
      <c r="E618" s="560">
        <f t="shared" si="22"/>
        <v>0</v>
      </c>
      <c r="F618" s="561"/>
      <c r="G618" s="561"/>
      <c r="H618" s="560">
        <f t="shared" si="23"/>
        <v>0</v>
      </c>
      <c r="I618" s="560">
        <f t="shared" si="24"/>
        <v>0</v>
      </c>
      <c r="J618" s="591"/>
    </row>
    <row r="619" spans="1:10" ht="15" x14ac:dyDescent="0.2">
      <c r="A619" s="589">
        <v>481</v>
      </c>
      <c r="B619" s="590"/>
      <c r="C619" s="561"/>
      <c r="D619" s="593"/>
      <c r="E619" s="560">
        <f t="shared" si="22"/>
        <v>0</v>
      </c>
      <c r="F619" s="561"/>
      <c r="G619" s="561"/>
      <c r="H619" s="560">
        <f t="shared" si="23"/>
        <v>0</v>
      </c>
      <c r="I619" s="560">
        <f t="shared" si="24"/>
        <v>0</v>
      </c>
      <c r="J619" s="591"/>
    </row>
    <row r="620" spans="1:10" ht="15" x14ac:dyDescent="0.2">
      <c r="A620" s="589">
        <v>482</v>
      </c>
      <c r="B620" s="590"/>
      <c r="C620" s="561"/>
      <c r="D620" s="593"/>
      <c r="E620" s="560">
        <f t="shared" si="22"/>
        <v>0</v>
      </c>
      <c r="F620" s="561"/>
      <c r="G620" s="561"/>
      <c r="H620" s="560">
        <f t="shared" si="23"/>
        <v>0</v>
      </c>
      <c r="I620" s="560">
        <f t="shared" si="24"/>
        <v>0</v>
      </c>
      <c r="J620" s="591"/>
    </row>
    <row r="621" spans="1:10" ht="15" x14ac:dyDescent="0.2">
      <c r="A621" s="589">
        <v>483</v>
      </c>
      <c r="B621" s="590"/>
      <c r="C621" s="561"/>
      <c r="D621" s="593"/>
      <c r="E621" s="560">
        <f t="shared" si="22"/>
        <v>0</v>
      </c>
      <c r="F621" s="561"/>
      <c r="G621" s="561"/>
      <c r="H621" s="560">
        <f t="shared" si="23"/>
        <v>0</v>
      </c>
      <c r="I621" s="560">
        <f t="shared" si="24"/>
        <v>0</v>
      </c>
      <c r="J621" s="591"/>
    </row>
    <row r="622" spans="1:10" ht="15" x14ac:dyDescent="0.2">
      <c r="A622" s="589">
        <v>484</v>
      </c>
      <c r="B622" s="590"/>
      <c r="C622" s="561"/>
      <c r="D622" s="593"/>
      <c r="E622" s="560">
        <f t="shared" si="22"/>
        <v>0</v>
      </c>
      <c r="F622" s="561"/>
      <c r="G622" s="561"/>
      <c r="H622" s="560">
        <f t="shared" si="23"/>
        <v>0</v>
      </c>
      <c r="I622" s="560">
        <f t="shared" si="24"/>
        <v>0</v>
      </c>
      <c r="J622" s="591"/>
    </row>
    <row r="623" spans="1:10" ht="15" x14ac:dyDescent="0.2">
      <c r="A623" s="589">
        <v>485</v>
      </c>
      <c r="B623" s="590"/>
      <c r="C623" s="561"/>
      <c r="D623" s="593"/>
      <c r="E623" s="560">
        <f t="shared" si="22"/>
        <v>0</v>
      </c>
      <c r="F623" s="561"/>
      <c r="G623" s="561"/>
      <c r="H623" s="560">
        <f t="shared" si="23"/>
        <v>0</v>
      </c>
      <c r="I623" s="560">
        <f t="shared" si="24"/>
        <v>0</v>
      </c>
      <c r="J623" s="591"/>
    </row>
    <row r="624" spans="1:10" ht="15" x14ac:dyDescent="0.2">
      <c r="A624" s="589">
        <v>486</v>
      </c>
      <c r="B624" s="590"/>
      <c r="C624" s="561"/>
      <c r="D624" s="593"/>
      <c r="E624" s="560">
        <f t="shared" si="22"/>
        <v>0</v>
      </c>
      <c r="F624" s="561"/>
      <c r="G624" s="561"/>
      <c r="H624" s="560">
        <f t="shared" si="23"/>
        <v>0</v>
      </c>
      <c r="I624" s="560">
        <f t="shared" si="24"/>
        <v>0</v>
      </c>
      <c r="J624" s="591"/>
    </row>
    <row r="625" spans="1:10" ht="15" x14ac:dyDescent="0.2">
      <c r="A625" s="589">
        <v>487</v>
      </c>
      <c r="B625" s="590"/>
      <c r="C625" s="561"/>
      <c r="D625" s="593"/>
      <c r="E625" s="560">
        <f t="shared" si="22"/>
        <v>0</v>
      </c>
      <c r="F625" s="561"/>
      <c r="G625" s="561"/>
      <c r="H625" s="560">
        <f t="shared" si="23"/>
        <v>0</v>
      </c>
      <c r="I625" s="560">
        <f t="shared" si="24"/>
        <v>0</v>
      </c>
      <c r="J625" s="591"/>
    </row>
    <row r="626" spans="1:10" ht="15" x14ac:dyDescent="0.2">
      <c r="A626" s="589">
        <v>488</v>
      </c>
      <c r="B626" s="590"/>
      <c r="C626" s="561"/>
      <c r="D626" s="593"/>
      <c r="E626" s="560">
        <f t="shared" si="22"/>
        <v>0</v>
      </c>
      <c r="F626" s="561"/>
      <c r="G626" s="561"/>
      <c r="H626" s="560">
        <f t="shared" si="23"/>
        <v>0</v>
      </c>
      <c r="I626" s="560">
        <f t="shared" si="24"/>
        <v>0</v>
      </c>
      <c r="J626" s="591"/>
    </row>
    <row r="627" spans="1:10" ht="15" x14ac:dyDescent="0.2">
      <c r="A627" s="589">
        <v>489</v>
      </c>
      <c r="B627" s="590"/>
      <c r="C627" s="561"/>
      <c r="D627" s="593"/>
      <c r="E627" s="560">
        <f t="shared" si="22"/>
        <v>0</v>
      </c>
      <c r="F627" s="561"/>
      <c r="G627" s="561"/>
      <c r="H627" s="560">
        <f t="shared" si="23"/>
        <v>0</v>
      </c>
      <c r="I627" s="560">
        <f t="shared" si="24"/>
        <v>0</v>
      </c>
      <c r="J627" s="591"/>
    </row>
    <row r="628" spans="1:10" ht="15" x14ac:dyDescent="0.2">
      <c r="A628" s="589">
        <v>490</v>
      </c>
      <c r="B628" s="590"/>
      <c r="C628" s="561"/>
      <c r="D628" s="593"/>
      <c r="E628" s="560">
        <f t="shared" si="22"/>
        <v>0</v>
      </c>
      <c r="F628" s="561"/>
      <c r="G628" s="561"/>
      <c r="H628" s="560">
        <f t="shared" si="23"/>
        <v>0</v>
      </c>
      <c r="I628" s="560">
        <f t="shared" si="24"/>
        <v>0</v>
      </c>
      <c r="J628" s="591"/>
    </row>
    <row r="629" spans="1:10" ht="15" x14ac:dyDescent="0.2">
      <c r="A629" s="589">
        <v>491</v>
      </c>
      <c r="B629" s="590"/>
      <c r="C629" s="561"/>
      <c r="D629" s="593"/>
      <c r="E629" s="560">
        <f t="shared" si="22"/>
        <v>0</v>
      </c>
      <c r="F629" s="561"/>
      <c r="G629" s="561"/>
      <c r="H629" s="560">
        <f t="shared" si="23"/>
        <v>0</v>
      </c>
      <c r="I629" s="560">
        <f t="shared" si="24"/>
        <v>0</v>
      </c>
      <c r="J629" s="591"/>
    </row>
    <row r="630" spans="1:10" ht="15" x14ac:dyDescent="0.2">
      <c r="A630" s="589">
        <v>492</v>
      </c>
      <c r="B630" s="590"/>
      <c r="C630" s="561"/>
      <c r="D630" s="593"/>
      <c r="E630" s="560">
        <f t="shared" si="22"/>
        <v>0</v>
      </c>
      <c r="F630" s="561"/>
      <c r="G630" s="561"/>
      <c r="H630" s="560">
        <f t="shared" si="23"/>
        <v>0</v>
      </c>
      <c r="I630" s="560">
        <f t="shared" si="24"/>
        <v>0</v>
      </c>
      <c r="J630" s="591"/>
    </row>
    <row r="631" spans="1:10" ht="15" x14ac:dyDescent="0.2">
      <c r="A631" s="589">
        <v>493</v>
      </c>
      <c r="B631" s="590"/>
      <c r="C631" s="561"/>
      <c r="D631" s="593"/>
      <c r="E631" s="560">
        <f t="shared" si="22"/>
        <v>0</v>
      </c>
      <c r="F631" s="561"/>
      <c r="G631" s="561"/>
      <c r="H631" s="560">
        <f t="shared" si="23"/>
        <v>0</v>
      </c>
      <c r="I631" s="560">
        <f t="shared" si="24"/>
        <v>0</v>
      </c>
      <c r="J631" s="591"/>
    </row>
    <row r="632" spans="1:10" ht="15" x14ac:dyDescent="0.2">
      <c r="A632" s="589">
        <v>494</v>
      </c>
      <c r="B632" s="590"/>
      <c r="C632" s="561"/>
      <c r="D632" s="593"/>
      <c r="E632" s="560">
        <f t="shared" si="22"/>
        <v>0</v>
      </c>
      <c r="F632" s="561"/>
      <c r="G632" s="561"/>
      <c r="H632" s="560">
        <f t="shared" si="23"/>
        <v>0</v>
      </c>
      <c r="I632" s="560">
        <f t="shared" si="24"/>
        <v>0</v>
      </c>
      <c r="J632" s="591"/>
    </row>
    <row r="633" spans="1:10" ht="15" x14ac:dyDescent="0.2">
      <c r="A633" s="589">
        <v>495</v>
      </c>
      <c r="B633" s="590"/>
      <c r="C633" s="561"/>
      <c r="D633" s="593"/>
      <c r="E633" s="560">
        <f t="shared" si="22"/>
        <v>0</v>
      </c>
      <c r="F633" s="561"/>
      <c r="G633" s="561"/>
      <c r="H633" s="560">
        <f t="shared" si="23"/>
        <v>0</v>
      </c>
      <c r="I633" s="560">
        <f t="shared" si="24"/>
        <v>0</v>
      </c>
      <c r="J633" s="591"/>
    </row>
    <row r="634" spans="1:10" ht="15" x14ac:dyDescent="0.2">
      <c r="A634" s="589">
        <v>496</v>
      </c>
      <c r="B634" s="590"/>
      <c r="C634" s="561"/>
      <c r="D634" s="593"/>
      <c r="E634" s="560">
        <f t="shared" si="22"/>
        <v>0</v>
      </c>
      <c r="F634" s="561"/>
      <c r="G634" s="561"/>
      <c r="H634" s="560">
        <f t="shared" si="23"/>
        <v>0</v>
      </c>
      <c r="I634" s="560">
        <f t="shared" si="24"/>
        <v>0</v>
      </c>
      <c r="J634" s="591"/>
    </row>
    <row r="635" spans="1:10" ht="15" x14ac:dyDescent="0.2">
      <c r="A635" s="589">
        <v>497</v>
      </c>
      <c r="B635" s="590"/>
      <c r="C635" s="561"/>
      <c r="D635" s="593"/>
      <c r="E635" s="560">
        <f t="shared" si="22"/>
        <v>0</v>
      </c>
      <c r="F635" s="561"/>
      <c r="G635" s="561"/>
      <c r="H635" s="560">
        <f t="shared" si="23"/>
        <v>0</v>
      </c>
      <c r="I635" s="560">
        <f t="shared" si="24"/>
        <v>0</v>
      </c>
      <c r="J635" s="591"/>
    </row>
    <row r="636" spans="1:10" ht="15" x14ac:dyDescent="0.2">
      <c r="A636" s="589">
        <v>498</v>
      </c>
      <c r="B636" s="590"/>
      <c r="C636" s="561"/>
      <c r="D636" s="593"/>
      <c r="E636" s="560">
        <f t="shared" si="22"/>
        <v>0</v>
      </c>
      <c r="F636" s="561"/>
      <c r="G636" s="561"/>
      <c r="H636" s="560">
        <f t="shared" si="23"/>
        <v>0</v>
      </c>
      <c r="I636" s="560">
        <f t="shared" si="24"/>
        <v>0</v>
      </c>
      <c r="J636" s="591"/>
    </row>
    <row r="637" spans="1:10" ht="15" x14ac:dyDescent="0.2">
      <c r="A637" s="589">
        <v>499</v>
      </c>
      <c r="B637" s="590"/>
      <c r="C637" s="561"/>
      <c r="D637" s="593"/>
      <c r="E637" s="560">
        <f t="shared" si="22"/>
        <v>0</v>
      </c>
      <c r="F637" s="561"/>
      <c r="G637" s="561"/>
      <c r="H637" s="560">
        <f t="shared" si="23"/>
        <v>0</v>
      </c>
      <c r="I637" s="560">
        <f t="shared" si="24"/>
        <v>0</v>
      </c>
      <c r="J637" s="591"/>
    </row>
    <row r="638" spans="1:10" ht="15" x14ac:dyDescent="0.2">
      <c r="A638" s="589">
        <v>500</v>
      </c>
      <c r="B638" s="590"/>
      <c r="C638" s="561"/>
      <c r="D638" s="593"/>
      <c r="E638" s="560">
        <f t="shared" si="22"/>
        <v>0</v>
      </c>
      <c r="F638" s="561"/>
      <c r="G638" s="561"/>
      <c r="H638" s="560">
        <f t="shared" si="23"/>
        <v>0</v>
      </c>
      <c r="I638" s="560">
        <f t="shared" si="24"/>
        <v>0</v>
      </c>
      <c r="J638" s="591"/>
    </row>
    <row r="639" spans="1:10" ht="15" x14ac:dyDescent="0.2">
      <c r="A639" s="589">
        <v>501</v>
      </c>
      <c r="B639" s="590"/>
      <c r="C639" s="561"/>
      <c r="D639" s="593"/>
      <c r="E639" s="560">
        <f t="shared" si="22"/>
        <v>0</v>
      </c>
      <c r="F639" s="561"/>
      <c r="G639" s="561"/>
      <c r="H639" s="560">
        <f t="shared" si="23"/>
        <v>0</v>
      </c>
      <c r="I639" s="560">
        <f t="shared" si="24"/>
        <v>0</v>
      </c>
      <c r="J639" s="591"/>
    </row>
    <row r="640" spans="1:10" ht="15" x14ac:dyDescent="0.2">
      <c r="A640" s="589">
        <v>502</v>
      </c>
      <c r="B640" s="590"/>
      <c r="C640" s="561"/>
      <c r="D640" s="593"/>
      <c r="E640" s="560">
        <f t="shared" si="22"/>
        <v>0</v>
      </c>
      <c r="F640" s="561"/>
      <c r="G640" s="561"/>
      <c r="H640" s="560">
        <f t="shared" si="23"/>
        <v>0</v>
      </c>
      <c r="I640" s="560">
        <f t="shared" si="24"/>
        <v>0</v>
      </c>
      <c r="J640" s="591"/>
    </row>
    <row r="641" spans="1:10" ht="15" x14ac:dyDescent="0.2">
      <c r="A641" s="589">
        <v>503</v>
      </c>
      <c r="B641" s="590"/>
      <c r="C641" s="561"/>
      <c r="D641" s="593"/>
      <c r="E641" s="560">
        <f t="shared" si="22"/>
        <v>0</v>
      </c>
      <c r="F641" s="561"/>
      <c r="G641" s="561"/>
      <c r="H641" s="560">
        <f t="shared" si="23"/>
        <v>0</v>
      </c>
      <c r="I641" s="560">
        <f t="shared" si="24"/>
        <v>0</v>
      </c>
      <c r="J641" s="591"/>
    </row>
    <row r="642" spans="1:10" ht="15" x14ac:dyDescent="0.2">
      <c r="A642" s="589">
        <v>504</v>
      </c>
      <c r="B642" s="590"/>
      <c r="C642" s="561"/>
      <c r="D642" s="593"/>
      <c r="E642" s="560">
        <f t="shared" si="22"/>
        <v>0</v>
      </c>
      <c r="F642" s="561"/>
      <c r="G642" s="561"/>
      <c r="H642" s="560">
        <f t="shared" si="23"/>
        <v>0</v>
      </c>
      <c r="I642" s="560">
        <f t="shared" si="24"/>
        <v>0</v>
      </c>
      <c r="J642" s="591"/>
    </row>
    <row r="643" spans="1:10" ht="15" x14ac:dyDescent="0.2">
      <c r="A643" s="589">
        <v>505</v>
      </c>
      <c r="B643" s="590"/>
      <c r="C643" s="561"/>
      <c r="D643" s="593"/>
      <c r="E643" s="560">
        <f t="shared" si="22"/>
        <v>0</v>
      </c>
      <c r="F643" s="561"/>
      <c r="G643" s="561"/>
      <c r="H643" s="560">
        <f t="shared" si="23"/>
        <v>0</v>
      </c>
      <c r="I643" s="560">
        <f t="shared" si="24"/>
        <v>0</v>
      </c>
      <c r="J643" s="591"/>
    </row>
    <row r="644" spans="1:10" ht="15" x14ac:dyDescent="0.2">
      <c r="A644" s="589">
        <v>506</v>
      </c>
      <c r="B644" s="590"/>
      <c r="C644" s="561"/>
      <c r="D644" s="593"/>
      <c r="E644" s="560">
        <f t="shared" si="22"/>
        <v>0</v>
      </c>
      <c r="F644" s="561"/>
      <c r="G644" s="561"/>
      <c r="H644" s="560">
        <f t="shared" si="23"/>
        <v>0</v>
      </c>
      <c r="I644" s="560">
        <f t="shared" si="24"/>
        <v>0</v>
      </c>
      <c r="J644" s="591"/>
    </row>
    <row r="645" spans="1:10" ht="15" x14ac:dyDescent="0.2">
      <c r="A645" s="589">
        <v>507</v>
      </c>
      <c r="B645" s="590"/>
      <c r="C645" s="561"/>
      <c r="D645" s="593"/>
      <c r="E645" s="560">
        <f t="shared" si="22"/>
        <v>0</v>
      </c>
      <c r="F645" s="561"/>
      <c r="G645" s="561"/>
      <c r="H645" s="560">
        <f t="shared" si="23"/>
        <v>0</v>
      </c>
      <c r="I645" s="560">
        <f t="shared" si="24"/>
        <v>0</v>
      </c>
      <c r="J645" s="591"/>
    </row>
    <row r="646" spans="1:10" ht="15" x14ac:dyDescent="0.2">
      <c r="A646" s="589">
        <v>508</v>
      </c>
      <c r="B646" s="590"/>
      <c r="C646" s="561"/>
      <c r="D646" s="593"/>
      <c r="E646" s="560">
        <f t="shared" si="22"/>
        <v>0</v>
      </c>
      <c r="F646" s="561"/>
      <c r="G646" s="561"/>
      <c r="H646" s="560">
        <f t="shared" si="23"/>
        <v>0</v>
      </c>
      <c r="I646" s="560">
        <f t="shared" si="24"/>
        <v>0</v>
      </c>
      <c r="J646" s="591"/>
    </row>
    <row r="647" spans="1:10" ht="15" x14ac:dyDescent="0.2">
      <c r="A647" s="589">
        <v>509</v>
      </c>
      <c r="B647" s="590"/>
      <c r="C647" s="561"/>
      <c r="D647" s="593"/>
      <c r="E647" s="560">
        <f t="shared" si="22"/>
        <v>0</v>
      </c>
      <c r="F647" s="561"/>
      <c r="G647" s="561"/>
      <c r="H647" s="560">
        <f t="shared" si="23"/>
        <v>0</v>
      </c>
      <c r="I647" s="560">
        <f t="shared" si="24"/>
        <v>0</v>
      </c>
      <c r="J647" s="591"/>
    </row>
    <row r="648" spans="1:10" ht="15" x14ac:dyDescent="0.2">
      <c r="A648" s="589">
        <v>510</v>
      </c>
      <c r="B648" s="590"/>
      <c r="C648" s="561"/>
      <c r="D648" s="593"/>
      <c r="E648" s="560">
        <f t="shared" si="22"/>
        <v>0</v>
      </c>
      <c r="F648" s="561"/>
      <c r="G648" s="561"/>
      <c r="H648" s="560">
        <f t="shared" si="23"/>
        <v>0</v>
      </c>
      <c r="I648" s="560">
        <f t="shared" si="24"/>
        <v>0</v>
      </c>
      <c r="J648" s="591"/>
    </row>
    <row r="649" spans="1:10" ht="15" x14ac:dyDescent="0.2">
      <c r="A649" s="589">
        <v>511</v>
      </c>
      <c r="B649" s="590"/>
      <c r="C649" s="561"/>
      <c r="D649" s="593"/>
      <c r="E649" s="560">
        <f t="shared" si="22"/>
        <v>0</v>
      </c>
      <c r="F649" s="561"/>
      <c r="G649" s="561"/>
      <c r="H649" s="560">
        <f t="shared" si="23"/>
        <v>0</v>
      </c>
      <c r="I649" s="560">
        <f t="shared" si="24"/>
        <v>0</v>
      </c>
      <c r="J649" s="591"/>
    </row>
    <row r="650" spans="1:10" ht="15" x14ac:dyDescent="0.2">
      <c r="A650" s="589">
        <v>512</v>
      </c>
      <c r="B650" s="590"/>
      <c r="C650" s="561"/>
      <c r="D650" s="593"/>
      <c r="E650" s="560">
        <f t="shared" si="22"/>
        <v>0</v>
      </c>
      <c r="F650" s="561"/>
      <c r="G650" s="561"/>
      <c r="H650" s="560">
        <f t="shared" si="23"/>
        <v>0</v>
      </c>
      <c r="I650" s="560">
        <f t="shared" si="24"/>
        <v>0</v>
      </c>
      <c r="J650" s="591"/>
    </row>
    <row r="651" spans="1:10" ht="15" x14ac:dyDescent="0.2">
      <c r="A651" s="589">
        <v>513</v>
      </c>
      <c r="B651" s="590"/>
      <c r="C651" s="561"/>
      <c r="D651" s="593"/>
      <c r="E651" s="560">
        <f t="shared" ref="E651:E714" si="25">IF(D651=0,0,NETWORKDAYS(D651,EOMONTH(D651,0),$E$7:$E$111)*8)</f>
        <v>0</v>
      </c>
      <c r="F651" s="561"/>
      <c r="G651" s="561"/>
      <c r="H651" s="560">
        <f t="shared" ref="H651:H714" si="26">IF(E651=0,0,IF(F651=0,ROUND(C651*G651/E651,2),ROUND(C651*G651/F651,2)))</f>
        <v>0</v>
      </c>
      <c r="I651" s="560">
        <f t="shared" si="24"/>
        <v>0</v>
      </c>
      <c r="J651" s="591"/>
    </row>
    <row r="652" spans="1:10" ht="15" x14ac:dyDescent="0.2">
      <c r="A652" s="589">
        <v>514</v>
      </c>
      <c r="B652" s="590"/>
      <c r="C652" s="561"/>
      <c r="D652" s="593"/>
      <c r="E652" s="560">
        <f t="shared" si="25"/>
        <v>0</v>
      </c>
      <c r="F652" s="561"/>
      <c r="G652" s="561"/>
      <c r="H652" s="560">
        <f t="shared" si="26"/>
        <v>0</v>
      </c>
      <c r="I652" s="560">
        <f t="shared" ref="I652:I715" si="27">IF($I$135="3,50 €/qm",ROUND(H652*3.5,2),0)</f>
        <v>0</v>
      </c>
      <c r="J652" s="591"/>
    </row>
    <row r="653" spans="1:10" ht="15" x14ac:dyDescent="0.2">
      <c r="A653" s="589">
        <v>515</v>
      </c>
      <c r="B653" s="590"/>
      <c r="C653" s="561"/>
      <c r="D653" s="593"/>
      <c r="E653" s="560">
        <f t="shared" si="25"/>
        <v>0</v>
      </c>
      <c r="F653" s="561"/>
      <c r="G653" s="561"/>
      <c r="H653" s="560">
        <f t="shared" si="26"/>
        <v>0</v>
      </c>
      <c r="I653" s="560">
        <f t="shared" si="27"/>
        <v>0</v>
      </c>
      <c r="J653" s="591"/>
    </row>
    <row r="654" spans="1:10" ht="15" x14ac:dyDescent="0.2">
      <c r="A654" s="589">
        <v>516</v>
      </c>
      <c r="B654" s="590"/>
      <c r="C654" s="561"/>
      <c r="D654" s="593"/>
      <c r="E654" s="560">
        <f t="shared" si="25"/>
        <v>0</v>
      </c>
      <c r="F654" s="561"/>
      <c r="G654" s="561"/>
      <c r="H654" s="560">
        <f t="shared" si="26"/>
        <v>0</v>
      </c>
      <c r="I654" s="560">
        <f t="shared" si="27"/>
        <v>0</v>
      </c>
      <c r="J654" s="591"/>
    </row>
    <row r="655" spans="1:10" ht="15" x14ac:dyDescent="0.2">
      <c r="A655" s="589">
        <v>517</v>
      </c>
      <c r="B655" s="590"/>
      <c r="C655" s="561"/>
      <c r="D655" s="593"/>
      <c r="E655" s="560">
        <f t="shared" si="25"/>
        <v>0</v>
      </c>
      <c r="F655" s="561"/>
      <c r="G655" s="561"/>
      <c r="H655" s="560">
        <f t="shared" si="26"/>
        <v>0</v>
      </c>
      <c r="I655" s="560">
        <f t="shared" si="27"/>
        <v>0</v>
      </c>
      <c r="J655" s="591"/>
    </row>
    <row r="656" spans="1:10" ht="15" x14ac:dyDescent="0.2">
      <c r="A656" s="589">
        <v>518</v>
      </c>
      <c r="B656" s="590"/>
      <c r="C656" s="561"/>
      <c r="D656" s="593"/>
      <c r="E656" s="560">
        <f t="shared" si="25"/>
        <v>0</v>
      </c>
      <c r="F656" s="561"/>
      <c r="G656" s="561"/>
      <c r="H656" s="560">
        <f t="shared" si="26"/>
        <v>0</v>
      </c>
      <c r="I656" s="560">
        <f t="shared" si="27"/>
        <v>0</v>
      </c>
      <c r="J656" s="591"/>
    </row>
    <row r="657" spans="1:10" ht="15" x14ac:dyDescent="0.2">
      <c r="A657" s="589">
        <v>519</v>
      </c>
      <c r="B657" s="590"/>
      <c r="C657" s="561"/>
      <c r="D657" s="593"/>
      <c r="E657" s="560">
        <f t="shared" si="25"/>
        <v>0</v>
      </c>
      <c r="F657" s="561"/>
      <c r="G657" s="561"/>
      <c r="H657" s="560">
        <f t="shared" si="26"/>
        <v>0</v>
      </c>
      <c r="I657" s="560">
        <f t="shared" si="27"/>
        <v>0</v>
      </c>
      <c r="J657" s="591"/>
    </row>
    <row r="658" spans="1:10" ht="15" x14ac:dyDescent="0.2">
      <c r="A658" s="589">
        <v>520</v>
      </c>
      <c r="B658" s="590"/>
      <c r="C658" s="561"/>
      <c r="D658" s="593"/>
      <c r="E658" s="560">
        <f t="shared" si="25"/>
        <v>0</v>
      </c>
      <c r="F658" s="561"/>
      <c r="G658" s="561"/>
      <c r="H658" s="560">
        <f t="shared" si="26"/>
        <v>0</v>
      </c>
      <c r="I658" s="560">
        <f t="shared" si="27"/>
        <v>0</v>
      </c>
      <c r="J658" s="591"/>
    </row>
    <row r="659" spans="1:10" ht="15" x14ac:dyDescent="0.2">
      <c r="A659" s="589">
        <v>521</v>
      </c>
      <c r="B659" s="590"/>
      <c r="C659" s="561"/>
      <c r="D659" s="593"/>
      <c r="E659" s="560">
        <f t="shared" si="25"/>
        <v>0</v>
      </c>
      <c r="F659" s="561"/>
      <c r="G659" s="561"/>
      <c r="H659" s="560">
        <f t="shared" si="26"/>
        <v>0</v>
      </c>
      <c r="I659" s="560">
        <f t="shared" si="27"/>
        <v>0</v>
      </c>
      <c r="J659" s="591"/>
    </row>
    <row r="660" spans="1:10" ht="15" x14ac:dyDescent="0.2">
      <c r="A660" s="589">
        <v>522</v>
      </c>
      <c r="B660" s="590"/>
      <c r="C660" s="561"/>
      <c r="D660" s="593"/>
      <c r="E660" s="560">
        <f t="shared" si="25"/>
        <v>0</v>
      </c>
      <c r="F660" s="561"/>
      <c r="G660" s="561"/>
      <c r="H660" s="560">
        <f t="shared" si="26"/>
        <v>0</v>
      </c>
      <c r="I660" s="560">
        <f t="shared" si="27"/>
        <v>0</v>
      </c>
      <c r="J660" s="591"/>
    </row>
    <row r="661" spans="1:10" ht="15" x14ac:dyDescent="0.2">
      <c r="A661" s="589">
        <v>523</v>
      </c>
      <c r="B661" s="590"/>
      <c r="C661" s="561"/>
      <c r="D661" s="593"/>
      <c r="E661" s="560">
        <f t="shared" si="25"/>
        <v>0</v>
      </c>
      <c r="F661" s="561"/>
      <c r="G661" s="561"/>
      <c r="H661" s="560">
        <f t="shared" si="26"/>
        <v>0</v>
      </c>
      <c r="I661" s="560">
        <f t="shared" si="27"/>
        <v>0</v>
      </c>
      <c r="J661" s="591"/>
    </row>
    <row r="662" spans="1:10" ht="15" x14ac:dyDescent="0.2">
      <c r="A662" s="589">
        <v>524</v>
      </c>
      <c r="B662" s="590"/>
      <c r="C662" s="561"/>
      <c r="D662" s="593"/>
      <c r="E662" s="560">
        <f t="shared" si="25"/>
        <v>0</v>
      </c>
      <c r="F662" s="561"/>
      <c r="G662" s="561"/>
      <c r="H662" s="560">
        <f t="shared" si="26"/>
        <v>0</v>
      </c>
      <c r="I662" s="560">
        <f t="shared" si="27"/>
        <v>0</v>
      </c>
      <c r="J662" s="591"/>
    </row>
    <row r="663" spans="1:10" ht="15" x14ac:dyDescent="0.2">
      <c r="A663" s="589">
        <v>525</v>
      </c>
      <c r="B663" s="590"/>
      <c r="C663" s="561"/>
      <c r="D663" s="593"/>
      <c r="E663" s="560">
        <f t="shared" si="25"/>
        <v>0</v>
      </c>
      <c r="F663" s="561"/>
      <c r="G663" s="561"/>
      <c r="H663" s="560">
        <f t="shared" si="26"/>
        <v>0</v>
      </c>
      <c r="I663" s="560">
        <f t="shared" si="27"/>
        <v>0</v>
      </c>
      <c r="J663" s="591"/>
    </row>
    <row r="664" spans="1:10" ht="15" x14ac:dyDescent="0.2">
      <c r="A664" s="589">
        <v>526</v>
      </c>
      <c r="B664" s="590"/>
      <c r="C664" s="561"/>
      <c r="D664" s="593"/>
      <c r="E664" s="560">
        <f t="shared" si="25"/>
        <v>0</v>
      </c>
      <c r="F664" s="561"/>
      <c r="G664" s="561"/>
      <c r="H664" s="560">
        <f t="shared" si="26"/>
        <v>0</v>
      </c>
      <c r="I664" s="560">
        <f t="shared" si="27"/>
        <v>0</v>
      </c>
      <c r="J664" s="591"/>
    </row>
    <row r="665" spans="1:10" ht="15" x14ac:dyDescent="0.2">
      <c r="A665" s="589">
        <v>527</v>
      </c>
      <c r="B665" s="590"/>
      <c r="C665" s="561"/>
      <c r="D665" s="593"/>
      <c r="E665" s="560">
        <f t="shared" si="25"/>
        <v>0</v>
      </c>
      <c r="F665" s="561"/>
      <c r="G665" s="561"/>
      <c r="H665" s="560">
        <f t="shared" si="26"/>
        <v>0</v>
      </c>
      <c r="I665" s="560">
        <f t="shared" si="27"/>
        <v>0</v>
      </c>
      <c r="J665" s="591"/>
    </row>
    <row r="666" spans="1:10" ht="15" x14ac:dyDescent="0.2">
      <c r="A666" s="589">
        <v>528</v>
      </c>
      <c r="B666" s="590"/>
      <c r="C666" s="561"/>
      <c r="D666" s="593"/>
      <c r="E666" s="560">
        <f t="shared" si="25"/>
        <v>0</v>
      </c>
      <c r="F666" s="561"/>
      <c r="G666" s="561"/>
      <c r="H666" s="560">
        <f t="shared" si="26"/>
        <v>0</v>
      </c>
      <c r="I666" s="560">
        <f t="shared" si="27"/>
        <v>0</v>
      </c>
      <c r="J666" s="591"/>
    </row>
    <row r="667" spans="1:10" ht="15" x14ac:dyDescent="0.2">
      <c r="A667" s="589">
        <v>529</v>
      </c>
      <c r="B667" s="590"/>
      <c r="C667" s="561"/>
      <c r="D667" s="593"/>
      <c r="E667" s="560">
        <f t="shared" si="25"/>
        <v>0</v>
      </c>
      <c r="F667" s="561"/>
      <c r="G667" s="561"/>
      <c r="H667" s="560">
        <f t="shared" si="26"/>
        <v>0</v>
      </c>
      <c r="I667" s="560">
        <f t="shared" si="27"/>
        <v>0</v>
      </c>
      <c r="J667" s="591"/>
    </row>
    <row r="668" spans="1:10" ht="15" x14ac:dyDescent="0.2">
      <c r="A668" s="589">
        <v>530</v>
      </c>
      <c r="B668" s="590"/>
      <c r="C668" s="561"/>
      <c r="D668" s="593"/>
      <c r="E668" s="560">
        <f t="shared" si="25"/>
        <v>0</v>
      </c>
      <c r="F668" s="561"/>
      <c r="G668" s="561"/>
      <c r="H668" s="560">
        <f t="shared" si="26"/>
        <v>0</v>
      </c>
      <c r="I668" s="560">
        <f t="shared" si="27"/>
        <v>0</v>
      </c>
      <c r="J668" s="591"/>
    </row>
    <row r="669" spans="1:10" ht="15" x14ac:dyDescent="0.2">
      <c r="A669" s="589">
        <v>531</v>
      </c>
      <c r="B669" s="590"/>
      <c r="C669" s="561"/>
      <c r="D669" s="593"/>
      <c r="E669" s="560">
        <f t="shared" si="25"/>
        <v>0</v>
      </c>
      <c r="F669" s="561"/>
      <c r="G669" s="561"/>
      <c r="H669" s="560">
        <f t="shared" si="26"/>
        <v>0</v>
      </c>
      <c r="I669" s="560">
        <f t="shared" si="27"/>
        <v>0</v>
      </c>
      <c r="J669" s="591"/>
    </row>
    <row r="670" spans="1:10" ht="15" x14ac:dyDescent="0.2">
      <c r="A670" s="589">
        <v>532</v>
      </c>
      <c r="B670" s="590"/>
      <c r="C670" s="561"/>
      <c r="D670" s="593"/>
      <c r="E670" s="560">
        <f t="shared" si="25"/>
        <v>0</v>
      </c>
      <c r="F670" s="561"/>
      <c r="G670" s="561"/>
      <c r="H670" s="560">
        <f t="shared" si="26"/>
        <v>0</v>
      </c>
      <c r="I670" s="560">
        <f t="shared" si="27"/>
        <v>0</v>
      </c>
      <c r="J670" s="591"/>
    </row>
    <row r="671" spans="1:10" ht="15" x14ac:dyDescent="0.2">
      <c r="A671" s="589">
        <v>533</v>
      </c>
      <c r="B671" s="590"/>
      <c r="C671" s="561"/>
      <c r="D671" s="593"/>
      <c r="E671" s="560">
        <f t="shared" si="25"/>
        <v>0</v>
      </c>
      <c r="F671" s="561"/>
      <c r="G671" s="561"/>
      <c r="H671" s="560">
        <f t="shared" si="26"/>
        <v>0</v>
      </c>
      <c r="I671" s="560">
        <f t="shared" si="27"/>
        <v>0</v>
      </c>
      <c r="J671" s="591"/>
    </row>
    <row r="672" spans="1:10" ht="15" x14ac:dyDescent="0.2">
      <c r="A672" s="589">
        <v>534</v>
      </c>
      <c r="B672" s="590"/>
      <c r="C672" s="561"/>
      <c r="D672" s="593"/>
      <c r="E672" s="560">
        <f t="shared" si="25"/>
        <v>0</v>
      </c>
      <c r="F672" s="561"/>
      <c r="G672" s="561"/>
      <c r="H672" s="560">
        <f t="shared" si="26"/>
        <v>0</v>
      </c>
      <c r="I672" s="560">
        <f t="shared" si="27"/>
        <v>0</v>
      </c>
      <c r="J672" s="591"/>
    </row>
    <row r="673" spans="1:10" ht="15" x14ac:dyDescent="0.2">
      <c r="A673" s="589">
        <v>535</v>
      </c>
      <c r="B673" s="590"/>
      <c r="C673" s="561"/>
      <c r="D673" s="593"/>
      <c r="E673" s="560">
        <f t="shared" si="25"/>
        <v>0</v>
      </c>
      <c r="F673" s="561"/>
      <c r="G673" s="561"/>
      <c r="H673" s="560">
        <f t="shared" si="26"/>
        <v>0</v>
      </c>
      <c r="I673" s="560">
        <f t="shared" si="27"/>
        <v>0</v>
      </c>
      <c r="J673" s="591"/>
    </row>
    <row r="674" spans="1:10" ht="15" x14ac:dyDescent="0.2">
      <c r="A674" s="589">
        <v>536</v>
      </c>
      <c r="B674" s="590"/>
      <c r="C674" s="561"/>
      <c r="D674" s="593"/>
      <c r="E674" s="560">
        <f t="shared" si="25"/>
        <v>0</v>
      </c>
      <c r="F674" s="561"/>
      <c r="G674" s="561"/>
      <c r="H674" s="560">
        <f t="shared" si="26"/>
        <v>0</v>
      </c>
      <c r="I674" s="560">
        <f t="shared" si="27"/>
        <v>0</v>
      </c>
      <c r="J674" s="591"/>
    </row>
    <row r="675" spans="1:10" ht="15" x14ac:dyDescent="0.2">
      <c r="A675" s="589">
        <v>537</v>
      </c>
      <c r="B675" s="590"/>
      <c r="C675" s="561"/>
      <c r="D675" s="593"/>
      <c r="E675" s="560">
        <f t="shared" si="25"/>
        <v>0</v>
      </c>
      <c r="F675" s="561"/>
      <c r="G675" s="561"/>
      <c r="H675" s="560">
        <f t="shared" si="26"/>
        <v>0</v>
      </c>
      <c r="I675" s="560">
        <f t="shared" si="27"/>
        <v>0</v>
      </c>
      <c r="J675" s="591"/>
    </row>
    <row r="676" spans="1:10" ht="15" x14ac:dyDescent="0.2">
      <c r="A676" s="589">
        <v>538</v>
      </c>
      <c r="B676" s="590"/>
      <c r="C676" s="561"/>
      <c r="D676" s="593"/>
      <c r="E676" s="560">
        <f t="shared" si="25"/>
        <v>0</v>
      </c>
      <c r="F676" s="561"/>
      <c r="G676" s="561"/>
      <c r="H676" s="560">
        <f t="shared" si="26"/>
        <v>0</v>
      </c>
      <c r="I676" s="560">
        <f t="shared" si="27"/>
        <v>0</v>
      </c>
      <c r="J676" s="591"/>
    </row>
    <row r="677" spans="1:10" ht="15" x14ac:dyDescent="0.2">
      <c r="A677" s="589">
        <v>539</v>
      </c>
      <c r="B677" s="590"/>
      <c r="C677" s="561"/>
      <c r="D677" s="593"/>
      <c r="E677" s="560">
        <f t="shared" si="25"/>
        <v>0</v>
      </c>
      <c r="F677" s="561"/>
      <c r="G677" s="561"/>
      <c r="H677" s="560">
        <f t="shared" si="26"/>
        <v>0</v>
      </c>
      <c r="I677" s="560">
        <f t="shared" si="27"/>
        <v>0</v>
      </c>
      <c r="J677" s="591"/>
    </row>
    <row r="678" spans="1:10" ht="15" x14ac:dyDescent="0.2">
      <c r="A678" s="589">
        <v>540</v>
      </c>
      <c r="B678" s="590"/>
      <c r="C678" s="561"/>
      <c r="D678" s="593"/>
      <c r="E678" s="560">
        <f t="shared" si="25"/>
        <v>0</v>
      </c>
      <c r="F678" s="561"/>
      <c r="G678" s="561"/>
      <c r="H678" s="560">
        <f t="shared" si="26"/>
        <v>0</v>
      </c>
      <c r="I678" s="560">
        <f t="shared" si="27"/>
        <v>0</v>
      </c>
      <c r="J678" s="591"/>
    </row>
    <row r="679" spans="1:10" ht="15" x14ac:dyDescent="0.2">
      <c r="A679" s="589">
        <v>541</v>
      </c>
      <c r="B679" s="590"/>
      <c r="C679" s="561"/>
      <c r="D679" s="593"/>
      <c r="E679" s="560">
        <f t="shared" si="25"/>
        <v>0</v>
      </c>
      <c r="F679" s="561"/>
      <c r="G679" s="561"/>
      <c r="H679" s="560">
        <f t="shared" si="26"/>
        <v>0</v>
      </c>
      <c r="I679" s="560">
        <f t="shared" si="27"/>
        <v>0</v>
      </c>
      <c r="J679" s="591"/>
    </row>
    <row r="680" spans="1:10" ht="15" x14ac:dyDescent="0.2">
      <c r="A680" s="589">
        <v>542</v>
      </c>
      <c r="B680" s="590"/>
      <c r="C680" s="561"/>
      <c r="D680" s="593"/>
      <c r="E680" s="560">
        <f t="shared" si="25"/>
        <v>0</v>
      </c>
      <c r="F680" s="561"/>
      <c r="G680" s="561"/>
      <c r="H680" s="560">
        <f t="shared" si="26"/>
        <v>0</v>
      </c>
      <c r="I680" s="560">
        <f t="shared" si="27"/>
        <v>0</v>
      </c>
      <c r="J680" s="591"/>
    </row>
    <row r="681" spans="1:10" ht="15" x14ac:dyDescent="0.2">
      <c r="A681" s="589">
        <v>543</v>
      </c>
      <c r="B681" s="590"/>
      <c r="C681" s="561"/>
      <c r="D681" s="593"/>
      <c r="E681" s="560">
        <f t="shared" si="25"/>
        <v>0</v>
      </c>
      <c r="F681" s="561"/>
      <c r="G681" s="561"/>
      <c r="H681" s="560">
        <f t="shared" si="26"/>
        <v>0</v>
      </c>
      <c r="I681" s="560">
        <f t="shared" si="27"/>
        <v>0</v>
      </c>
      <c r="J681" s="591"/>
    </row>
    <row r="682" spans="1:10" ht="15" x14ac:dyDescent="0.2">
      <c r="A682" s="589">
        <v>544</v>
      </c>
      <c r="B682" s="590"/>
      <c r="C682" s="561"/>
      <c r="D682" s="593"/>
      <c r="E682" s="560">
        <f t="shared" si="25"/>
        <v>0</v>
      </c>
      <c r="F682" s="561"/>
      <c r="G682" s="561"/>
      <c r="H682" s="560">
        <f t="shared" si="26"/>
        <v>0</v>
      </c>
      <c r="I682" s="560">
        <f t="shared" si="27"/>
        <v>0</v>
      </c>
      <c r="J682" s="591"/>
    </row>
    <row r="683" spans="1:10" ht="15" x14ac:dyDescent="0.2">
      <c r="A683" s="589">
        <v>545</v>
      </c>
      <c r="B683" s="590"/>
      <c r="C683" s="561"/>
      <c r="D683" s="593"/>
      <c r="E683" s="560">
        <f t="shared" si="25"/>
        <v>0</v>
      </c>
      <c r="F683" s="561"/>
      <c r="G683" s="561"/>
      <c r="H683" s="560">
        <f t="shared" si="26"/>
        <v>0</v>
      </c>
      <c r="I683" s="560">
        <f t="shared" si="27"/>
        <v>0</v>
      </c>
      <c r="J683" s="591"/>
    </row>
    <row r="684" spans="1:10" ht="15" x14ac:dyDescent="0.2">
      <c r="A684" s="589">
        <v>546</v>
      </c>
      <c r="B684" s="590"/>
      <c r="C684" s="561"/>
      <c r="D684" s="593"/>
      <c r="E684" s="560">
        <f t="shared" si="25"/>
        <v>0</v>
      </c>
      <c r="F684" s="561"/>
      <c r="G684" s="561"/>
      <c r="H684" s="560">
        <f t="shared" si="26"/>
        <v>0</v>
      </c>
      <c r="I684" s="560">
        <f t="shared" si="27"/>
        <v>0</v>
      </c>
      <c r="J684" s="591"/>
    </row>
    <row r="685" spans="1:10" ht="15" x14ac:dyDescent="0.2">
      <c r="A685" s="589">
        <v>547</v>
      </c>
      <c r="B685" s="590"/>
      <c r="C685" s="561"/>
      <c r="D685" s="593"/>
      <c r="E685" s="560">
        <f t="shared" si="25"/>
        <v>0</v>
      </c>
      <c r="F685" s="561"/>
      <c r="G685" s="561"/>
      <c r="H685" s="560">
        <f t="shared" si="26"/>
        <v>0</v>
      </c>
      <c r="I685" s="560">
        <f t="shared" si="27"/>
        <v>0</v>
      </c>
      <c r="J685" s="591"/>
    </row>
    <row r="686" spans="1:10" ht="15" x14ac:dyDescent="0.2">
      <c r="A686" s="589">
        <v>548</v>
      </c>
      <c r="B686" s="590"/>
      <c r="C686" s="561"/>
      <c r="D686" s="593"/>
      <c r="E686" s="560">
        <f t="shared" si="25"/>
        <v>0</v>
      </c>
      <c r="F686" s="561"/>
      <c r="G686" s="561"/>
      <c r="H686" s="560">
        <f t="shared" si="26"/>
        <v>0</v>
      </c>
      <c r="I686" s="560">
        <f t="shared" si="27"/>
        <v>0</v>
      </c>
      <c r="J686" s="591"/>
    </row>
    <row r="687" spans="1:10" ht="15" x14ac:dyDescent="0.2">
      <c r="A687" s="589">
        <v>549</v>
      </c>
      <c r="B687" s="590"/>
      <c r="C687" s="561"/>
      <c r="D687" s="593"/>
      <c r="E687" s="560">
        <f t="shared" si="25"/>
        <v>0</v>
      </c>
      <c r="F687" s="561"/>
      <c r="G687" s="561"/>
      <c r="H687" s="560">
        <f t="shared" si="26"/>
        <v>0</v>
      </c>
      <c r="I687" s="560">
        <f t="shared" si="27"/>
        <v>0</v>
      </c>
      <c r="J687" s="591"/>
    </row>
    <row r="688" spans="1:10" ht="15" x14ac:dyDescent="0.2">
      <c r="A688" s="589">
        <v>550</v>
      </c>
      <c r="B688" s="590"/>
      <c r="C688" s="561"/>
      <c r="D688" s="593"/>
      <c r="E688" s="560">
        <f t="shared" si="25"/>
        <v>0</v>
      </c>
      <c r="F688" s="561"/>
      <c r="G688" s="561"/>
      <c r="H688" s="560">
        <f t="shared" si="26"/>
        <v>0</v>
      </c>
      <c r="I688" s="560">
        <f t="shared" si="27"/>
        <v>0</v>
      </c>
      <c r="J688" s="591"/>
    </row>
    <row r="689" spans="1:10" ht="15" x14ac:dyDescent="0.2">
      <c r="A689" s="589">
        <v>551</v>
      </c>
      <c r="B689" s="590"/>
      <c r="C689" s="561"/>
      <c r="D689" s="593"/>
      <c r="E689" s="560">
        <f t="shared" si="25"/>
        <v>0</v>
      </c>
      <c r="F689" s="561"/>
      <c r="G689" s="561"/>
      <c r="H689" s="560">
        <f t="shared" si="26"/>
        <v>0</v>
      </c>
      <c r="I689" s="560">
        <f t="shared" si="27"/>
        <v>0</v>
      </c>
      <c r="J689" s="591"/>
    </row>
    <row r="690" spans="1:10" ht="15" x14ac:dyDescent="0.2">
      <c r="A690" s="589">
        <v>552</v>
      </c>
      <c r="B690" s="590"/>
      <c r="C690" s="561"/>
      <c r="D690" s="593"/>
      <c r="E690" s="560">
        <f t="shared" si="25"/>
        <v>0</v>
      </c>
      <c r="F690" s="561"/>
      <c r="G690" s="561"/>
      <c r="H690" s="560">
        <f t="shared" si="26"/>
        <v>0</v>
      </c>
      <c r="I690" s="560">
        <f t="shared" si="27"/>
        <v>0</v>
      </c>
      <c r="J690" s="591"/>
    </row>
    <row r="691" spans="1:10" ht="15" x14ac:dyDescent="0.2">
      <c r="A691" s="589">
        <v>553</v>
      </c>
      <c r="B691" s="590"/>
      <c r="C691" s="561"/>
      <c r="D691" s="593"/>
      <c r="E691" s="560">
        <f t="shared" si="25"/>
        <v>0</v>
      </c>
      <c r="F691" s="561"/>
      <c r="G691" s="561"/>
      <c r="H691" s="560">
        <f t="shared" si="26"/>
        <v>0</v>
      </c>
      <c r="I691" s="560">
        <f t="shared" si="27"/>
        <v>0</v>
      </c>
      <c r="J691" s="591"/>
    </row>
    <row r="692" spans="1:10" ht="15" x14ac:dyDescent="0.2">
      <c r="A692" s="589">
        <v>554</v>
      </c>
      <c r="B692" s="590"/>
      <c r="C692" s="561"/>
      <c r="D692" s="593"/>
      <c r="E692" s="560">
        <f t="shared" si="25"/>
        <v>0</v>
      </c>
      <c r="F692" s="561"/>
      <c r="G692" s="561"/>
      <c r="H692" s="560">
        <f t="shared" si="26"/>
        <v>0</v>
      </c>
      <c r="I692" s="560">
        <f t="shared" si="27"/>
        <v>0</v>
      </c>
      <c r="J692" s="591"/>
    </row>
    <row r="693" spans="1:10" ht="15" x14ac:dyDescent="0.2">
      <c r="A693" s="589">
        <v>555</v>
      </c>
      <c r="B693" s="590"/>
      <c r="C693" s="561"/>
      <c r="D693" s="593"/>
      <c r="E693" s="560">
        <f t="shared" si="25"/>
        <v>0</v>
      </c>
      <c r="F693" s="561"/>
      <c r="G693" s="561"/>
      <c r="H693" s="560">
        <f t="shared" si="26"/>
        <v>0</v>
      </c>
      <c r="I693" s="560">
        <f t="shared" si="27"/>
        <v>0</v>
      </c>
      <c r="J693" s="591"/>
    </row>
    <row r="694" spans="1:10" ht="15" x14ac:dyDescent="0.2">
      <c r="A694" s="589">
        <v>556</v>
      </c>
      <c r="B694" s="590"/>
      <c r="C694" s="561"/>
      <c r="D694" s="593"/>
      <c r="E694" s="560">
        <f t="shared" si="25"/>
        <v>0</v>
      </c>
      <c r="F694" s="561"/>
      <c r="G694" s="561"/>
      <c r="H694" s="560">
        <f t="shared" si="26"/>
        <v>0</v>
      </c>
      <c r="I694" s="560">
        <f t="shared" si="27"/>
        <v>0</v>
      </c>
      <c r="J694" s="591"/>
    </row>
    <row r="695" spans="1:10" ht="15" x14ac:dyDescent="0.2">
      <c r="A695" s="589">
        <v>557</v>
      </c>
      <c r="B695" s="590"/>
      <c r="C695" s="561"/>
      <c r="D695" s="593"/>
      <c r="E695" s="560">
        <f t="shared" si="25"/>
        <v>0</v>
      </c>
      <c r="F695" s="561"/>
      <c r="G695" s="561"/>
      <c r="H695" s="560">
        <f t="shared" si="26"/>
        <v>0</v>
      </c>
      <c r="I695" s="560">
        <f t="shared" si="27"/>
        <v>0</v>
      </c>
      <c r="J695" s="591"/>
    </row>
    <row r="696" spans="1:10" ht="15" x14ac:dyDescent="0.2">
      <c r="A696" s="589">
        <v>558</v>
      </c>
      <c r="B696" s="590"/>
      <c r="C696" s="561"/>
      <c r="D696" s="593"/>
      <c r="E696" s="560">
        <f t="shared" si="25"/>
        <v>0</v>
      </c>
      <c r="F696" s="561"/>
      <c r="G696" s="561"/>
      <c r="H696" s="560">
        <f t="shared" si="26"/>
        <v>0</v>
      </c>
      <c r="I696" s="560">
        <f t="shared" si="27"/>
        <v>0</v>
      </c>
      <c r="J696" s="591"/>
    </row>
    <row r="697" spans="1:10" ht="15" x14ac:dyDescent="0.2">
      <c r="A697" s="589">
        <v>559</v>
      </c>
      <c r="B697" s="590"/>
      <c r="C697" s="561"/>
      <c r="D697" s="593"/>
      <c r="E697" s="560">
        <f t="shared" si="25"/>
        <v>0</v>
      </c>
      <c r="F697" s="561"/>
      <c r="G697" s="561"/>
      <c r="H697" s="560">
        <f t="shared" si="26"/>
        <v>0</v>
      </c>
      <c r="I697" s="560">
        <f t="shared" si="27"/>
        <v>0</v>
      </c>
      <c r="J697" s="591"/>
    </row>
    <row r="698" spans="1:10" ht="15" x14ac:dyDescent="0.2">
      <c r="A698" s="589">
        <v>560</v>
      </c>
      <c r="B698" s="590"/>
      <c r="C698" s="561"/>
      <c r="D698" s="593"/>
      <c r="E698" s="560">
        <f t="shared" si="25"/>
        <v>0</v>
      </c>
      <c r="F698" s="561"/>
      <c r="G698" s="561"/>
      <c r="H698" s="560">
        <f t="shared" si="26"/>
        <v>0</v>
      </c>
      <c r="I698" s="560">
        <f t="shared" si="27"/>
        <v>0</v>
      </c>
      <c r="J698" s="591"/>
    </row>
    <row r="699" spans="1:10" ht="15" x14ac:dyDescent="0.2">
      <c r="A699" s="589">
        <v>561</v>
      </c>
      <c r="B699" s="590"/>
      <c r="C699" s="561"/>
      <c r="D699" s="593"/>
      <c r="E699" s="560">
        <f t="shared" si="25"/>
        <v>0</v>
      </c>
      <c r="F699" s="561"/>
      <c r="G699" s="561"/>
      <c r="H699" s="560">
        <f t="shared" si="26"/>
        <v>0</v>
      </c>
      <c r="I699" s="560">
        <f t="shared" si="27"/>
        <v>0</v>
      </c>
      <c r="J699" s="591"/>
    </row>
    <row r="700" spans="1:10" ht="15" x14ac:dyDescent="0.2">
      <c r="A700" s="589">
        <v>562</v>
      </c>
      <c r="B700" s="590"/>
      <c r="C700" s="561"/>
      <c r="D700" s="593"/>
      <c r="E700" s="560">
        <f t="shared" si="25"/>
        <v>0</v>
      </c>
      <c r="F700" s="561"/>
      <c r="G700" s="561"/>
      <c r="H700" s="560">
        <f t="shared" si="26"/>
        <v>0</v>
      </c>
      <c r="I700" s="560">
        <f t="shared" si="27"/>
        <v>0</v>
      </c>
      <c r="J700" s="591"/>
    </row>
    <row r="701" spans="1:10" ht="15" x14ac:dyDescent="0.2">
      <c r="A701" s="589">
        <v>563</v>
      </c>
      <c r="B701" s="590"/>
      <c r="C701" s="561"/>
      <c r="D701" s="593"/>
      <c r="E701" s="560">
        <f t="shared" si="25"/>
        <v>0</v>
      </c>
      <c r="F701" s="561"/>
      <c r="G701" s="561"/>
      <c r="H701" s="560">
        <f t="shared" si="26"/>
        <v>0</v>
      </c>
      <c r="I701" s="560">
        <f t="shared" si="27"/>
        <v>0</v>
      </c>
      <c r="J701" s="591"/>
    </row>
    <row r="702" spans="1:10" ht="15" x14ac:dyDescent="0.2">
      <c r="A702" s="589">
        <v>564</v>
      </c>
      <c r="B702" s="590"/>
      <c r="C702" s="561"/>
      <c r="D702" s="593"/>
      <c r="E702" s="560">
        <f t="shared" si="25"/>
        <v>0</v>
      </c>
      <c r="F702" s="561"/>
      <c r="G702" s="561"/>
      <c r="H702" s="560">
        <f t="shared" si="26"/>
        <v>0</v>
      </c>
      <c r="I702" s="560">
        <f t="shared" si="27"/>
        <v>0</v>
      </c>
      <c r="J702" s="591"/>
    </row>
    <row r="703" spans="1:10" ht="15" x14ac:dyDescent="0.2">
      <c r="A703" s="589">
        <v>565</v>
      </c>
      <c r="B703" s="590"/>
      <c r="C703" s="561"/>
      <c r="D703" s="593"/>
      <c r="E703" s="560">
        <f t="shared" si="25"/>
        <v>0</v>
      </c>
      <c r="F703" s="561"/>
      <c r="G703" s="561"/>
      <c r="H703" s="560">
        <f t="shared" si="26"/>
        <v>0</v>
      </c>
      <c r="I703" s="560">
        <f t="shared" si="27"/>
        <v>0</v>
      </c>
      <c r="J703" s="591"/>
    </row>
    <row r="704" spans="1:10" ht="15" x14ac:dyDescent="0.2">
      <c r="A704" s="589">
        <v>566</v>
      </c>
      <c r="B704" s="590"/>
      <c r="C704" s="561"/>
      <c r="D704" s="593"/>
      <c r="E704" s="560">
        <f t="shared" si="25"/>
        <v>0</v>
      </c>
      <c r="F704" s="561"/>
      <c r="G704" s="561"/>
      <c r="H704" s="560">
        <f t="shared" si="26"/>
        <v>0</v>
      </c>
      <c r="I704" s="560">
        <f t="shared" si="27"/>
        <v>0</v>
      </c>
      <c r="J704" s="591"/>
    </row>
    <row r="705" spans="1:10" ht="15" x14ac:dyDescent="0.2">
      <c r="A705" s="589">
        <v>567</v>
      </c>
      <c r="B705" s="590"/>
      <c r="C705" s="561"/>
      <c r="D705" s="593"/>
      <c r="E705" s="560">
        <f t="shared" si="25"/>
        <v>0</v>
      </c>
      <c r="F705" s="561"/>
      <c r="G705" s="561"/>
      <c r="H705" s="560">
        <f t="shared" si="26"/>
        <v>0</v>
      </c>
      <c r="I705" s="560">
        <f t="shared" si="27"/>
        <v>0</v>
      </c>
      <c r="J705" s="591"/>
    </row>
    <row r="706" spans="1:10" ht="15" x14ac:dyDescent="0.2">
      <c r="A706" s="589">
        <v>568</v>
      </c>
      <c r="B706" s="590"/>
      <c r="C706" s="561"/>
      <c r="D706" s="593"/>
      <c r="E706" s="560">
        <f t="shared" si="25"/>
        <v>0</v>
      </c>
      <c r="F706" s="561"/>
      <c r="G706" s="561"/>
      <c r="H706" s="560">
        <f t="shared" si="26"/>
        <v>0</v>
      </c>
      <c r="I706" s="560">
        <f t="shared" si="27"/>
        <v>0</v>
      </c>
      <c r="J706" s="591"/>
    </row>
    <row r="707" spans="1:10" ht="15" x14ac:dyDescent="0.2">
      <c r="A707" s="589">
        <v>569</v>
      </c>
      <c r="B707" s="590"/>
      <c r="C707" s="561"/>
      <c r="D707" s="593"/>
      <c r="E707" s="560">
        <f t="shared" si="25"/>
        <v>0</v>
      </c>
      <c r="F707" s="561"/>
      <c r="G707" s="561"/>
      <c r="H707" s="560">
        <f t="shared" si="26"/>
        <v>0</v>
      </c>
      <c r="I707" s="560">
        <f t="shared" si="27"/>
        <v>0</v>
      </c>
      <c r="J707" s="591"/>
    </row>
    <row r="708" spans="1:10" ht="15" x14ac:dyDescent="0.2">
      <c r="A708" s="589">
        <v>570</v>
      </c>
      <c r="B708" s="590"/>
      <c r="C708" s="561"/>
      <c r="D708" s="593"/>
      <c r="E708" s="560">
        <f t="shared" si="25"/>
        <v>0</v>
      </c>
      <c r="F708" s="561"/>
      <c r="G708" s="561"/>
      <c r="H708" s="560">
        <f t="shared" si="26"/>
        <v>0</v>
      </c>
      <c r="I708" s="560">
        <f t="shared" si="27"/>
        <v>0</v>
      </c>
      <c r="J708" s="591"/>
    </row>
    <row r="709" spans="1:10" ht="15" x14ac:dyDescent="0.2">
      <c r="A709" s="589">
        <v>571</v>
      </c>
      <c r="B709" s="590"/>
      <c r="C709" s="561"/>
      <c r="D709" s="593"/>
      <c r="E709" s="560">
        <f t="shared" si="25"/>
        <v>0</v>
      </c>
      <c r="F709" s="561"/>
      <c r="G709" s="561"/>
      <c r="H709" s="560">
        <f t="shared" si="26"/>
        <v>0</v>
      </c>
      <c r="I709" s="560">
        <f t="shared" si="27"/>
        <v>0</v>
      </c>
      <c r="J709" s="591"/>
    </row>
    <row r="710" spans="1:10" ht="15" x14ac:dyDescent="0.2">
      <c r="A710" s="589">
        <v>572</v>
      </c>
      <c r="B710" s="590"/>
      <c r="C710" s="561"/>
      <c r="D710" s="593"/>
      <c r="E710" s="560">
        <f t="shared" si="25"/>
        <v>0</v>
      </c>
      <c r="F710" s="561"/>
      <c r="G710" s="561"/>
      <c r="H710" s="560">
        <f t="shared" si="26"/>
        <v>0</v>
      </c>
      <c r="I710" s="560">
        <f t="shared" si="27"/>
        <v>0</v>
      </c>
      <c r="J710" s="591"/>
    </row>
    <row r="711" spans="1:10" ht="15" x14ac:dyDescent="0.2">
      <c r="A711" s="589">
        <v>573</v>
      </c>
      <c r="B711" s="590"/>
      <c r="C711" s="561"/>
      <c r="D711" s="593"/>
      <c r="E711" s="560">
        <f t="shared" si="25"/>
        <v>0</v>
      </c>
      <c r="F711" s="561"/>
      <c r="G711" s="561"/>
      <c r="H711" s="560">
        <f t="shared" si="26"/>
        <v>0</v>
      </c>
      <c r="I711" s="560">
        <f t="shared" si="27"/>
        <v>0</v>
      </c>
      <c r="J711" s="591"/>
    </row>
    <row r="712" spans="1:10" ht="15" x14ac:dyDescent="0.2">
      <c r="A712" s="589">
        <v>574</v>
      </c>
      <c r="B712" s="590"/>
      <c r="C712" s="561"/>
      <c r="D712" s="593"/>
      <c r="E712" s="560">
        <f t="shared" si="25"/>
        <v>0</v>
      </c>
      <c r="F712" s="561"/>
      <c r="G712" s="561"/>
      <c r="H712" s="560">
        <f t="shared" si="26"/>
        <v>0</v>
      </c>
      <c r="I712" s="560">
        <f t="shared" si="27"/>
        <v>0</v>
      </c>
      <c r="J712" s="591"/>
    </row>
    <row r="713" spans="1:10" ht="15" x14ac:dyDescent="0.2">
      <c r="A713" s="589">
        <v>575</v>
      </c>
      <c r="B713" s="590"/>
      <c r="C713" s="561"/>
      <c r="D713" s="593"/>
      <c r="E713" s="560">
        <f t="shared" si="25"/>
        <v>0</v>
      </c>
      <c r="F713" s="561"/>
      <c r="G713" s="561"/>
      <c r="H713" s="560">
        <f t="shared" si="26"/>
        <v>0</v>
      </c>
      <c r="I713" s="560">
        <f t="shared" si="27"/>
        <v>0</v>
      </c>
      <c r="J713" s="591"/>
    </row>
    <row r="714" spans="1:10" ht="15" x14ac:dyDescent="0.2">
      <c r="A714" s="589">
        <v>576</v>
      </c>
      <c r="B714" s="590"/>
      <c r="C714" s="561"/>
      <c r="D714" s="593"/>
      <c r="E714" s="560">
        <f t="shared" si="25"/>
        <v>0</v>
      </c>
      <c r="F714" s="561"/>
      <c r="G714" s="561"/>
      <c r="H714" s="560">
        <f t="shared" si="26"/>
        <v>0</v>
      </c>
      <c r="I714" s="560">
        <f t="shared" si="27"/>
        <v>0</v>
      </c>
      <c r="J714" s="591"/>
    </row>
    <row r="715" spans="1:10" ht="15" x14ac:dyDescent="0.2">
      <c r="A715" s="589">
        <v>577</v>
      </c>
      <c r="B715" s="590"/>
      <c r="C715" s="561"/>
      <c r="D715" s="593"/>
      <c r="E715" s="560">
        <f t="shared" ref="E715:E778" si="28">IF(D715=0,0,NETWORKDAYS(D715,EOMONTH(D715,0),$E$7:$E$111)*8)</f>
        <v>0</v>
      </c>
      <c r="F715" s="561"/>
      <c r="G715" s="561"/>
      <c r="H715" s="560">
        <f t="shared" ref="H715:H778" si="29">IF(E715=0,0,IF(F715=0,ROUND(C715*G715/E715,2),ROUND(C715*G715/F715,2)))</f>
        <v>0</v>
      </c>
      <c r="I715" s="560">
        <f t="shared" si="27"/>
        <v>0</v>
      </c>
      <c r="J715" s="591"/>
    </row>
    <row r="716" spans="1:10" ht="15" x14ac:dyDescent="0.2">
      <c r="A716" s="589">
        <v>578</v>
      </c>
      <c r="B716" s="590"/>
      <c r="C716" s="561"/>
      <c r="D716" s="593"/>
      <c r="E716" s="560">
        <f t="shared" si="28"/>
        <v>0</v>
      </c>
      <c r="F716" s="561"/>
      <c r="G716" s="561"/>
      <c r="H716" s="560">
        <f t="shared" si="29"/>
        <v>0</v>
      </c>
      <c r="I716" s="560">
        <f t="shared" ref="I716:I779" si="30">IF($I$135="3,50 €/qm",ROUND(H716*3.5,2),0)</f>
        <v>0</v>
      </c>
      <c r="J716" s="591"/>
    </row>
    <row r="717" spans="1:10" ht="15" x14ac:dyDescent="0.2">
      <c r="A717" s="589">
        <v>579</v>
      </c>
      <c r="B717" s="590"/>
      <c r="C717" s="561"/>
      <c r="D717" s="593"/>
      <c r="E717" s="560">
        <f t="shared" si="28"/>
        <v>0</v>
      </c>
      <c r="F717" s="561"/>
      <c r="G717" s="561"/>
      <c r="H717" s="560">
        <f t="shared" si="29"/>
        <v>0</v>
      </c>
      <c r="I717" s="560">
        <f t="shared" si="30"/>
        <v>0</v>
      </c>
      <c r="J717" s="591"/>
    </row>
    <row r="718" spans="1:10" ht="15" x14ac:dyDescent="0.2">
      <c r="A718" s="589">
        <v>580</v>
      </c>
      <c r="B718" s="590"/>
      <c r="C718" s="561"/>
      <c r="D718" s="593"/>
      <c r="E718" s="560">
        <f t="shared" si="28"/>
        <v>0</v>
      </c>
      <c r="F718" s="561"/>
      <c r="G718" s="561"/>
      <c r="H718" s="560">
        <f t="shared" si="29"/>
        <v>0</v>
      </c>
      <c r="I718" s="560">
        <f t="shared" si="30"/>
        <v>0</v>
      </c>
      <c r="J718" s="591"/>
    </row>
    <row r="719" spans="1:10" ht="15" x14ac:dyDescent="0.2">
      <c r="A719" s="589">
        <v>581</v>
      </c>
      <c r="B719" s="590"/>
      <c r="C719" s="561"/>
      <c r="D719" s="593"/>
      <c r="E719" s="560">
        <f t="shared" si="28"/>
        <v>0</v>
      </c>
      <c r="F719" s="561"/>
      <c r="G719" s="561"/>
      <c r="H719" s="560">
        <f t="shared" si="29"/>
        <v>0</v>
      </c>
      <c r="I719" s="560">
        <f t="shared" si="30"/>
        <v>0</v>
      </c>
      <c r="J719" s="591"/>
    </row>
    <row r="720" spans="1:10" ht="15" x14ac:dyDescent="0.2">
      <c r="A720" s="589">
        <v>582</v>
      </c>
      <c r="B720" s="590"/>
      <c r="C720" s="561"/>
      <c r="D720" s="593"/>
      <c r="E720" s="560">
        <f t="shared" si="28"/>
        <v>0</v>
      </c>
      <c r="F720" s="561"/>
      <c r="G720" s="561"/>
      <c r="H720" s="560">
        <f t="shared" si="29"/>
        <v>0</v>
      </c>
      <c r="I720" s="560">
        <f t="shared" si="30"/>
        <v>0</v>
      </c>
      <c r="J720" s="591"/>
    </row>
    <row r="721" spans="1:10" ht="15" x14ac:dyDescent="0.2">
      <c r="A721" s="589">
        <v>583</v>
      </c>
      <c r="B721" s="590"/>
      <c r="C721" s="561"/>
      <c r="D721" s="593"/>
      <c r="E721" s="560">
        <f t="shared" si="28"/>
        <v>0</v>
      </c>
      <c r="F721" s="561"/>
      <c r="G721" s="561"/>
      <c r="H721" s="560">
        <f t="shared" si="29"/>
        <v>0</v>
      </c>
      <c r="I721" s="560">
        <f t="shared" si="30"/>
        <v>0</v>
      </c>
      <c r="J721" s="591"/>
    </row>
    <row r="722" spans="1:10" ht="15" x14ac:dyDescent="0.2">
      <c r="A722" s="589">
        <v>584</v>
      </c>
      <c r="B722" s="590"/>
      <c r="C722" s="561"/>
      <c r="D722" s="593"/>
      <c r="E722" s="560">
        <f t="shared" si="28"/>
        <v>0</v>
      </c>
      <c r="F722" s="561"/>
      <c r="G722" s="561"/>
      <c r="H722" s="560">
        <f t="shared" si="29"/>
        <v>0</v>
      </c>
      <c r="I722" s="560">
        <f t="shared" si="30"/>
        <v>0</v>
      </c>
      <c r="J722" s="591"/>
    </row>
    <row r="723" spans="1:10" ht="15" x14ac:dyDescent="0.2">
      <c r="A723" s="589">
        <v>585</v>
      </c>
      <c r="B723" s="590"/>
      <c r="C723" s="561"/>
      <c r="D723" s="593"/>
      <c r="E723" s="560">
        <f t="shared" si="28"/>
        <v>0</v>
      </c>
      <c r="F723" s="561"/>
      <c r="G723" s="561"/>
      <c r="H723" s="560">
        <f t="shared" si="29"/>
        <v>0</v>
      </c>
      <c r="I723" s="560">
        <f t="shared" si="30"/>
        <v>0</v>
      </c>
      <c r="J723" s="591"/>
    </row>
    <row r="724" spans="1:10" ht="15" x14ac:dyDescent="0.2">
      <c r="A724" s="589">
        <v>586</v>
      </c>
      <c r="B724" s="590"/>
      <c r="C724" s="561"/>
      <c r="D724" s="593"/>
      <c r="E724" s="560">
        <f t="shared" si="28"/>
        <v>0</v>
      </c>
      <c r="F724" s="561"/>
      <c r="G724" s="561"/>
      <c r="H724" s="560">
        <f t="shared" si="29"/>
        <v>0</v>
      </c>
      <c r="I724" s="560">
        <f t="shared" si="30"/>
        <v>0</v>
      </c>
      <c r="J724" s="591"/>
    </row>
    <row r="725" spans="1:10" ht="15" x14ac:dyDescent="0.2">
      <c r="A725" s="589">
        <v>587</v>
      </c>
      <c r="B725" s="590"/>
      <c r="C725" s="561"/>
      <c r="D725" s="593"/>
      <c r="E725" s="560">
        <f t="shared" si="28"/>
        <v>0</v>
      </c>
      <c r="F725" s="561"/>
      <c r="G725" s="561"/>
      <c r="H725" s="560">
        <f t="shared" si="29"/>
        <v>0</v>
      </c>
      <c r="I725" s="560">
        <f t="shared" si="30"/>
        <v>0</v>
      </c>
      <c r="J725" s="591"/>
    </row>
    <row r="726" spans="1:10" ht="15" x14ac:dyDescent="0.2">
      <c r="A726" s="589">
        <v>588</v>
      </c>
      <c r="B726" s="590"/>
      <c r="C726" s="561"/>
      <c r="D726" s="593"/>
      <c r="E726" s="560">
        <f t="shared" si="28"/>
        <v>0</v>
      </c>
      <c r="F726" s="561"/>
      <c r="G726" s="561"/>
      <c r="H726" s="560">
        <f t="shared" si="29"/>
        <v>0</v>
      </c>
      <c r="I726" s="560">
        <f t="shared" si="30"/>
        <v>0</v>
      </c>
      <c r="J726" s="591"/>
    </row>
    <row r="727" spans="1:10" ht="15" x14ac:dyDescent="0.2">
      <c r="A727" s="589">
        <v>589</v>
      </c>
      <c r="B727" s="590"/>
      <c r="C727" s="561"/>
      <c r="D727" s="593"/>
      <c r="E727" s="560">
        <f t="shared" si="28"/>
        <v>0</v>
      </c>
      <c r="F727" s="561"/>
      <c r="G727" s="561"/>
      <c r="H727" s="560">
        <f t="shared" si="29"/>
        <v>0</v>
      </c>
      <c r="I727" s="560">
        <f t="shared" si="30"/>
        <v>0</v>
      </c>
      <c r="J727" s="591"/>
    </row>
    <row r="728" spans="1:10" ht="15" x14ac:dyDescent="0.2">
      <c r="A728" s="589">
        <v>590</v>
      </c>
      <c r="B728" s="590"/>
      <c r="C728" s="561"/>
      <c r="D728" s="593"/>
      <c r="E728" s="560">
        <f t="shared" si="28"/>
        <v>0</v>
      </c>
      <c r="F728" s="561"/>
      <c r="G728" s="561"/>
      <c r="H728" s="560">
        <f t="shared" si="29"/>
        <v>0</v>
      </c>
      <c r="I728" s="560">
        <f t="shared" si="30"/>
        <v>0</v>
      </c>
      <c r="J728" s="591"/>
    </row>
    <row r="729" spans="1:10" ht="15" x14ac:dyDescent="0.2">
      <c r="A729" s="589">
        <v>591</v>
      </c>
      <c r="B729" s="590"/>
      <c r="C729" s="561"/>
      <c r="D729" s="593"/>
      <c r="E729" s="560">
        <f t="shared" si="28"/>
        <v>0</v>
      </c>
      <c r="F729" s="561"/>
      <c r="G729" s="561"/>
      <c r="H729" s="560">
        <f t="shared" si="29"/>
        <v>0</v>
      </c>
      <c r="I729" s="560">
        <f t="shared" si="30"/>
        <v>0</v>
      </c>
      <c r="J729" s="591"/>
    </row>
    <row r="730" spans="1:10" ht="15" x14ac:dyDescent="0.2">
      <c r="A730" s="589">
        <v>592</v>
      </c>
      <c r="B730" s="590"/>
      <c r="C730" s="561"/>
      <c r="D730" s="593"/>
      <c r="E730" s="560">
        <f t="shared" si="28"/>
        <v>0</v>
      </c>
      <c r="F730" s="561"/>
      <c r="G730" s="561"/>
      <c r="H730" s="560">
        <f t="shared" si="29"/>
        <v>0</v>
      </c>
      <c r="I730" s="560">
        <f t="shared" si="30"/>
        <v>0</v>
      </c>
      <c r="J730" s="591"/>
    </row>
    <row r="731" spans="1:10" ht="15" x14ac:dyDescent="0.2">
      <c r="A731" s="589">
        <v>593</v>
      </c>
      <c r="B731" s="590"/>
      <c r="C731" s="561"/>
      <c r="D731" s="593"/>
      <c r="E731" s="560">
        <f t="shared" si="28"/>
        <v>0</v>
      </c>
      <c r="F731" s="561"/>
      <c r="G731" s="561"/>
      <c r="H731" s="560">
        <f t="shared" si="29"/>
        <v>0</v>
      </c>
      <c r="I731" s="560">
        <f t="shared" si="30"/>
        <v>0</v>
      </c>
      <c r="J731" s="591"/>
    </row>
    <row r="732" spans="1:10" ht="15" x14ac:dyDescent="0.2">
      <c r="A732" s="589">
        <v>594</v>
      </c>
      <c r="B732" s="590"/>
      <c r="C732" s="561"/>
      <c r="D732" s="593"/>
      <c r="E732" s="560">
        <f t="shared" si="28"/>
        <v>0</v>
      </c>
      <c r="F732" s="561"/>
      <c r="G732" s="561"/>
      <c r="H732" s="560">
        <f t="shared" si="29"/>
        <v>0</v>
      </c>
      <c r="I732" s="560">
        <f t="shared" si="30"/>
        <v>0</v>
      </c>
      <c r="J732" s="591"/>
    </row>
    <row r="733" spans="1:10" ht="15" x14ac:dyDescent="0.2">
      <c r="A733" s="589">
        <v>595</v>
      </c>
      <c r="B733" s="590"/>
      <c r="C733" s="561"/>
      <c r="D733" s="593"/>
      <c r="E733" s="560">
        <f t="shared" si="28"/>
        <v>0</v>
      </c>
      <c r="F733" s="561"/>
      <c r="G733" s="561"/>
      <c r="H733" s="560">
        <f t="shared" si="29"/>
        <v>0</v>
      </c>
      <c r="I733" s="560">
        <f t="shared" si="30"/>
        <v>0</v>
      </c>
      <c r="J733" s="591"/>
    </row>
    <row r="734" spans="1:10" ht="15" x14ac:dyDescent="0.2">
      <c r="A734" s="589">
        <v>596</v>
      </c>
      <c r="B734" s="590"/>
      <c r="C734" s="561"/>
      <c r="D734" s="593"/>
      <c r="E734" s="560">
        <f t="shared" si="28"/>
        <v>0</v>
      </c>
      <c r="F734" s="561"/>
      <c r="G734" s="561"/>
      <c r="H734" s="560">
        <f t="shared" si="29"/>
        <v>0</v>
      </c>
      <c r="I734" s="560">
        <f t="shared" si="30"/>
        <v>0</v>
      </c>
      <c r="J734" s="591"/>
    </row>
    <row r="735" spans="1:10" ht="15" x14ac:dyDescent="0.2">
      <c r="A735" s="589">
        <v>597</v>
      </c>
      <c r="B735" s="590"/>
      <c r="C735" s="561"/>
      <c r="D735" s="593"/>
      <c r="E735" s="560">
        <f t="shared" si="28"/>
        <v>0</v>
      </c>
      <c r="F735" s="561"/>
      <c r="G735" s="561"/>
      <c r="H735" s="560">
        <f t="shared" si="29"/>
        <v>0</v>
      </c>
      <c r="I735" s="560">
        <f t="shared" si="30"/>
        <v>0</v>
      </c>
      <c r="J735" s="591"/>
    </row>
    <row r="736" spans="1:10" ht="15" x14ac:dyDescent="0.2">
      <c r="A736" s="589">
        <v>598</v>
      </c>
      <c r="B736" s="590"/>
      <c r="C736" s="561"/>
      <c r="D736" s="593"/>
      <c r="E736" s="560">
        <f t="shared" si="28"/>
        <v>0</v>
      </c>
      <c r="F736" s="561"/>
      <c r="G736" s="561"/>
      <c r="H736" s="560">
        <f t="shared" si="29"/>
        <v>0</v>
      </c>
      <c r="I736" s="560">
        <f t="shared" si="30"/>
        <v>0</v>
      </c>
      <c r="J736" s="591"/>
    </row>
    <row r="737" spans="1:10" ht="15" x14ac:dyDescent="0.2">
      <c r="A737" s="589">
        <v>599</v>
      </c>
      <c r="B737" s="590"/>
      <c r="C737" s="561"/>
      <c r="D737" s="593"/>
      <c r="E737" s="560">
        <f t="shared" si="28"/>
        <v>0</v>
      </c>
      <c r="F737" s="561"/>
      <c r="G737" s="561"/>
      <c r="H737" s="560">
        <f t="shared" si="29"/>
        <v>0</v>
      </c>
      <c r="I737" s="560">
        <f t="shared" si="30"/>
        <v>0</v>
      </c>
      <c r="J737" s="591"/>
    </row>
    <row r="738" spans="1:10" ht="15" x14ac:dyDescent="0.2">
      <c r="A738" s="589">
        <v>600</v>
      </c>
      <c r="B738" s="590"/>
      <c r="C738" s="561"/>
      <c r="D738" s="593"/>
      <c r="E738" s="560">
        <f t="shared" si="28"/>
        <v>0</v>
      </c>
      <c r="F738" s="561"/>
      <c r="G738" s="561"/>
      <c r="H738" s="560">
        <f t="shared" si="29"/>
        <v>0</v>
      </c>
      <c r="I738" s="560">
        <f t="shared" si="30"/>
        <v>0</v>
      </c>
      <c r="J738" s="591"/>
    </row>
    <row r="739" spans="1:10" ht="15" x14ac:dyDescent="0.2">
      <c r="A739" s="589">
        <v>601</v>
      </c>
      <c r="B739" s="590"/>
      <c r="C739" s="561"/>
      <c r="D739" s="593"/>
      <c r="E739" s="560">
        <f t="shared" si="28"/>
        <v>0</v>
      </c>
      <c r="F739" s="561"/>
      <c r="G739" s="561"/>
      <c r="H739" s="560">
        <f t="shared" si="29"/>
        <v>0</v>
      </c>
      <c r="I739" s="560">
        <f t="shared" si="30"/>
        <v>0</v>
      </c>
      <c r="J739" s="591"/>
    </row>
    <row r="740" spans="1:10" ht="15" x14ac:dyDescent="0.2">
      <c r="A740" s="589">
        <v>602</v>
      </c>
      <c r="B740" s="590"/>
      <c r="C740" s="561"/>
      <c r="D740" s="593"/>
      <c r="E740" s="560">
        <f t="shared" si="28"/>
        <v>0</v>
      </c>
      <c r="F740" s="561"/>
      <c r="G740" s="561"/>
      <c r="H740" s="560">
        <f t="shared" si="29"/>
        <v>0</v>
      </c>
      <c r="I740" s="560">
        <f t="shared" si="30"/>
        <v>0</v>
      </c>
      <c r="J740" s="591"/>
    </row>
    <row r="741" spans="1:10" ht="15" x14ac:dyDescent="0.2">
      <c r="A741" s="589">
        <v>603</v>
      </c>
      <c r="B741" s="590"/>
      <c r="C741" s="561"/>
      <c r="D741" s="593"/>
      <c r="E741" s="560">
        <f t="shared" si="28"/>
        <v>0</v>
      </c>
      <c r="F741" s="561"/>
      <c r="G741" s="561"/>
      <c r="H741" s="560">
        <f t="shared" si="29"/>
        <v>0</v>
      </c>
      <c r="I741" s="560">
        <f t="shared" si="30"/>
        <v>0</v>
      </c>
      <c r="J741" s="591"/>
    </row>
    <row r="742" spans="1:10" ht="15" x14ac:dyDescent="0.2">
      <c r="A742" s="589">
        <v>604</v>
      </c>
      <c r="B742" s="590"/>
      <c r="C742" s="561"/>
      <c r="D742" s="593"/>
      <c r="E742" s="560">
        <f t="shared" si="28"/>
        <v>0</v>
      </c>
      <c r="F742" s="561"/>
      <c r="G742" s="561"/>
      <c r="H742" s="560">
        <f t="shared" si="29"/>
        <v>0</v>
      </c>
      <c r="I742" s="560">
        <f t="shared" si="30"/>
        <v>0</v>
      </c>
      <c r="J742" s="591"/>
    </row>
    <row r="743" spans="1:10" ht="15" x14ac:dyDescent="0.2">
      <c r="A743" s="589">
        <v>605</v>
      </c>
      <c r="B743" s="590"/>
      <c r="C743" s="561"/>
      <c r="D743" s="593"/>
      <c r="E743" s="560">
        <f t="shared" si="28"/>
        <v>0</v>
      </c>
      <c r="F743" s="561"/>
      <c r="G743" s="561"/>
      <c r="H743" s="560">
        <f t="shared" si="29"/>
        <v>0</v>
      </c>
      <c r="I743" s="560">
        <f t="shared" si="30"/>
        <v>0</v>
      </c>
      <c r="J743" s="591"/>
    </row>
    <row r="744" spans="1:10" ht="15" x14ac:dyDescent="0.2">
      <c r="A744" s="589">
        <v>606</v>
      </c>
      <c r="B744" s="590"/>
      <c r="C744" s="561"/>
      <c r="D744" s="593"/>
      <c r="E744" s="560">
        <f t="shared" si="28"/>
        <v>0</v>
      </c>
      <c r="F744" s="561"/>
      <c r="G744" s="561"/>
      <c r="H744" s="560">
        <f t="shared" si="29"/>
        <v>0</v>
      </c>
      <c r="I744" s="560">
        <f t="shared" si="30"/>
        <v>0</v>
      </c>
      <c r="J744" s="591"/>
    </row>
    <row r="745" spans="1:10" ht="15" x14ac:dyDescent="0.2">
      <c r="A745" s="589">
        <v>607</v>
      </c>
      <c r="B745" s="590"/>
      <c r="C745" s="561"/>
      <c r="D745" s="593"/>
      <c r="E745" s="560">
        <f t="shared" si="28"/>
        <v>0</v>
      </c>
      <c r="F745" s="561"/>
      <c r="G745" s="561"/>
      <c r="H745" s="560">
        <f t="shared" si="29"/>
        <v>0</v>
      </c>
      <c r="I745" s="560">
        <f t="shared" si="30"/>
        <v>0</v>
      </c>
      <c r="J745" s="591"/>
    </row>
    <row r="746" spans="1:10" ht="15" x14ac:dyDescent="0.2">
      <c r="A746" s="589">
        <v>608</v>
      </c>
      <c r="B746" s="590"/>
      <c r="C746" s="561"/>
      <c r="D746" s="593"/>
      <c r="E746" s="560">
        <f t="shared" si="28"/>
        <v>0</v>
      </c>
      <c r="F746" s="561"/>
      <c r="G746" s="561"/>
      <c r="H746" s="560">
        <f t="shared" si="29"/>
        <v>0</v>
      </c>
      <c r="I746" s="560">
        <f t="shared" si="30"/>
        <v>0</v>
      </c>
      <c r="J746" s="591"/>
    </row>
    <row r="747" spans="1:10" ht="15" x14ac:dyDescent="0.2">
      <c r="A747" s="589">
        <v>609</v>
      </c>
      <c r="B747" s="590"/>
      <c r="C747" s="561"/>
      <c r="D747" s="593"/>
      <c r="E747" s="560">
        <f t="shared" si="28"/>
        <v>0</v>
      </c>
      <c r="F747" s="561"/>
      <c r="G747" s="561"/>
      <c r="H747" s="560">
        <f t="shared" si="29"/>
        <v>0</v>
      </c>
      <c r="I747" s="560">
        <f t="shared" si="30"/>
        <v>0</v>
      </c>
      <c r="J747" s="591"/>
    </row>
    <row r="748" spans="1:10" ht="15" x14ac:dyDescent="0.2">
      <c r="A748" s="589">
        <v>610</v>
      </c>
      <c r="B748" s="590"/>
      <c r="C748" s="561"/>
      <c r="D748" s="593"/>
      <c r="E748" s="560">
        <f t="shared" si="28"/>
        <v>0</v>
      </c>
      <c r="F748" s="561"/>
      <c r="G748" s="561"/>
      <c r="H748" s="560">
        <f t="shared" si="29"/>
        <v>0</v>
      </c>
      <c r="I748" s="560">
        <f t="shared" si="30"/>
        <v>0</v>
      </c>
      <c r="J748" s="591"/>
    </row>
    <row r="749" spans="1:10" ht="15" x14ac:dyDescent="0.2">
      <c r="A749" s="589">
        <v>611</v>
      </c>
      <c r="B749" s="590"/>
      <c r="C749" s="561"/>
      <c r="D749" s="593"/>
      <c r="E749" s="560">
        <f t="shared" si="28"/>
        <v>0</v>
      </c>
      <c r="F749" s="561"/>
      <c r="G749" s="561"/>
      <c r="H749" s="560">
        <f t="shared" si="29"/>
        <v>0</v>
      </c>
      <c r="I749" s="560">
        <f t="shared" si="30"/>
        <v>0</v>
      </c>
      <c r="J749" s="591"/>
    </row>
    <row r="750" spans="1:10" ht="15" x14ac:dyDescent="0.2">
      <c r="A750" s="589">
        <v>612</v>
      </c>
      <c r="B750" s="590"/>
      <c r="C750" s="561"/>
      <c r="D750" s="593"/>
      <c r="E750" s="560">
        <f t="shared" si="28"/>
        <v>0</v>
      </c>
      <c r="F750" s="561"/>
      <c r="G750" s="561"/>
      <c r="H750" s="560">
        <f t="shared" si="29"/>
        <v>0</v>
      </c>
      <c r="I750" s="560">
        <f t="shared" si="30"/>
        <v>0</v>
      </c>
      <c r="J750" s="591"/>
    </row>
    <row r="751" spans="1:10" ht="15" x14ac:dyDescent="0.2">
      <c r="A751" s="589">
        <v>613</v>
      </c>
      <c r="B751" s="590"/>
      <c r="C751" s="561"/>
      <c r="D751" s="593"/>
      <c r="E751" s="560">
        <f t="shared" si="28"/>
        <v>0</v>
      </c>
      <c r="F751" s="561"/>
      <c r="G751" s="561"/>
      <c r="H751" s="560">
        <f t="shared" si="29"/>
        <v>0</v>
      </c>
      <c r="I751" s="560">
        <f t="shared" si="30"/>
        <v>0</v>
      </c>
      <c r="J751" s="591"/>
    </row>
    <row r="752" spans="1:10" ht="15" x14ac:dyDescent="0.2">
      <c r="A752" s="589">
        <v>614</v>
      </c>
      <c r="B752" s="590"/>
      <c r="C752" s="561"/>
      <c r="D752" s="593"/>
      <c r="E752" s="560">
        <f t="shared" si="28"/>
        <v>0</v>
      </c>
      <c r="F752" s="561"/>
      <c r="G752" s="561"/>
      <c r="H752" s="560">
        <f t="shared" si="29"/>
        <v>0</v>
      </c>
      <c r="I752" s="560">
        <f t="shared" si="30"/>
        <v>0</v>
      </c>
      <c r="J752" s="591"/>
    </row>
    <row r="753" spans="1:10" ht="15" x14ac:dyDescent="0.2">
      <c r="A753" s="589">
        <v>615</v>
      </c>
      <c r="B753" s="590"/>
      <c r="C753" s="561"/>
      <c r="D753" s="593"/>
      <c r="E753" s="560">
        <f t="shared" si="28"/>
        <v>0</v>
      </c>
      <c r="F753" s="561"/>
      <c r="G753" s="561"/>
      <c r="H753" s="560">
        <f t="shared" si="29"/>
        <v>0</v>
      </c>
      <c r="I753" s="560">
        <f t="shared" si="30"/>
        <v>0</v>
      </c>
      <c r="J753" s="591"/>
    </row>
    <row r="754" spans="1:10" ht="15" x14ac:dyDescent="0.2">
      <c r="A754" s="589">
        <v>616</v>
      </c>
      <c r="B754" s="590"/>
      <c r="C754" s="561"/>
      <c r="D754" s="593"/>
      <c r="E754" s="560">
        <f t="shared" si="28"/>
        <v>0</v>
      </c>
      <c r="F754" s="561"/>
      <c r="G754" s="561"/>
      <c r="H754" s="560">
        <f t="shared" si="29"/>
        <v>0</v>
      </c>
      <c r="I754" s="560">
        <f t="shared" si="30"/>
        <v>0</v>
      </c>
      <c r="J754" s="591"/>
    </row>
    <row r="755" spans="1:10" ht="15" x14ac:dyDescent="0.2">
      <c r="A755" s="589">
        <v>617</v>
      </c>
      <c r="B755" s="590"/>
      <c r="C755" s="561"/>
      <c r="D755" s="593"/>
      <c r="E755" s="560">
        <f t="shared" si="28"/>
        <v>0</v>
      </c>
      <c r="F755" s="561"/>
      <c r="G755" s="561"/>
      <c r="H755" s="560">
        <f t="shared" si="29"/>
        <v>0</v>
      </c>
      <c r="I755" s="560">
        <f t="shared" si="30"/>
        <v>0</v>
      </c>
      <c r="J755" s="591"/>
    </row>
    <row r="756" spans="1:10" ht="15" x14ac:dyDescent="0.2">
      <c r="A756" s="589">
        <v>618</v>
      </c>
      <c r="B756" s="590"/>
      <c r="C756" s="561"/>
      <c r="D756" s="593"/>
      <c r="E756" s="560">
        <f t="shared" si="28"/>
        <v>0</v>
      </c>
      <c r="F756" s="561"/>
      <c r="G756" s="561"/>
      <c r="H756" s="560">
        <f t="shared" si="29"/>
        <v>0</v>
      </c>
      <c r="I756" s="560">
        <f t="shared" si="30"/>
        <v>0</v>
      </c>
      <c r="J756" s="591"/>
    </row>
    <row r="757" spans="1:10" ht="15" x14ac:dyDescent="0.2">
      <c r="A757" s="589">
        <v>619</v>
      </c>
      <c r="B757" s="590"/>
      <c r="C757" s="561"/>
      <c r="D757" s="593"/>
      <c r="E757" s="560">
        <f t="shared" si="28"/>
        <v>0</v>
      </c>
      <c r="F757" s="561"/>
      <c r="G757" s="561"/>
      <c r="H757" s="560">
        <f t="shared" si="29"/>
        <v>0</v>
      </c>
      <c r="I757" s="560">
        <f t="shared" si="30"/>
        <v>0</v>
      </c>
      <c r="J757" s="591"/>
    </row>
    <row r="758" spans="1:10" ht="15" x14ac:dyDescent="0.2">
      <c r="A758" s="589">
        <v>620</v>
      </c>
      <c r="B758" s="590"/>
      <c r="C758" s="561"/>
      <c r="D758" s="593"/>
      <c r="E758" s="560">
        <f t="shared" si="28"/>
        <v>0</v>
      </c>
      <c r="F758" s="561"/>
      <c r="G758" s="561"/>
      <c r="H758" s="560">
        <f t="shared" si="29"/>
        <v>0</v>
      </c>
      <c r="I758" s="560">
        <f t="shared" si="30"/>
        <v>0</v>
      </c>
      <c r="J758" s="591"/>
    </row>
    <row r="759" spans="1:10" ht="15" x14ac:dyDescent="0.2">
      <c r="A759" s="589">
        <v>621</v>
      </c>
      <c r="B759" s="590"/>
      <c r="C759" s="561"/>
      <c r="D759" s="593"/>
      <c r="E759" s="560">
        <f t="shared" si="28"/>
        <v>0</v>
      </c>
      <c r="F759" s="561"/>
      <c r="G759" s="561"/>
      <c r="H759" s="560">
        <f t="shared" si="29"/>
        <v>0</v>
      </c>
      <c r="I759" s="560">
        <f t="shared" si="30"/>
        <v>0</v>
      </c>
      <c r="J759" s="591"/>
    </row>
    <row r="760" spans="1:10" ht="15" x14ac:dyDescent="0.2">
      <c r="A760" s="589">
        <v>622</v>
      </c>
      <c r="B760" s="590"/>
      <c r="C760" s="561"/>
      <c r="D760" s="593"/>
      <c r="E760" s="560">
        <f t="shared" si="28"/>
        <v>0</v>
      </c>
      <c r="F760" s="561"/>
      <c r="G760" s="561"/>
      <c r="H760" s="560">
        <f t="shared" si="29"/>
        <v>0</v>
      </c>
      <c r="I760" s="560">
        <f t="shared" si="30"/>
        <v>0</v>
      </c>
      <c r="J760" s="591"/>
    </row>
    <row r="761" spans="1:10" ht="15" x14ac:dyDescent="0.2">
      <c r="A761" s="589">
        <v>623</v>
      </c>
      <c r="B761" s="590"/>
      <c r="C761" s="561"/>
      <c r="D761" s="593"/>
      <c r="E761" s="560">
        <f t="shared" si="28"/>
        <v>0</v>
      </c>
      <c r="F761" s="561"/>
      <c r="G761" s="561"/>
      <c r="H761" s="560">
        <f t="shared" si="29"/>
        <v>0</v>
      </c>
      <c r="I761" s="560">
        <f t="shared" si="30"/>
        <v>0</v>
      </c>
      <c r="J761" s="591"/>
    </row>
    <row r="762" spans="1:10" ht="15" x14ac:dyDescent="0.2">
      <c r="A762" s="589">
        <v>624</v>
      </c>
      <c r="B762" s="590"/>
      <c r="C762" s="561"/>
      <c r="D762" s="593"/>
      <c r="E762" s="560">
        <f t="shared" si="28"/>
        <v>0</v>
      </c>
      <c r="F762" s="561"/>
      <c r="G762" s="561"/>
      <c r="H762" s="560">
        <f t="shared" si="29"/>
        <v>0</v>
      </c>
      <c r="I762" s="560">
        <f t="shared" si="30"/>
        <v>0</v>
      </c>
      <c r="J762" s="591"/>
    </row>
    <row r="763" spans="1:10" ht="15" x14ac:dyDescent="0.2">
      <c r="A763" s="589">
        <v>625</v>
      </c>
      <c r="B763" s="590"/>
      <c r="C763" s="561"/>
      <c r="D763" s="593"/>
      <c r="E763" s="560">
        <f t="shared" si="28"/>
        <v>0</v>
      </c>
      <c r="F763" s="561"/>
      <c r="G763" s="561"/>
      <c r="H763" s="560">
        <f t="shared" si="29"/>
        <v>0</v>
      </c>
      <c r="I763" s="560">
        <f t="shared" si="30"/>
        <v>0</v>
      </c>
      <c r="J763" s="591"/>
    </row>
    <row r="764" spans="1:10" ht="15" x14ac:dyDescent="0.2">
      <c r="A764" s="589">
        <v>626</v>
      </c>
      <c r="B764" s="590"/>
      <c r="C764" s="561"/>
      <c r="D764" s="593"/>
      <c r="E764" s="560">
        <f t="shared" si="28"/>
        <v>0</v>
      </c>
      <c r="F764" s="561"/>
      <c r="G764" s="561"/>
      <c r="H764" s="560">
        <f t="shared" si="29"/>
        <v>0</v>
      </c>
      <c r="I764" s="560">
        <f t="shared" si="30"/>
        <v>0</v>
      </c>
      <c r="J764" s="591"/>
    </row>
    <row r="765" spans="1:10" ht="15" x14ac:dyDescent="0.2">
      <c r="A765" s="589">
        <v>627</v>
      </c>
      <c r="B765" s="590"/>
      <c r="C765" s="561"/>
      <c r="D765" s="593"/>
      <c r="E765" s="560">
        <f t="shared" si="28"/>
        <v>0</v>
      </c>
      <c r="F765" s="561"/>
      <c r="G765" s="561"/>
      <c r="H765" s="560">
        <f t="shared" si="29"/>
        <v>0</v>
      </c>
      <c r="I765" s="560">
        <f t="shared" si="30"/>
        <v>0</v>
      </c>
      <c r="J765" s="591"/>
    </row>
    <row r="766" spans="1:10" ht="15" x14ac:dyDescent="0.2">
      <c r="A766" s="589">
        <v>628</v>
      </c>
      <c r="B766" s="590"/>
      <c r="C766" s="561"/>
      <c r="D766" s="593"/>
      <c r="E766" s="560">
        <f t="shared" si="28"/>
        <v>0</v>
      </c>
      <c r="F766" s="561"/>
      <c r="G766" s="561"/>
      <c r="H766" s="560">
        <f t="shared" si="29"/>
        <v>0</v>
      </c>
      <c r="I766" s="560">
        <f t="shared" si="30"/>
        <v>0</v>
      </c>
      <c r="J766" s="591"/>
    </row>
    <row r="767" spans="1:10" ht="15" x14ac:dyDescent="0.2">
      <c r="A767" s="589">
        <v>629</v>
      </c>
      <c r="B767" s="590"/>
      <c r="C767" s="561"/>
      <c r="D767" s="593"/>
      <c r="E767" s="560">
        <f t="shared" si="28"/>
        <v>0</v>
      </c>
      <c r="F767" s="561"/>
      <c r="G767" s="561"/>
      <c r="H767" s="560">
        <f t="shared" si="29"/>
        <v>0</v>
      </c>
      <c r="I767" s="560">
        <f t="shared" si="30"/>
        <v>0</v>
      </c>
      <c r="J767" s="591"/>
    </row>
    <row r="768" spans="1:10" ht="15" x14ac:dyDescent="0.2">
      <c r="A768" s="589">
        <v>630</v>
      </c>
      <c r="B768" s="590"/>
      <c r="C768" s="561"/>
      <c r="D768" s="593"/>
      <c r="E768" s="560">
        <f t="shared" si="28"/>
        <v>0</v>
      </c>
      <c r="F768" s="561"/>
      <c r="G768" s="561"/>
      <c r="H768" s="560">
        <f t="shared" si="29"/>
        <v>0</v>
      </c>
      <c r="I768" s="560">
        <f t="shared" si="30"/>
        <v>0</v>
      </c>
      <c r="J768" s="591"/>
    </row>
    <row r="769" spans="1:10" ht="15" x14ac:dyDescent="0.2">
      <c r="A769" s="589">
        <v>631</v>
      </c>
      <c r="B769" s="590"/>
      <c r="C769" s="561"/>
      <c r="D769" s="593"/>
      <c r="E769" s="560">
        <f t="shared" si="28"/>
        <v>0</v>
      </c>
      <c r="F769" s="561"/>
      <c r="G769" s="561"/>
      <c r="H769" s="560">
        <f t="shared" si="29"/>
        <v>0</v>
      </c>
      <c r="I769" s="560">
        <f t="shared" si="30"/>
        <v>0</v>
      </c>
      <c r="J769" s="591"/>
    </row>
    <row r="770" spans="1:10" ht="15" x14ac:dyDescent="0.2">
      <c r="A770" s="589">
        <v>632</v>
      </c>
      <c r="B770" s="590"/>
      <c r="C770" s="561"/>
      <c r="D770" s="593"/>
      <c r="E770" s="560">
        <f t="shared" si="28"/>
        <v>0</v>
      </c>
      <c r="F770" s="561"/>
      <c r="G770" s="561"/>
      <c r="H770" s="560">
        <f t="shared" si="29"/>
        <v>0</v>
      </c>
      <c r="I770" s="560">
        <f t="shared" si="30"/>
        <v>0</v>
      </c>
      <c r="J770" s="591"/>
    </row>
    <row r="771" spans="1:10" ht="15" x14ac:dyDescent="0.2">
      <c r="A771" s="589">
        <v>633</v>
      </c>
      <c r="B771" s="590"/>
      <c r="C771" s="561"/>
      <c r="D771" s="593"/>
      <c r="E771" s="560">
        <f t="shared" si="28"/>
        <v>0</v>
      </c>
      <c r="F771" s="561"/>
      <c r="G771" s="561"/>
      <c r="H771" s="560">
        <f t="shared" si="29"/>
        <v>0</v>
      </c>
      <c r="I771" s="560">
        <f t="shared" si="30"/>
        <v>0</v>
      </c>
      <c r="J771" s="591"/>
    </row>
    <row r="772" spans="1:10" ht="15" x14ac:dyDescent="0.2">
      <c r="A772" s="589">
        <v>634</v>
      </c>
      <c r="B772" s="590"/>
      <c r="C772" s="561"/>
      <c r="D772" s="593"/>
      <c r="E772" s="560">
        <f t="shared" si="28"/>
        <v>0</v>
      </c>
      <c r="F772" s="561"/>
      <c r="G772" s="561"/>
      <c r="H772" s="560">
        <f t="shared" si="29"/>
        <v>0</v>
      </c>
      <c r="I772" s="560">
        <f t="shared" si="30"/>
        <v>0</v>
      </c>
      <c r="J772" s="591"/>
    </row>
    <row r="773" spans="1:10" ht="15" x14ac:dyDescent="0.2">
      <c r="A773" s="589">
        <v>635</v>
      </c>
      <c r="B773" s="590"/>
      <c r="C773" s="561"/>
      <c r="D773" s="593"/>
      <c r="E773" s="560">
        <f t="shared" si="28"/>
        <v>0</v>
      </c>
      <c r="F773" s="561"/>
      <c r="G773" s="561"/>
      <c r="H773" s="560">
        <f t="shared" si="29"/>
        <v>0</v>
      </c>
      <c r="I773" s="560">
        <f t="shared" si="30"/>
        <v>0</v>
      </c>
      <c r="J773" s="591"/>
    </row>
    <row r="774" spans="1:10" ht="15" x14ac:dyDescent="0.2">
      <c r="A774" s="589">
        <v>636</v>
      </c>
      <c r="B774" s="590"/>
      <c r="C774" s="561"/>
      <c r="D774" s="593"/>
      <c r="E774" s="560">
        <f t="shared" si="28"/>
        <v>0</v>
      </c>
      <c r="F774" s="561"/>
      <c r="G774" s="561"/>
      <c r="H774" s="560">
        <f t="shared" si="29"/>
        <v>0</v>
      </c>
      <c r="I774" s="560">
        <f t="shared" si="30"/>
        <v>0</v>
      </c>
      <c r="J774" s="591"/>
    </row>
    <row r="775" spans="1:10" ht="15" x14ac:dyDescent="0.2">
      <c r="A775" s="589">
        <v>637</v>
      </c>
      <c r="B775" s="590"/>
      <c r="C775" s="561"/>
      <c r="D775" s="593"/>
      <c r="E775" s="560">
        <f t="shared" si="28"/>
        <v>0</v>
      </c>
      <c r="F775" s="561"/>
      <c r="G775" s="561"/>
      <c r="H775" s="560">
        <f t="shared" si="29"/>
        <v>0</v>
      </c>
      <c r="I775" s="560">
        <f t="shared" si="30"/>
        <v>0</v>
      </c>
      <c r="J775" s="591"/>
    </row>
    <row r="776" spans="1:10" ht="15" x14ac:dyDescent="0.2">
      <c r="A776" s="589">
        <v>638</v>
      </c>
      <c r="B776" s="590"/>
      <c r="C776" s="561"/>
      <c r="D776" s="593"/>
      <c r="E776" s="560">
        <f t="shared" si="28"/>
        <v>0</v>
      </c>
      <c r="F776" s="561"/>
      <c r="G776" s="561"/>
      <c r="H776" s="560">
        <f t="shared" si="29"/>
        <v>0</v>
      </c>
      <c r="I776" s="560">
        <f t="shared" si="30"/>
        <v>0</v>
      </c>
      <c r="J776" s="591"/>
    </row>
    <row r="777" spans="1:10" ht="15" x14ac:dyDescent="0.2">
      <c r="A777" s="589">
        <v>639</v>
      </c>
      <c r="B777" s="590"/>
      <c r="C777" s="561"/>
      <c r="D777" s="593"/>
      <c r="E777" s="560">
        <f t="shared" si="28"/>
        <v>0</v>
      </c>
      <c r="F777" s="561"/>
      <c r="G777" s="561"/>
      <c r="H777" s="560">
        <f t="shared" si="29"/>
        <v>0</v>
      </c>
      <c r="I777" s="560">
        <f t="shared" si="30"/>
        <v>0</v>
      </c>
      <c r="J777" s="591"/>
    </row>
    <row r="778" spans="1:10" ht="15" x14ac:dyDescent="0.2">
      <c r="A778" s="589">
        <v>640</v>
      </c>
      <c r="B778" s="590"/>
      <c r="C778" s="561"/>
      <c r="D778" s="593"/>
      <c r="E778" s="560">
        <f t="shared" si="28"/>
        <v>0</v>
      </c>
      <c r="F778" s="561"/>
      <c r="G778" s="561"/>
      <c r="H778" s="560">
        <f t="shared" si="29"/>
        <v>0</v>
      </c>
      <c r="I778" s="560">
        <f t="shared" si="30"/>
        <v>0</v>
      </c>
      <c r="J778" s="591"/>
    </row>
    <row r="779" spans="1:10" ht="15" x14ac:dyDescent="0.2">
      <c r="A779" s="589">
        <v>641</v>
      </c>
      <c r="B779" s="590"/>
      <c r="C779" s="561"/>
      <c r="D779" s="593"/>
      <c r="E779" s="560">
        <f t="shared" ref="E779:E842" si="31">IF(D779=0,0,NETWORKDAYS(D779,EOMONTH(D779,0),$E$7:$E$111)*8)</f>
        <v>0</v>
      </c>
      <c r="F779" s="561"/>
      <c r="G779" s="561"/>
      <c r="H779" s="560">
        <f t="shared" ref="H779:H842" si="32">IF(E779=0,0,IF(F779=0,ROUND(C779*G779/E779,2),ROUND(C779*G779/F779,2)))</f>
        <v>0</v>
      </c>
      <c r="I779" s="560">
        <f t="shared" si="30"/>
        <v>0</v>
      </c>
      <c r="J779" s="591"/>
    </row>
    <row r="780" spans="1:10" ht="15" x14ac:dyDescent="0.2">
      <c r="A780" s="589">
        <v>642</v>
      </c>
      <c r="B780" s="590"/>
      <c r="C780" s="561"/>
      <c r="D780" s="593"/>
      <c r="E780" s="560">
        <f t="shared" si="31"/>
        <v>0</v>
      </c>
      <c r="F780" s="561"/>
      <c r="G780" s="561"/>
      <c r="H780" s="560">
        <f t="shared" si="32"/>
        <v>0</v>
      </c>
      <c r="I780" s="560">
        <f t="shared" ref="I780:I843" si="33">IF($I$135="3,50 €/qm",ROUND(H780*3.5,2),0)</f>
        <v>0</v>
      </c>
      <c r="J780" s="591"/>
    </row>
    <row r="781" spans="1:10" ht="15" x14ac:dyDescent="0.2">
      <c r="A781" s="589">
        <v>643</v>
      </c>
      <c r="B781" s="590"/>
      <c r="C781" s="561"/>
      <c r="D781" s="593"/>
      <c r="E781" s="560">
        <f t="shared" si="31"/>
        <v>0</v>
      </c>
      <c r="F781" s="561"/>
      <c r="G781" s="561"/>
      <c r="H781" s="560">
        <f t="shared" si="32"/>
        <v>0</v>
      </c>
      <c r="I781" s="560">
        <f t="shared" si="33"/>
        <v>0</v>
      </c>
      <c r="J781" s="591"/>
    </row>
    <row r="782" spans="1:10" ht="15" x14ac:dyDescent="0.2">
      <c r="A782" s="589">
        <v>644</v>
      </c>
      <c r="B782" s="590"/>
      <c r="C782" s="561"/>
      <c r="D782" s="593"/>
      <c r="E782" s="560">
        <f t="shared" si="31"/>
        <v>0</v>
      </c>
      <c r="F782" s="561"/>
      <c r="G782" s="561"/>
      <c r="H782" s="560">
        <f t="shared" si="32"/>
        <v>0</v>
      </c>
      <c r="I782" s="560">
        <f t="shared" si="33"/>
        <v>0</v>
      </c>
      <c r="J782" s="591"/>
    </row>
    <row r="783" spans="1:10" ht="15" x14ac:dyDescent="0.2">
      <c r="A783" s="589">
        <v>645</v>
      </c>
      <c r="B783" s="590"/>
      <c r="C783" s="561"/>
      <c r="D783" s="593"/>
      <c r="E783" s="560">
        <f t="shared" si="31"/>
        <v>0</v>
      </c>
      <c r="F783" s="561"/>
      <c r="G783" s="561"/>
      <c r="H783" s="560">
        <f t="shared" si="32"/>
        <v>0</v>
      </c>
      <c r="I783" s="560">
        <f t="shared" si="33"/>
        <v>0</v>
      </c>
      <c r="J783" s="591"/>
    </row>
    <row r="784" spans="1:10" ht="15" x14ac:dyDescent="0.2">
      <c r="A784" s="589">
        <v>646</v>
      </c>
      <c r="B784" s="590"/>
      <c r="C784" s="561"/>
      <c r="D784" s="593"/>
      <c r="E784" s="560">
        <f t="shared" si="31"/>
        <v>0</v>
      </c>
      <c r="F784" s="561"/>
      <c r="G784" s="561"/>
      <c r="H784" s="560">
        <f t="shared" si="32"/>
        <v>0</v>
      </c>
      <c r="I784" s="560">
        <f t="shared" si="33"/>
        <v>0</v>
      </c>
      <c r="J784" s="591"/>
    </row>
    <row r="785" spans="1:10" ht="15" x14ac:dyDescent="0.2">
      <c r="A785" s="589">
        <v>647</v>
      </c>
      <c r="B785" s="590"/>
      <c r="C785" s="561"/>
      <c r="D785" s="593"/>
      <c r="E785" s="560">
        <f t="shared" si="31"/>
        <v>0</v>
      </c>
      <c r="F785" s="561"/>
      <c r="G785" s="561"/>
      <c r="H785" s="560">
        <f t="shared" si="32"/>
        <v>0</v>
      </c>
      <c r="I785" s="560">
        <f t="shared" si="33"/>
        <v>0</v>
      </c>
      <c r="J785" s="591"/>
    </row>
    <row r="786" spans="1:10" ht="15" x14ac:dyDescent="0.2">
      <c r="A786" s="589">
        <v>648</v>
      </c>
      <c r="B786" s="590"/>
      <c r="C786" s="561"/>
      <c r="D786" s="593"/>
      <c r="E786" s="560">
        <f t="shared" si="31"/>
        <v>0</v>
      </c>
      <c r="F786" s="561"/>
      <c r="G786" s="561"/>
      <c r="H786" s="560">
        <f t="shared" si="32"/>
        <v>0</v>
      </c>
      <c r="I786" s="560">
        <f t="shared" si="33"/>
        <v>0</v>
      </c>
      <c r="J786" s="591"/>
    </row>
    <row r="787" spans="1:10" ht="15" x14ac:dyDescent="0.2">
      <c r="A787" s="589">
        <v>649</v>
      </c>
      <c r="B787" s="590"/>
      <c r="C787" s="561"/>
      <c r="D787" s="593"/>
      <c r="E787" s="560">
        <f t="shared" si="31"/>
        <v>0</v>
      </c>
      <c r="F787" s="561"/>
      <c r="G787" s="561"/>
      <c r="H787" s="560">
        <f t="shared" si="32"/>
        <v>0</v>
      </c>
      <c r="I787" s="560">
        <f t="shared" si="33"/>
        <v>0</v>
      </c>
      <c r="J787" s="591"/>
    </row>
    <row r="788" spans="1:10" ht="15" x14ac:dyDescent="0.2">
      <c r="A788" s="589">
        <v>650</v>
      </c>
      <c r="B788" s="590"/>
      <c r="C788" s="561"/>
      <c r="D788" s="593"/>
      <c r="E788" s="560">
        <f t="shared" si="31"/>
        <v>0</v>
      </c>
      <c r="F788" s="561"/>
      <c r="G788" s="561"/>
      <c r="H788" s="560">
        <f t="shared" si="32"/>
        <v>0</v>
      </c>
      <c r="I788" s="560">
        <f t="shared" si="33"/>
        <v>0</v>
      </c>
      <c r="J788" s="591"/>
    </row>
    <row r="789" spans="1:10" ht="15" x14ac:dyDescent="0.2">
      <c r="A789" s="589">
        <v>651</v>
      </c>
      <c r="B789" s="590"/>
      <c r="C789" s="561"/>
      <c r="D789" s="593"/>
      <c r="E789" s="560">
        <f t="shared" si="31"/>
        <v>0</v>
      </c>
      <c r="F789" s="561"/>
      <c r="G789" s="561"/>
      <c r="H789" s="560">
        <f t="shared" si="32"/>
        <v>0</v>
      </c>
      <c r="I789" s="560">
        <f t="shared" si="33"/>
        <v>0</v>
      </c>
      <c r="J789" s="591"/>
    </row>
    <row r="790" spans="1:10" ht="15" x14ac:dyDescent="0.2">
      <c r="A790" s="589">
        <v>652</v>
      </c>
      <c r="B790" s="590"/>
      <c r="C790" s="561"/>
      <c r="D790" s="593"/>
      <c r="E790" s="560">
        <f t="shared" si="31"/>
        <v>0</v>
      </c>
      <c r="F790" s="561"/>
      <c r="G790" s="561"/>
      <c r="H790" s="560">
        <f t="shared" si="32"/>
        <v>0</v>
      </c>
      <c r="I790" s="560">
        <f t="shared" si="33"/>
        <v>0</v>
      </c>
      <c r="J790" s="591"/>
    </row>
    <row r="791" spans="1:10" ht="15" x14ac:dyDescent="0.2">
      <c r="A791" s="589">
        <v>653</v>
      </c>
      <c r="B791" s="590"/>
      <c r="C791" s="561"/>
      <c r="D791" s="593"/>
      <c r="E791" s="560">
        <f t="shared" si="31"/>
        <v>0</v>
      </c>
      <c r="F791" s="561"/>
      <c r="G791" s="561"/>
      <c r="H791" s="560">
        <f t="shared" si="32"/>
        <v>0</v>
      </c>
      <c r="I791" s="560">
        <f t="shared" si="33"/>
        <v>0</v>
      </c>
      <c r="J791" s="591"/>
    </row>
    <row r="792" spans="1:10" ht="15" x14ac:dyDescent="0.2">
      <c r="A792" s="589">
        <v>654</v>
      </c>
      <c r="B792" s="590"/>
      <c r="C792" s="561"/>
      <c r="D792" s="593"/>
      <c r="E792" s="560">
        <f t="shared" si="31"/>
        <v>0</v>
      </c>
      <c r="F792" s="561"/>
      <c r="G792" s="561"/>
      <c r="H792" s="560">
        <f t="shared" si="32"/>
        <v>0</v>
      </c>
      <c r="I792" s="560">
        <f t="shared" si="33"/>
        <v>0</v>
      </c>
      <c r="J792" s="591"/>
    </row>
    <row r="793" spans="1:10" ht="15" x14ac:dyDescent="0.2">
      <c r="A793" s="589">
        <v>655</v>
      </c>
      <c r="B793" s="590"/>
      <c r="C793" s="561"/>
      <c r="D793" s="593"/>
      <c r="E793" s="560">
        <f t="shared" si="31"/>
        <v>0</v>
      </c>
      <c r="F793" s="561"/>
      <c r="G793" s="561"/>
      <c r="H793" s="560">
        <f t="shared" si="32"/>
        <v>0</v>
      </c>
      <c r="I793" s="560">
        <f t="shared" si="33"/>
        <v>0</v>
      </c>
      <c r="J793" s="591"/>
    </row>
    <row r="794" spans="1:10" ht="15" x14ac:dyDescent="0.2">
      <c r="A794" s="589">
        <v>656</v>
      </c>
      <c r="B794" s="590"/>
      <c r="C794" s="561"/>
      <c r="D794" s="593"/>
      <c r="E794" s="560">
        <f t="shared" si="31"/>
        <v>0</v>
      </c>
      <c r="F794" s="561"/>
      <c r="G794" s="561"/>
      <c r="H794" s="560">
        <f t="shared" si="32"/>
        <v>0</v>
      </c>
      <c r="I794" s="560">
        <f t="shared" si="33"/>
        <v>0</v>
      </c>
      <c r="J794" s="591"/>
    </row>
    <row r="795" spans="1:10" ht="15" x14ac:dyDescent="0.2">
      <c r="A795" s="589">
        <v>657</v>
      </c>
      <c r="B795" s="590"/>
      <c r="C795" s="561"/>
      <c r="D795" s="593"/>
      <c r="E795" s="560">
        <f t="shared" si="31"/>
        <v>0</v>
      </c>
      <c r="F795" s="561"/>
      <c r="G795" s="561"/>
      <c r="H795" s="560">
        <f t="shared" si="32"/>
        <v>0</v>
      </c>
      <c r="I795" s="560">
        <f t="shared" si="33"/>
        <v>0</v>
      </c>
      <c r="J795" s="591"/>
    </row>
    <row r="796" spans="1:10" ht="15" x14ac:dyDescent="0.2">
      <c r="A796" s="589">
        <v>658</v>
      </c>
      <c r="B796" s="590"/>
      <c r="C796" s="561"/>
      <c r="D796" s="593"/>
      <c r="E796" s="560">
        <f t="shared" si="31"/>
        <v>0</v>
      </c>
      <c r="F796" s="561"/>
      <c r="G796" s="561"/>
      <c r="H796" s="560">
        <f t="shared" si="32"/>
        <v>0</v>
      </c>
      <c r="I796" s="560">
        <f t="shared" si="33"/>
        <v>0</v>
      </c>
      <c r="J796" s="591"/>
    </row>
    <row r="797" spans="1:10" ht="15" x14ac:dyDescent="0.2">
      <c r="A797" s="589">
        <v>659</v>
      </c>
      <c r="B797" s="590"/>
      <c r="C797" s="561"/>
      <c r="D797" s="593"/>
      <c r="E797" s="560">
        <f t="shared" si="31"/>
        <v>0</v>
      </c>
      <c r="F797" s="561"/>
      <c r="G797" s="561"/>
      <c r="H797" s="560">
        <f t="shared" si="32"/>
        <v>0</v>
      </c>
      <c r="I797" s="560">
        <f t="shared" si="33"/>
        <v>0</v>
      </c>
      <c r="J797" s="591"/>
    </row>
    <row r="798" spans="1:10" ht="15" x14ac:dyDescent="0.2">
      <c r="A798" s="589">
        <v>660</v>
      </c>
      <c r="B798" s="590"/>
      <c r="C798" s="561"/>
      <c r="D798" s="593"/>
      <c r="E798" s="560">
        <f t="shared" si="31"/>
        <v>0</v>
      </c>
      <c r="F798" s="561"/>
      <c r="G798" s="561"/>
      <c r="H798" s="560">
        <f t="shared" si="32"/>
        <v>0</v>
      </c>
      <c r="I798" s="560">
        <f t="shared" si="33"/>
        <v>0</v>
      </c>
      <c r="J798" s="591"/>
    </row>
    <row r="799" spans="1:10" ht="15" x14ac:dyDescent="0.2">
      <c r="A799" s="589">
        <v>661</v>
      </c>
      <c r="B799" s="590"/>
      <c r="C799" s="561"/>
      <c r="D799" s="593"/>
      <c r="E799" s="560">
        <f t="shared" si="31"/>
        <v>0</v>
      </c>
      <c r="F799" s="561"/>
      <c r="G799" s="561"/>
      <c r="H799" s="560">
        <f t="shared" si="32"/>
        <v>0</v>
      </c>
      <c r="I799" s="560">
        <f t="shared" si="33"/>
        <v>0</v>
      </c>
      <c r="J799" s="591"/>
    </row>
    <row r="800" spans="1:10" ht="15" x14ac:dyDescent="0.2">
      <c r="A800" s="589">
        <v>662</v>
      </c>
      <c r="B800" s="590"/>
      <c r="C800" s="561"/>
      <c r="D800" s="593"/>
      <c r="E800" s="560">
        <f t="shared" si="31"/>
        <v>0</v>
      </c>
      <c r="F800" s="561"/>
      <c r="G800" s="561"/>
      <c r="H800" s="560">
        <f t="shared" si="32"/>
        <v>0</v>
      </c>
      <c r="I800" s="560">
        <f t="shared" si="33"/>
        <v>0</v>
      </c>
      <c r="J800" s="591"/>
    </row>
    <row r="801" spans="1:10" ht="15" x14ac:dyDescent="0.2">
      <c r="A801" s="589">
        <v>663</v>
      </c>
      <c r="B801" s="590"/>
      <c r="C801" s="561"/>
      <c r="D801" s="593"/>
      <c r="E801" s="560">
        <f t="shared" si="31"/>
        <v>0</v>
      </c>
      <c r="F801" s="561"/>
      <c r="G801" s="561"/>
      <c r="H801" s="560">
        <f t="shared" si="32"/>
        <v>0</v>
      </c>
      <c r="I801" s="560">
        <f t="shared" si="33"/>
        <v>0</v>
      </c>
      <c r="J801" s="591"/>
    </row>
    <row r="802" spans="1:10" ht="15" x14ac:dyDescent="0.2">
      <c r="A802" s="589">
        <v>664</v>
      </c>
      <c r="B802" s="590"/>
      <c r="C802" s="561"/>
      <c r="D802" s="593"/>
      <c r="E802" s="560">
        <f t="shared" si="31"/>
        <v>0</v>
      </c>
      <c r="F802" s="561"/>
      <c r="G802" s="561"/>
      <c r="H802" s="560">
        <f t="shared" si="32"/>
        <v>0</v>
      </c>
      <c r="I802" s="560">
        <f t="shared" si="33"/>
        <v>0</v>
      </c>
      <c r="J802" s="591"/>
    </row>
    <row r="803" spans="1:10" ht="15" x14ac:dyDescent="0.2">
      <c r="A803" s="589">
        <v>665</v>
      </c>
      <c r="B803" s="590"/>
      <c r="C803" s="561"/>
      <c r="D803" s="593"/>
      <c r="E803" s="560">
        <f t="shared" si="31"/>
        <v>0</v>
      </c>
      <c r="F803" s="561"/>
      <c r="G803" s="561"/>
      <c r="H803" s="560">
        <f t="shared" si="32"/>
        <v>0</v>
      </c>
      <c r="I803" s="560">
        <f t="shared" si="33"/>
        <v>0</v>
      </c>
      <c r="J803" s="591"/>
    </row>
    <row r="804" spans="1:10" ht="15" x14ac:dyDescent="0.2">
      <c r="A804" s="589">
        <v>666</v>
      </c>
      <c r="B804" s="590"/>
      <c r="C804" s="561"/>
      <c r="D804" s="593"/>
      <c r="E804" s="560">
        <f t="shared" si="31"/>
        <v>0</v>
      </c>
      <c r="F804" s="561"/>
      <c r="G804" s="561"/>
      <c r="H804" s="560">
        <f t="shared" si="32"/>
        <v>0</v>
      </c>
      <c r="I804" s="560">
        <f t="shared" si="33"/>
        <v>0</v>
      </c>
      <c r="J804" s="591"/>
    </row>
    <row r="805" spans="1:10" ht="15" x14ac:dyDescent="0.2">
      <c r="A805" s="589">
        <v>667</v>
      </c>
      <c r="B805" s="590"/>
      <c r="C805" s="561"/>
      <c r="D805" s="593"/>
      <c r="E805" s="560">
        <f t="shared" si="31"/>
        <v>0</v>
      </c>
      <c r="F805" s="561"/>
      <c r="G805" s="561"/>
      <c r="H805" s="560">
        <f t="shared" si="32"/>
        <v>0</v>
      </c>
      <c r="I805" s="560">
        <f t="shared" si="33"/>
        <v>0</v>
      </c>
      <c r="J805" s="591"/>
    </row>
    <row r="806" spans="1:10" ht="15" x14ac:dyDescent="0.2">
      <c r="A806" s="589">
        <v>668</v>
      </c>
      <c r="B806" s="590"/>
      <c r="C806" s="561"/>
      <c r="D806" s="593"/>
      <c r="E806" s="560">
        <f t="shared" si="31"/>
        <v>0</v>
      </c>
      <c r="F806" s="561"/>
      <c r="G806" s="561"/>
      <c r="H806" s="560">
        <f t="shared" si="32"/>
        <v>0</v>
      </c>
      <c r="I806" s="560">
        <f t="shared" si="33"/>
        <v>0</v>
      </c>
      <c r="J806" s="591"/>
    </row>
    <row r="807" spans="1:10" ht="15" x14ac:dyDescent="0.2">
      <c r="A807" s="589">
        <v>669</v>
      </c>
      <c r="B807" s="590"/>
      <c r="C807" s="561"/>
      <c r="D807" s="593"/>
      <c r="E807" s="560">
        <f t="shared" si="31"/>
        <v>0</v>
      </c>
      <c r="F807" s="561"/>
      <c r="G807" s="561"/>
      <c r="H807" s="560">
        <f t="shared" si="32"/>
        <v>0</v>
      </c>
      <c r="I807" s="560">
        <f t="shared" si="33"/>
        <v>0</v>
      </c>
      <c r="J807" s="591"/>
    </row>
    <row r="808" spans="1:10" ht="15" x14ac:dyDescent="0.2">
      <c r="A808" s="589">
        <v>670</v>
      </c>
      <c r="B808" s="590"/>
      <c r="C808" s="561"/>
      <c r="D808" s="593"/>
      <c r="E808" s="560">
        <f t="shared" si="31"/>
        <v>0</v>
      </c>
      <c r="F808" s="561"/>
      <c r="G808" s="561"/>
      <c r="H808" s="560">
        <f t="shared" si="32"/>
        <v>0</v>
      </c>
      <c r="I808" s="560">
        <f t="shared" si="33"/>
        <v>0</v>
      </c>
      <c r="J808" s="591"/>
    </row>
    <row r="809" spans="1:10" ht="15" x14ac:dyDescent="0.2">
      <c r="A809" s="589">
        <v>671</v>
      </c>
      <c r="B809" s="590"/>
      <c r="C809" s="561"/>
      <c r="D809" s="593"/>
      <c r="E809" s="560">
        <f t="shared" si="31"/>
        <v>0</v>
      </c>
      <c r="F809" s="561"/>
      <c r="G809" s="561"/>
      <c r="H809" s="560">
        <f t="shared" si="32"/>
        <v>0</v>
      </c>
      <c r="I809" s="560">
        <f t="shared" si="33"/>
        <v>0</v>
      </c>
      <c r="J809" s="591"/>
    </row>
    <row r="810" spans="1:10" ht="15" x14ac:dyDescent="0.2">
      <c r="A810" s="589">
        <v>672</v>
      </c>
      <c r="B810" s="590"/>
      <c r="C810" s="561"/>
      <c r="D810" s="593"/>
      <c r="E810" s="560">
        <f t="shared" si="31"/>
        <v>0</v>
      </c>
      <c r="F810" s="561"/>
      <c r="G810" s="561"/>
      <c r="H810" s="560">
        <f t="shared" si="32"/>
        <v>0</v>
      </c>
      <c r="I810" s="560">
        <f t="shared" si="33"/>
        <v>0</v>
      </c>
      <c r="J810" s="591"/>
    </row>
    <row r="811" spans="1:10" ht="15" x14ac:dyDescent="0.2">
      <c r="A811" s="589">
        <v>673</v>
      </c>
      <c r="B811" s="590"/>
      <c r="C811" s="561"/>
      <c r="D811" s="593"/>
      <c r="E811" s="560">
        <f t="shared" si="31"/>
        <v>0</v>
      </c>
      <c r="F811" s="561"/>
      <c r="G811" s="561"/>
      <c r="H811" s="560">
        <f t="shared" si="32"/>
        <v>0</v>
      </c>
      <c r="I811" s="560">
        <f t="shared" si="33"/>
        <v>0</v>
      </c>
      <c r="J811" s="591"/>
    </row>
    <row r="812" spans="1:10" ht="15" x14ac:dyDescent="0.2">
      <c r="A812" s="589">
        <v>674</v>
      </c>
      <c r="B812" s="590"/>
      <c r="C812" s="561"/>
      <c r="D812" s="593"/>
      <c r="E812" s="560">
        <f t="shared" si="31"/>
        <v>0</v>
      </c>
      <c r="F812" s="561"/>
      <c r="G812" s="561"/>
      <c r="H812" s="560">
        <f t="shared" si="32"/>
        <v>0</v>
      </c>
      <c r="I812" s="560">
        <f t="shared" si="33"/>
        <v>0</v>
      </c>
      <c r="J812" s="591"/>
    </row>
    <row r="813" spans="1:10" ht="15" x14ac:dyDescent="0.2">
      <c r="A813" s="589">
        <v>675</v>
      </c>
      <c r="B813" s="590"/>
      <c r="C813" s="561"/>
      <c r="D813" s="593"/>
      <c r="E813" s="560">
        <f t="shared" si="31"/>
        <v>0</v>
      </c>
      <c r="F813" s="561"/>
      <c r="G813" s="561"/>
      <c r="H813" s="560">
        <f t="shared" si="32"/>
        <v>0</v>
      </c>
      <c r="I813" s="560">
        <f t="shared" si="33"/>
        <v>0</v>
      </c>
      <c r="J813" s="591"/>
    </row>
    <row r="814" spans="1:10" ht="15" x14ac:dyDescent="0.2">
      <c r="A814" s="589">
        <v>676</v>
      </c>
      <c r="B814" s="590"/>
      <c r="C814" s="561"/>
      <c r="D814" s="593"/>
      <c r="E814" s="560">
        <f t="shared" si="31"/>
        <v>0</v>
      </c>
      <c r="F814" s="561"/>
      <c r="G814" s="561"/>
      <c r="H814" s="560">
        <f t="shared" si="32"/>
        <v>0</v>
      </c>
      <c r="I814" s="560">
        <f t="shared" si="33"/>
        <v>0</v>
      </c>
      <c r="J814" s="591"/>
    </row>
    <row r="815" spans="1:10" ht="15" x14ac:dyDescent="0.2">
      <c r="A815" s="589">
        <v>677</v>
      </c>
      <c r="B815" s="590"/>
      <c r="C815" s="561"/>
      <c r="D815" s="593"/>
      <c r="E815" s="560">
        <f t="shared" si="31"/>
        <v>0</v>
      </c>
      <c r="F815" s="561"/>
      <c r="G815" s="561"/>
      <c r="H815" s="560">
        <f t="shared" si="32"/>
        <v>0</v>
      </c>
      <c r="I815" s="560">
        <f t="shared" si="33"/>
        <v>0</v>
      </c>
      <c r="J815" s="591"/>
    </row>
    <row r="816" spans="1:10" ht="15" x14ac:dyDescent="0.2">
      <c r="A816" s="589">
        <v>678</v>
      </c>
      <c r="B816" s="590"/>
      <c r="C816" s="561"/>
      <c r="D816" s="593"/>
      <c r="E816" s="560">
        <f t="shared" si="31"/>
        <v>0</v>
      </c>
      <c r="F816" s="561"/>
      <c r="G816" s="561"/>
      <c r="H816" s="560">
        <f t="shared" si="32"/>
        <v>0</v>
      </c>
      <c r="I816" s="560">
        <f t="shared" si="33"/>
        <v>0</v>
      </c>
      <c r="J816" s="591"/>
    </row>
    <row r="817" spans="1:10" ht="15" x14ac:dyDescent="0.2">
      <c r="A817" s="589">
        <v>679</v>
      </c>
      <c r="B817" s="590"/>
      <c r="C817" s="561"/>
      <c r="D817" s="593"/>
      <c r="E817" s="560">
        <f t="shared" si="31"/>
        <v>0</v>
      </c>
      <c r="F817" s="561"/>
      <c r="G817" s="561"/>
      <c r="H817" s="560">
        <f t="shared" si="32"/>
        <v>0</v>
      </c>
      <c r="I817" s="560">
        <f t="shared" si="33"/>
        <v>0</v>
      </c>
      <c r="J817" s="591"/>
    </row>
    <row r="818" spans="1:10" ht="15" x14ac:dyDescent="0.2">
      <c r="A818" s="589">
        <v>680</v>
      </c>
      <c r="B818" s="590"/>
      <c r="C818" s="561"/>
      <c r="D818" s="593"/>
      <c r="E818" s="560">
        <f t="shared" si="31"/>
        <v>0</v>
      </c>
      <c r="F818" s="561"/>
      <c r="G818" s="561"/>
      <c r="H818" s="560">
        <f t="shared" si="32"/>
        <v>0</v>
      </c>
      <c r="I818" s="560">
        <f t="shared" si="33"/>
        <v>0</v>
      </c>
      <c r="J818" s="591"/>
    </row>
    <row r="819" spans="1:10" ht="15" x14ac:dyDescent="0.2">
      <c r="A819" s="589">
        <v>681</v>
      </c>
      <c r="B819" s="590"/>
      <c r="C819" s="561"/>
      <c r="D819" s="593"/>
      <c r="E819" s="560">
        <f t="shared" si="31"/>
        <v>0</v>
      </c>
      <c r="F819" s="561"/>
      <c r="G819" s="561"/>
      <c r="H819" s="560">
        <f t="shared" si="32"/>
        <v>0</v>
      </c>
      <c r="I819" s="560">
        <f t="shared" si="33"/>
        <v>0</v>
      </c>
      <c r="J819" s="591"/>
    </row>
    <row r="820" spans="1:10" ht="15" x14ac:dyDescent="0.2">
      <c r="A820" s="589">
        <v>682</v>
      </c>
      <c r="B820" s="590"/>
      <c r="C820" s="561"/>
      <c r="D820" s="593"/>
      <c r="E820" s="560">
        <f t="shared" si="31"/>
        <v>0</v>
      </c>
      <c r="F820" s="561"/>
      <c r="G820" s="561"/>
      <c r="H820" s="560">
        <f t="shared" si="32"/>
        <v>0</v>
      </c>
      <c r="I820" s="560">
        <f t="shared" si="33"/>
        <v>0</v>
      </c>
      <c r="J820" s="591"/>
    </row>
    <row r="821" spans="1:10" ht="15" x14ac:dyDescent="0.2">
      <c r="A821" s="589">
        <v>683</v>
      </c>
      <c r="B821" s="590"/>
      <c r="C821" s="561"/>
      <c r="D821" s="593"/>
      <c r="E821" s="560">
        <f t="shared" si="31"/>
        <v>0</v>
      </c>
      <c r="F821" s="561"/>
      <c r="G821" s="561"/>
      <c r="H821" s="560">
        <f t="shared" si="32"/>
        <v>0</v>
      </c>
      <c r="I821" s="560">
        <f t="shared" si="33"/>
        <v>0</v>
      </c>
      <c r="J821" s="591"/>
    </row>
    <row r="822" spans="1:10" ht="15" x14ac:dyDescent="0.2">
      <c r="A822" s="589">
        <v>684</v>
      </c>
      <c r="B822" s="590"/>
      <c r="C822" s="561"/>
      <c r="D822" s="593"/>
      <c r="E822" s="560">
        <f t="shared" si="31"/>
        <v>0</v>
      </c>
      <c r="F822" s="561"/>
      <c r="G822" s="561"/>
      <c r="H822" s="560">
        <f t="shared" si="32"/>
        <v>0</v>
      </c>
      <c r="I822" s="560">
        <f t="shared" si="33"/>
        <v>0</v>
      </c>
      <c r="J822" s="591"/>
    </row>
    <row r="823" spans="1:10" ht="15" x14ac:dyDescent="0.2">
      <c r="A823" s="589">
        <v>685</v>
      </c>
      <c r="B823" s="590"/>
      <c r="C823" s="561"/>
      <c r="D823" s="593"/>
      <c r="E823" s="560">
        <f t="shared" si="31"/>
        <v>0</v>
      </c>
      <c r="F823" s="561"/>
      <c r="G823" s="561"/>
      <c r="H823" s="560">
        <f t="shared" si="32"/>
        <v>0</v>
      </c>
      <c r="I823" s="560">
        <f t="shared" si="33"/>
        <v>0</v>
      </c>
      <c r="J823" s="591"/>
    </row>
    <row r="824" spans="1:10" ht="15" x14ac:dyDescent="0.2">
      <c r="A824" s="589">
        <v>686</v>
      </c>
      <c r="B824" s="590"/>
      <c r="C824" s="561"/>
      <c r="D824" s="593"/>
      <c r="E824" s="560">
        <f t="shared" si="31"/>
        <v>0</v>
      </c>
      <c r="F824" s="561"/>
      <c r="G824" s="561"/>
      <c r="H824" s="560">
        <f t="shared" si="32"/>
        <v>0</v>
      </c>
      <c r="I824" s="560">
        <f t="shared" si="33"/>
        <v>0</v>
      </c>
      <c r="J824" s="591"/>
    </row>
    <row r="825" spans="1:10" ht="15" x14ac:dyDescent="0.2">
      <c r="A825" s="589">
        <v>687</v>
      </c>
      <c r="B825" s="590"/>
      <c r="C825" s="561"/>
      <c r="D825" s="593"/>
      <c r="E825" s="560">
        <f t="shared" si="31"/>
        <v>0</v>
      </c>
      <c r="F825" s="561"/>
      <c r="G825" s="561"/>
      <c r="H825" s="560">
        <f t="shared" si="32"/>
        <v>0</v>
      </c>
      <c r="I825" s="560">
        <f t="shared" si="33"/>
        <v>0</v>
      </c>
      <c r="J825" s="591"/>
    </row>
    <row r="826" spans="1:10" ht="15" x14ac:dyDescent="0.2">
      <c r="A826" s="589">
        <v>688</v>
      </c>
      <c r="B826" s="590"/>
      <c r="C826" s="561"/>
      <c r="D826" s="593"/>
      <c r="E826" s="560">
        <f t="shared" si="31"/>
        <v>0</v>
      </c>
      <c r="F826" s="561"/>
      <c r="G826" s="561"/>
      <c r="H826" s="560">
        <f t="shared" si="32"/>
        <v>0</v>
      </c>
      <c r="I826" s="560">
        <f t="shared" si="33"/>
        <v>0</v>
      </c>
      <c r="J826" s="591"/>
    </row>
    <row r="827" spans="1:10" ht="15" x14ac:dyDescent="0.2">
      <c r="A827" s="589">
        <v>689</v>
      </c>
      <c r="B827" s="590"/>
      <c r="C827" s="561"/>
      <c r="D827" s="593"/>
      <c r="E827" s="560">
        <f t="shared" si="31"/>
        <v>0</v>
      </c>
      <c r="F827" s="561"/>
      <c r="G827" s="561"/>
      <c r="H827" s="560">
        <f t="shared" si="32"/>
        <v>0</v>
      </c>
      <c r="I827" s="560">
        <f t="shared" si="33"/>
        <v>0</v>
      </c>
      <c r="J827" s="591"/>
    </row>
    <row r="828" spans="1:10" ht="15" x14ac:dyDescent="0.2">
      <c r="A828" s="589">
        <v>690</v>
      </c>
      <c r="B828" s="590"/>
      <c r="C828" s="561"/>
      <c r="D828" s="593"/>
      <c r="E828" s="560">
        <f t="shared" si="31"/>
        <v>0</v>
      </c>
      <c r="F828" s="561"/>
      <c r="G828" s="561"/>
      <c r="H828" s="560">
        <f t="shared" si="32"/>
        <v>0</v>
      </c>
      <c r="I828" s="560">
        <f t="shared" si="33"/>
        <v>0</v>
      </c>
      <c r="J828" s="591"/>
    </row>
    <row r="829" spans="1:10" ht="15" x14ac:dyDescent="0.2">
      <c r="A829" s="589">
        <v>691</v>
      </c>
      <c r="B829" s="590"/>
      <c r="C829" s="561"/>
      <c r="D829" s="593"/>
      <c r="E829" s="560">
        <f t="shared" si="31"/>
        <v>0</v>
      </c>
      <c r="F829" s="561"/>
      <c r="G829" s="561"/>
      <c r="H829" s="560">
        <f t="shared" si="32"/>
        <v>0</v>
      </c>
      <c r="I829" s="560">
        <f t="shared" si="33"/>
        <v>0</v>
      </c>
      <c r="J829" s="591"/>
    </row>
    <row r="830" spans="1:10" ht="15" x14ac:dyDescent="0.2">
      <c r="A830" s="589">
        <v>692</v>
      </c>
      <c r="B830" s="590"/>
      <c r="C830" s="561"/>
      <c r="D830" s="593"/>
      <c r="E830" s="560">
        <f t="shared" si="31"/>
        <v>0</v>
      </c>
      <c r="F830" s="561"/>
      <c r="G830" s="561"/>
      <c r="H830" s="560">
        <f t="shared" si="32"/>
        <v>0</v>
      </c>
      <c r="I830" s="560">
        <f t="shared" si="33"/>
        <v>0</v>
      </c>
      <c r="J830" s="591"/>
    </row>
    <row r="831" spans="1:10" ht="15" x14ac:dyDescent="0.2">
      <c r="A831" s="589">
        <v>693</v>
      </c>
      <c r="B831" s="590"/>
      <c r="C831" s="561"/>
      <c r="D831" s="593"/>
      <c r="E831" s="560">
        <f t="shared" si="31"/>
        <v>0</v>
      </c>
      <c r="F831" s="561"/>
      <c r="G831" s="561"/>
      <c r="H831" s="560">
        <f t="shared" si="32"/>
        <v>0</v>
      </c>
      <c r="I831" s="560">
        <f t="shared" si="33"/>
        <v>0</v>
      </c>
      <c r="J831" s="591"/>
    </row>
    <row r="832" spans="1:10" ht="15" x14ac:dyDescent="0.2">
      <c r="A832" s="589">
        <v>694</v>
      </c>
      <c r="B832" s="590"/>
      <c r="C832" s="561"/>
      <c r="D832" s="593"/>
      <c r="E832" s="560">
        <f t="shared" si="31"/>
        <v>0</v>
      </c>
      <c r="F832" s="561"/>
      <c r="G832" s="561"/>
      <c r="H832" s="560">
        <f t="shared" si="32"/>
        <v>0</v>
      </c>
      <c r="I832" s="560">
        <f t="shared" si="33"/>
        <v>0</v>
      </c>
      <c r="J832" s="591"/>
    </row>
    <row r="833" spans="1:10" ht="15" x14ac:dyDescent="0.2">
      <c r="A833" s="589">
        <v>695</v>
      </c>
      <c r="B833" s="590"/>
      <c r="C833" s="561"/>
      <c r="D833" s="593"/>
      <c r="E833" s="560">
        <f t="shared" si="31"/>
        <v>0</v>
      </c>
      <c r="F833" s="561"/>
      <c r="G833" s="561"/>
      <c r="H833" s="560">
        <f t="shared" si="32"/>
        <v>0</v>
      </c>
      <c r="I833" s="560">
        <f t="shared" si="33"/>
        <v>0</v>
      </c>
      <c r="J833" s="591"/>
    </row>
    <row r="834" spans="1:10" ht="15" x14ac:dyDescent="0.2">
      <c r="A834" s="589">
        <v>696</v>
      </c>
      <c r="B834" s="590"/>
      <c r="C834" s="561"/>
      <c r="D834" s="593"/>
      <c r="E834" s="560">
        <f t="shared" si="31"/>
        <v>0</v>
      </c>
      <c r="F834" s="561"/>
      <c r="G834" s="561"/>
      <c r="H834" s="560">
        <f t="shared" si="32"/>
        <v>0</v>
      </c>
      <c r="I834" s="560">
        <f t="shared" si="33"/>
        <v>0</v>
      </c>
      <c r="J834" s="591"/>
    </row>
    <row r="835" spans="1:10" ht="15" x14ac:dyDescent="0.2">
      <c r="A835" s="589">
        <v>697</v>
      </c>
      <c r="B835" s="590"/>
      <c r="C835" s="561"/>
      <c r="D835" s="593"/>
      <c r="E835" s="560">
        <f t="shared" si="31"/>
        <v>0</v>
      </c>
      <c r="F835" s="561"/>
      <c r="G835" s="561"/>
      <c r="H835" s="560">
        <f t="shared" si="32"/>
        <v>0</v>
      </c>
      <c r="I835" s="560">
        <f t="shared" si="33"/>
        <v>0</v>
      </c>
      <c r="J835" s="591"/>
    </row>
    <row r="836" spans="1:10" ht="15" x14ac:dyDescent="0.2">
      <c r="A836" s="589">
        <v>698</v>
      </c>
      <c r="B836" s="590"/>
      <c r="C836" s="561"/>
      <c r="D836" s="593"/>
      <c r="E836" s="560">
        <f t="shared" si="31"/>
        <v>0</v>
      </c>
      <c r="F836" s="561"/>
      <c r="G836" s="561"/>
      <c r="H836" s="560">
        <f t="shared" si="32"/>
        <v>0</v>
      </c>
      <c r="I836" s="560">
        <f t="shared" si="33"/>
        <v>0</v>
      </c>
      <c r="J836" s="591"/>
    </row>
    <row r="837" spans="1:10" ht="15" x14ac:dyDescent="0.2">
      <c r="A837" s="589">
        <v>699</v>
      </c>
      <c r="B837" s="590"/>
      <c r="C837" s="561"/>
      <c r="D837" s="593"/>
      <c r="E837" s="560">
        <f t="shared" si="31"/>
        <v>0</v>
      </c>
      <c r="F837" s="561"/>
      <c r="G837" s="561"/>
      <c r="H837" s="560">
        <f t="shared" si="32"/>
        <v>0</v>
      </c>
      <c r="I837" s="560">
        <f t="shared" si="33"/>
        <v>0</v>
      </c>
      <c r="J837" s="591"/>
    </row>
    <row r="838" spans="1:10" ht="15" x14ac:dyDescent="0.2">
      <c r="A838" s="589">
        <v>700</v>
      </c>
      <c r="B838" s="590"/>
      <c r="C838" s="561"/>
      <c r="D838" s="593"/>
      <c r="E838" s="560">
        <f t="shared" si="31"/>
        <v>0</v>
      </c>
      <c r="F838" s="561"/>
      <c r="G838" s="561"/>
      <c r="H838" s="560">
        <f t="shared" si="32"/>
        <v>0</v>
      </c>
      <c r="I838" s="560">
        <f t="shared" si="33"/>
        <v>0</v>
      </c>
      <c r="J838" s="591"/>
    </row>
    <row r="839" spans="1:10" ht="15" x14ac:dyDescent="0.2">
      <c r="A839" s="589">
        <v>701</v>
      </c>
      <c r="B839" s="590"/>
      <c r="C839" s="561"/>
      <c r="D839" s="593"/>
      <c r="E839" s="560">
        <f t="shared" si="31"/>
        <v>0</v>
      </c>
      <c r="F839" s="561"/>
      <c r="G839" s="561"/>
      <c r="H839" s="560">
        <f t="shared" si="32"/>
        <v>0</v>
      </c>
      <c r="I839" s="560">
        <f t="shared" si="33"/>
        <v>0</v>
      </c>
      <c r="J839" s="591"/>
    </row>
    <row r="840" spans="1:10" ht="15" x14ac:dyDescent="0.2">
      <c r="A840" s="589">
        <v>702</v>
      </c>
      <c r="B840" s="590"/>
      <c r="C840" s="561"/>
      <c r="D840" s="593"/>
      <c r="E840" s="560">
        <f t="shared" si="31"/>
        <v>0</v>
      </c>
      <c r="F840" s="561"/>
      <c r="G840" s="561"/>
      <c r="H840" s="560">
        <f t="shared" si="32"/>
        <v>0</v>
      </c>
      <c r="I840" s="560">
        <f t="shared" si="33"/>
        <v>0</v>
      </c>
      <c r="J840" s="591"/>
    </row>
    <row r="841" spans="1:10" ht="15" x14ac:dyDescent="0.2">
      <c r="A841" s="589">
        <v>703</v>
      </c>
      <c r="B841" s="590"/>
      <c r="C841" s="561"/>
      <c r="D841" s="593"/>
      <c r="E841" s="560">
        <f t="shared" si="31"/>
        <v>0</v>
      </c>
      <c r="F841" s="561"/>
      <c r="G841" s="561"/>
      <c r="H841" s="560">
        <f t="shared" si="32"/>
        <v>0</v>
      </c>
      <c r="I841" s="560">
        <f t="shared" si="33"/>
        <v>0</v>
      </c>
      <c r="J841" s="591"/>
    </row>
    <row r="842" spans="1:10" ht="15" x14ac:dyDescent="0.2">
      <c r="A842" s="589">
        <v>704</v>
      </c>
      <c r="B842" s="590"/>
      <c r="C842" s="561"/>
      <c r="D842" s="593"/>
      <c r="E842" s="560">
        <f t="shared" si="31"/>
        <v>0</v>
      </c>
      <c r="F842" s="561"/>
      <c r="G842" s="561"/>
      <c r="H842" s="560">
        <f t="shared" si="32"/>
        <v>0</v>
      </c>
      <c r="I842" s="560">
        <f t="shared" si="33"/>
        <v>0</v>
      </c>
      <c r="J842" s="591"/>
    </row>
    <row r="843" spans="1:10" ht="15" x14ac:dyDescent="0.2">
      <c r="A843" s="589">
        <v>705</v>
      </c>
      <c r="B843" s="590"/>
      <c r="C843" s="561"/>
      <c r="D843" s="593"/>
      <c r="E843" s="560">
        <f t="shared" ref="E843:E906" si="34">IF(D843=0,0,NETWORKDAYS(D843,EOMONTH(D843,0),$E$7:$E$111)*8)</f>
        <v>0</v>
      </c>
      <c r="F843" s="561"/>
      <c r="G843" s="561"/>
      <c r="H843" s="560">
        <f t="shared" ref="H843:H906" si="35">IF(E843=0,0,IF(F843=0,ROUND(C843*G843/E843,2),ROUND(C843*G843/F843,2)))</f>
        <v>0</v>
      </c>
      <c r="I843" s="560">
        <f t="shared" si="33"/>
        <v>0</v>
      </c>
      <c r="J843" s="591"/>
    </row>
    <row r="844" spans="1:10" ht="15" x14ac:dyDescent="0.2">
      <c r="A844" s="589">
        <v>706</v>
      </c>
      <c r="B844" s="590"/>
      <c r="C844" s="561"/>
      <c r="D844" s="593"/>
      <c r="E844" s="560">
        <f t="shared" si="34"/>
        <v>0</v>
      </c>
      <c r="F844" s="561"/>
      <c r="G844" s="561"/>
      <c r="H844" s="560">
        <f t="shared" si="35"/>
        <v>0</v>
      </c>
      <c r="I844" s="560">
        <f t="shared" ref="I844:I907" si="36">IF($I$135="3,50 €/qm",ROUND(H844*3.5,2),0)</f>
        <v>0</v>
      </c>
      <c r="J844" s="591"/>
    </row>
    <row r="845" spans="1:10" ht="15" x14ac:dyDescent="0.2">
      <c r="A845" s="589">
        <v>707</v>
      </c>
      <c r="B845" s="590"/>
      <c r="C845" s="561"/>
      <c r="D845" s="593"/>
      <c r="E845" s="560">
        <f t="shared" si="34"/>
        <v>0</v>
      </c>
      <c r="F845" s="561"/>
      <c r="G845" s="561"/>
      <c r="H845" s="560">
        <f t="shared" si="35"/>
        <v>0</v>
      </c>
      <c r="I845" s="560">
        <f t="shared" si="36"/>
        <v>0</v>
      </c>
      <c r="J845" s="591"/>
    </row>
    <row r="846" spans="1:10" ht="15" x14ac:dyDescent="0.2">
      <c r="A846" s="589">
        <v>708</v>
      </c>
      <c r="B846" s="590"/>
      <c r="C846" s="561"/>
      <c r="D846" s="593"/>
      <c r="E846" s="560">
        <f t="shared" si="34"/>
        <v>0</v>
      </c>
      <c r="F846" s="561"/>
      <c r="G846" s="561"/>
      <c r="H846" s="560">
        <f t="shared" si="35"/>
        <v>0</v>
      </c>
      <c r="I846" s="560">
        <f t="shared" si="36"/>
        <v>0</v>
      </c>
      <c r="J846" s="591"/>
    </row>
    <row r="847" spans="1:10" ht="15" x14ac:dyDescent="0.2">
      <c r="A847" s="589">
        <v>709</v>
      </c>
      <c r="B847" s="590"/>
      <c r="C847" s="561"/>
      <c r="D847" s="593"/>
      <c r="E847" s="560">
        <f t="shared" si="34"/>
        <v>0</v>
      </c>
      <c r="F847" s="561"/>
      <c r="G847" s="561"/>
      <c r="H847" s="560">
        <f t="shared" si="35"/>
        <v>0</v>
      </c>
      <c r="I847" s="560">
        <f t="shared" si="36"/>
        <v>0</v>
      </c>
      <c r="J847" s="591"/>
    </row>
    <row r="848" spans="1:10" ht="15" x14ac:dyDescent="0.2">
      <c r="A848" s="589">
        <v>710</v>
      </c>
      <c r="B848" s="590"/>
      <c r="C848" s="561"/>
      <c r="D848" s="593"/>
      <c r="E848" s="560">
        <f t="shared" si="34"/>
        <v>0</v>
      </c>
      <c r="F848" s="561"/>
      <c r="G848" s="561"/>
      <c r="H848" s="560">
        <f t="shared" si="35"/>
        <v>0</v>
      </c>
      <c r="I848" s="560">
        <f t="shared" si="36"/>
        <v>0</v>
      </c>
      <c r="J848" s="591"/>
    </row>
    <row r="849" spans="1:10" ht="15" x14ac:dyDescent="0.2">
      <c r="A849" s="589">
        <v>711</v>
      </c>
      <c r="B849" s="590"/>
      <c r="C849" s="561"/>
      <c r="D849" s="593"/>
      <c r="E849" s="560">
        <f t="shared" si="34"/>
        <v>0</v>
      </c>
      <c r="F849" s="561"/>
      <c r="G849" s="561"/>
      <c r="H849" s="560">
        <f t="shared" si="35"/>
        <v>0</v>
      </c>
      <c r="I849" s="560">
        <f t="shared" si="36"/>
        <v>0</v>
      </c>
      <c r="J849" s="591"/>
    </row>
    <row r="850" spans="1:10" ht="15" x14ac:dyDescent="0.2">
      <c r="A850" s="589">
        <v>712</v>
      </c>
      <c r="B850" s="590"/>
      <c r="C850" s="561"/>
      <c r="D850" s="593"/>
      <c r="E850" s="560">
        <f t="shared" si="34"/>
        <v>0</v>
      </c>
      <c r="F850" s="561"/>
      <c r="G850" s="561"/>
      <c r="H850" s="560">
        <f t="shared" si="35"/>
        <v>0</v>
      </c>
      <c r="I850" s="560">
        <f t="shared" si="36"/>
        <v>0</v>
      </c>
      <c r="J850" s="591"/>
    </row>
    <row r="851" spans="1:10" ht="15" x14ac:dyDescent="0.2">
      <c r="A851" s="589">
        <v>713</v>
      </c>
      <c r="B851" s="590"/>
      <c r="C851" s="561"/>
      <c r="D851" s="593"/>
      <c r="E851" s="560">
        <f t="shared" si="34"/>
        <v>0</v>
      </c>
      <c r="F851" s="561"/>
      <c r="G851" s="561"/>
      <c r="H851" s="560">
        <f t="shared" si="35"/>
        <v>0</v>
      </c>
      <c r="I851" s="560">
        <f t="shared" si="36"/>
        <v>0</v>
      </c>
      <c r="J851" s="591"/>
    </row>
    <row r="852" spans="1:10" ht="15" x14ac:dyDescent="0.2">
      <c r="A852" s="589">
        <v>714</v>
      </c>
      <c r="B852" s="590"/>
      <c r="C852" s="561"/>
      <c r="D852" s="593"/>
      <c r="E852" s="560">
        <f t="shared" si="34"/>
        <v>0</v>
      </c>
      <c r="F852" s="561"/>
      <c r="G852" s="561"/>
      <c r="H852" s="560">
        <f t="shared" si="35"/>
        <v>0</v>
      </c>
      <c r="I852" s="560">
        <f t="shared" si="36"/>
        <v>0</v>
      </c>
      <c r="J852" s="591"/>
    </row>
    <row r="853" spans="1:10" ht="15" x14ac:dyDescent="0.2">
      <c r="A853" s="589">
        <v>715</v>
      </c>
      <c r="B853" s="590"/>
      <c r="C853" s="561"/>
      <c r="D853" s="593"/>
      <c r="E853" s="560">
        <f t="shared" si="34"/>
        <v>0</v>
      </c>
      <c r="F853" s="561"/>
      <c r="G853" s="561"/>
      <c r="H853" s="560">
        <f t="shared" si="35"/>
        <v>0</v>
      </c>
      <c r="I853" s="560">
        <f t="shared" si="36"/>
        <v>0</v>
      </c>
      <c r="J853" s="591"/>
    </row>
    <row r="854" spans="1:10" ht="15" x14ac:dyDescent="0.2">
      <c r="A854" s="589">
        <v>716</v>
      </c>
      <c r="B854" s="590"/>
      <c r="C854" s="561"/>
      <c r="D854" s="593"/>
      <c r="E854" s="560">
        <f t="shared" si="34"/>
        <v>0</v>
      </c>
      <c r="F854" s="561"/>
      <c r="G854" s="561"/>
      <c r="H854" s="560">
        <f t="shared" si="35"/>
        <v>0</v>
      </c>
      <c r="I854" s="560">
        <f t="shared" si="36"/>
        <v>0</v>
      </c>
      <c r="J854" s="591"/>
    </row>
    <row r="855" spans="1:10" ht="15" x14ac:dyDescent="0.2">
      <c r="A855" s="589">
        <v>717</v>
      </c>
      <c r="B855" s="590"/>
      <c r="C855" s="561"/>
      <c r="D855" s="593"/>
      <c r="E855" s="560">
        <f t="shared" si="34"/>
        <v>0</v>
      </c>
      <c r="F855" s="561"/>
      <c r="G855" s="561"/>
      <c r="H855" s="560">
        <f t="shared" si="35"/>
        <v>0</v>
      </c>
      <c r="I855" s="560">
        <f t="shared" si="36"/>
        <v>0</v>
      </c>
      <c r="J855" s="591"/>
    </row>
    <row r="856" spans="1:10" ht="15" x14ac:dyDescent="0.2">
      <c r="A856" s="589">
        <v>718</v>
      </c>
      <c r="B856" s="590"/>
      <c r="C856" s="561"/>
      <c r="D856" s="593"/>
      <c r="E856" s="560">
        <f t="shared" si="34"/>
        <v>0</v>
      </c>
      <c r="F856" s="561"/>
      <c r="G856" s="561"/>
      <c r="H856" s="560">
        <f t="shared" si="35"/>
        <v>0</v>
      </c>
      <c r="I856" s="560">
        <f t="shared" si="36"/>
        <v>0</v>
      </c>
      <c r="J856" s="591"/>
    </row>
    <row r="857" spans="1:10" ht="15" x14ac:dyDescent="0.2">
      <c r="A857" s="589">
        <v>719</v>
      </c>
      <c r="B857" s="590"/>
      <c r="C857" s="561"/>
      <c r="D857" s="593"/>
      <c r="E857" s="560">
        <f t="shared" si="34"/>
        <v>0</v>
      </c>
      <c r="F857" s="561"/>
      <c r="G857" s="561"/>
      <c r="H857" s="560">
        <f t="shared" si="35"/>
        <v>0</v>
      </c>
      <c r="I857" s="560">
        <f t="shared" si="36"/>
        <v>0</v>
      </c>
      <c r="J857" s="591"/>
    </row>
    <row r="858" spans="1:10" ht="15" x14ac:dyDescent="0.2">
      <c r="A858" s="589">
        <v>720</v>
      </c>
      <c r="B858" s="590"/>
      <c r="C858" s="561"/>
      <c r="D858" s="593"/>
      <c r="E858" s="560">
        <f t="shared" si="34"/>
        <v>0</v>
      </c>
      <c r="F858" s="561"/>
      <c r="G858" s="561"/>
      <c r="H858" s="560">
        <f t="shared" si="35"/>
        <v>0</v>
      </c>
      <c r="I858" s="560">
        <f t="shared" si="36"/>
        <v>0</v>
      </c>
      <c r="J858" s="591"/>
    </row>
    <row r="859" spans="1:10" ht="15" x14ac:dyDescent="0.2">
      <c r="A859" s="589">
        <v>721</v>
      </c>
      <c r="B859" s="590"/>
      <c r="C859" s="561"/>
      <c r="D859" s="593"/>
      <c r="E859" s="560">
        <f t="shared" si="34"/>
        <v>0</v>
      </c>
      <c r="F859" s="561"/>
      <c r="G859" s="561"/>
      <c r="H859" s="560">
        <f t="shared" si="35"/>
        <v>0</v>
      </c>
      <c r="I859" s="560">
        <f t="shared" si="36"/>
        <v>0</v>
      </c>
      <c r="J859" s="591"/>
    </row>
    <row r="860" spans="1:10" ht="15" x14ac:dyDescent="0.2">
      <c r="A860" s="589">
        <v>722</v>
      </c>
      <c r="B860" s="590"/>
      <c r="C860" s="561"/>
      <c r="D860" s="593"/>
      <c r="E860" s="560">
        <f t="shared" si="34"/>
        <v>0</v>
      </c>
      <c r="F860" s="561"/>
      <c r="G860" s="561"/>
      <c r="H860" s="560">
        <f t="shared" si="35"/>
        <v>0</v>
      </c>
      <c r="I860" s="560">
        <f t="shared" si="36"/>
        <v>0</v>
      </c>
      <c r="J860" s="591"/>
    </row>
    <row r="861" spans="1:10" ht="15" x14ac:dyDescent="0.2">
      <c r="A861" s="589">
        <v>723</v>
      </c>
      <c r="B861" s="590"/>
      <c r="C861" s="561"/>
      <c r="D861" s="593"/>
      <c r="E861" s="560">
        <f t="shared" si="34"/>
        <v>0</v>
      </c>
      <c r="F861" s="561"/>
      <c r="G861" s="561"/>
      <c r="H861" s="560">
        <f t="shared" si="35"/>
        <v>0</v>
      </c>
      <c r="I861" s="560">
        <f t="shared" si="36"/>
        <v>0</v>
      </c>
      <c r="J861" s="591"/>
    </row>
    <row r="862" spans="1:10" ht="15" x14ac:dyDescent="0.2">
      <c r="A862" s="589">
        <v>724</v>
      </c>
      <c r="B862" s="590"/>
      <c r="C862" s="561"/>
      <c r="D862" s="593"/>
      <c r="E862" s="560">
        <f t="shared" si="34"/>
        <v>0</v>
      </c>
      <c r="F862" s="561"/>
      <c r="G862" s="561"/>
      <c r="H862" s="560">
        <f t="shared" si="35"/>
        <v>0</v>
      </c>
      <c r="I862" s="560">
        <f t="shared" si="36"/>
        <v>0</v>
      </c>
      <c r="J862" s="591"/>
    </row>
    <row r="863" spans="1:10" ht="15" x14ac:dyDescent="0.2">
      <c r="A863" s="589">
        <v>725</v>
      </c>
      <c r="B863" s="590"/>
      <c r="C863" s="561"/>
      <c r="D863" s="593"/>
      <c r="E863" s="560">
        <f t="shared" si="34"/>
        <v>0</v>
      </c>
      <c r="F863" s="561"/>
      <c r="G863" s="561"/>
      <c r="H863" s="560">
        <f t="shared" si="35"/>
        <v>0</v>
      </c>
      <c r="I863" s="560">
        <f t="shared" si="36"/>
        <v>0</v>
      </c>
      <c r="J863" s="591"/>
    </row>
    <row r="864" spans="1:10" ht="15" x14ac:dyDescent="0.2">
      <c r="A864" s="589">
        <v>726</v>
      </c>
      <c r="B864" s="590"/>
      <c r="C864" s="561"/>
      <c r="D864" s="593"/>
      <c r="E864" s="560">
        <f t="shared" si="34"/>
        <v>0</v>
      </c>
      <c r="F864" s="561"/>
      <c r="G864" s="561"/>
      <c r="H864" s="560">
        <f t="shared" si="35"/>
        <v>0</v>
      </c>
      <c r="I864" s="560">
        <f t="shared" si="36"/>
        <v>0</v>
      </c>
      <c r="J864" s="591"/>
    </row>
    <row r="865" spans="1:10" ht="15" x14ac:dyDescent="0.2">
      <c r="A865" s="589">
        <v>727</v>
      </c>
      <c r="B865" s="590"/>
      <c r="C865" s="561"/>
      <c r="D865" s="593"/>
      <c r="E865" s="560">
        <f t="shared" si="34"/>
        <v>0</v>
      </c>
      <c r="F865" s="561"/>
      <c r="G865" s="561"/>
      <c r="H865" s="560">
        <f t="shared" si="35"/>
        <v>0</v>
      </c>
      <c r="I865" s="560">
        <f t="shared" si="36"/>
        <v>0</v>
      </c>
      <c r="J865" s="591"/>
    </row>
    <row r="866" spans="1:10" ht="15" x14ac:dyDescent="0.2">
      <c r="A866" s="589">
        <v>728</v>
      </c>
      <c r="B866" s="590"/>
      <c r="C866" s="561"/>
      <c r="D866" s="593"/>
      <c r="E866" s="560">
        <f t="shared" si="34"/>
        <v>0</v>
      </c>
      <c r="F866" s="561"/>
      <c r="G866" s="561"/>
      <c r="H866" s="560">
        <f t="shared" si="35"/>
        <v>0</v>
      </c>
      <c r="I866" s="560">
        <f t="shared" si="36"/>
        <v>0</v>
      </c>
      <c r="J866" s="591"/>
    </row>
    <row r="867" spans="1:10" ht="15" x14ac:dyDescent="0.2">
      <c r="A867" s="589">
        <v>729</v>
      </c>
      <c r="B867" s="590"/>
      <c r="C867" s="561"/>
      <c r="D867" s="593"/>
      <c r="E867" s="560">
        <f t="shared" si="34"/>
        <v>0</v>
      </c>
      <c r="F867" s="561"/>
      <c r="G867" s="561"/>
      <c r="H867" s="560">
        <f t="shared" si="35"/>
        <v>0</v>
      </c>
      <c r="I867" s="560">
        <f t="shared" si="36"/>
        <v>0</v>
      </c>
      <c r="J867" s="591"/>
    </row>
    <row r="868" spans="1:10" ht="15" x14ac:dyDescent="0.2">
      <c r="A868" s="589">
        <v>730</v>
      </c>
      <c r="B868" s="590"/>
      <c r="C868" s="561"/>
      <c r="D868" s="593"/>
      <c r="E868" s="560">
        <f t="shared" si="34"/>
        <v>0</v>
      </c>
      <c r="F868" s="561"/>
      <c r="G868" s="561"/>
      <c r="H868" s="560">
        <f t="shared" si="35"/>
        <v>0</v>
      </c>
      <c r="I868" s="560">
        <f t="shared" si="36"/>
        <v>0</v>
      </c>
      <c r="J868" s="591"/>
    </row>
    <row r="869" spans="1:10" ht="15" x14ac:dyDescent="0.2">
      <c r="A869" s="589">
        <v>731</v>
      </c>
      <c r="B869" s="590"/>
      <c r="C869" s="561"/>
      <c r="D869" s="593"/>
      <c r="E869" s="560">
        <f t="shared" si="34"/>
        <v>0</v>
      </c>
      <c r="F869" s="561"/>
      <c r="G869" s="561"/>
      <c r="H869" s="560">
        <f t="shared" si="35"/>
        <v>0</v>
      </c>
      <c r="I869" s="560">
        <f t="shared" si="36"/>
        <v>0</v>
      </c>
      <c r="J869" s="591"/>
    </row>
    <row r="870" spans="1:10" ht="15" x14ac:dyDescent="0.2">
      <c r="A870" s="589">
        <v>732</v>
      </c>
      <c r="B870" s="590"/>
      <c r="C870" s="561"/>
      <c r="D870" s="593"/>
      <c r="E870" s="560">
        <f t="shared" si="34"/>
        <v>0</v>
      </c>
      <c r="F870" s="561"/>
      <c r="G870" s="561"/>
      <c r="H870" s="560">
        <f t="shared" si="35"/>
        <v>0</v>
      </c>
      <c r="I870" s="560">
        <f t="shared" si="36"/>
        <v>0</v>
      </c>
      <c r="J870" s="591"/>
    </row>
    <row r="871" spans="1:10" ht="15" x14ac:dyDescent="0.2">
      <c r="A871" s="589">
        <v>733</v>
      </c>
      <c r="B871" s="590"/>
      <c r="C871" s="561"/>
      <c r="D871" s="593"/>
      <c r="E871" s="560">
        <f t="shared" si="34"/>
        <v>0</v>
      </c>
      <c r="F871" s="561"/>
      <c r="G871" s="561"/>
      <c r="H871" s="560">
        <f t="shared" si="35"/>
        <v>0</v>
      </c>
      <c r="I871" s="560">
        <f t="shared" si="36"/>
        <v>0</v>
      </c>
      <c r="J871" s="591"/>
    </row>
    <row r="872" spans="1:10" ht="15" x14ac:dyDescent="0.2">
      <c r="A872" s="589">
        <v>734</v>
      </c>
      <c r="B872" s="590"/>
      <c r="C872" s="561"/>
      <c r="D872" s="593"/>
      <c r="E872" s="560">
        <f t="shared" si="34"/>
        <v>0</v>
      </c>
      <c r="F872" s="561"/>
      <c r="G872" s="561"/>
      <c r="H872" s="560">
        <f t="shared" si="35"/>
        <v>0</v>
      </c>
      <c r="I872" s="560">
        <f t="shared" si="36"/>
        <v>0</v>
      </c>
      <c r="J872" s="591"/>
    </row>
    <row r="873" spans="1:10" ht="15" x14ac:dyDescent="0.2">
      <c r="A873" s="589">
        <v>735</v>
      </c>
      <c r="B873" s="590"/>
      <c r="C873" s="561"/>
      <c r="D873" s="593"/>
      <c r="E873" s="560">
        <f t="shared" si="34"/>
        <v>0</v>
      </c>
      <c r="F873" s="561"/>
      <c r="G873" s="561"/>
      <c r="H873" s="560">
        <f t="shared" si="35"/>
        <v>0</v>
      </c>
      <c r="I873" s="560">
        <f t="shared" si="36"/>
        <v>0</v>
      </c>
      <c r="J873" s="591"/>
    </row>
    <row r="874" spans="1:10" ht="15" x14ac:dyDescent="0.2">
      <c r="A874" s="589">
        <v>736</v>
      </c>
      <c r="B874" s="590"/>
      <c r="C874" s="561"/>
      <c r="D874" s="593"/>
      <c r="E874" s="560">
        <f t="shared" si="34"/>
        <v>0</v>
      </c>
      <c r="F874" s="561"/>
      <c r="G874" s="561"/>
      <c r="H874" s="560">
        <f t="shared" si="35"/>
        <v>0</v>
      </c>
      <c r="I874" s="560">
        <f t="shared" si="36"/>
        <v>0</v>
      </c>
      <c r="J874" s="591"/>
    </row>
    <row r="875" spans="1:10" ht="15" x14ac:dyDescent="0.2">
      <c r="A875" s="589">
        <v>737</v>
      </c>
      <c r="B875" s="590"/>
      <c r="C875" s="561"/>
      <c r="D875" s="593"/>
      <c r="E875" s="560">
        <f t="shared" si="34"/>
        <v>0</v>
      </c>
      <c r="F875" s="561"/>
      <c r="G875" s="561"/>
      <c r="H875" s="560">
        <f t="shared" si="35"/>
        <v>0</v>
      </c>
      <c r="I875" s="560">
        <f t="shared" si="36"/>
        <v>0</v>
      </c>
      <c r="J875" s="591"/>
    </row>
    <row r="876" spans="1:10" ht="15" x14ac:dyDescent="0.2">
      <c r="A876" s="589">
        <v>738</v>
      </c>
      <c r="B876" s="590"/>
      <c r="C876" s="561"/>
      <c r="D876" s="593"/>
      <c r="E876" s="560">
        <f t="shared" si="34"/>
        <v>0</v>
      </c>
      <c r="F876" s="561"/>
      <c r="G876" s="561"/>
      <c r="H876" s="560">
        <f t="shared" si="35"/>
        <v>0</v>
      </c>
      <c r="I876" s="560">
        <f t="shared" si="36"/>
        <v>0</v>
      </c>
      <c r="J876" s="591"/>
    </row>
    <row r="877" spans="1:10" ht="15" x14ac:dyDescent="0.2">
      <c r="A877" s="589">
        <v>739</v>
      </c>
      <c r="B877" s="590"/>
      <c r="C877" s="561"/>
      <c r="D877" s="593"/>
      <c r="E877" s="560">
        <f t="shared" si="34"/>
        <v>0</v>
      </c>
      <c r="F877" s="561"/>
      <c r="G877" s="561"/>
      <c r="H877" s="560">
        <f t="shared" si="35"/>
        <v>0</v>
      </c>
      <c r="I877" s="560">
        <f t="shared" si="36"/>
        <v>0</v>
      </c>
      <c r="J877" s="591"/>
    </row>
    <row r="878" spans="1:10" ht="15" x14ac:dyDescent="0.2">
      <c r="A878" s="589">
        <v>740</v>
      </c>
      <c r="B878" s="590"/>
      <c r="C878" s="561"/>
      <c r="D878" s="593"/>
      <c r="E878" s="560">
        <f t="shared" si="34"/>
        <v>0</v>
      </c>
      <c r="F878" s="561"/>
      <c r="G878" s="561"/>
      <c r="H878" s="560">
        <f t="shared" si="35"/>
        <v>0</v>
      </c>
      <c r="I878" s="560">
        <f t="shared" si="36"/>
        <v>0</v>
      </c>
      <c r="J878" s="591"/>
    </row>
    <row r="879" spans="1:10" ht="15" x14ac:dyDescent="0.2">
      <c r="A879" s="589">
        <v>741</v>
      </c>
      <c r="B879" s="590"/>
      <c r="C879" s="561"/>
      <c r="D879" s="593"/>
      <c r="E879" s="560">
        <f t="shared" si="34"/>
        <v>0</v>
      </c>
      <c r="F879" s="561"/>
      <c r="G879" s="561"/>
      <c r="H879" s="560">
        <f t="shared" si="35"/>
        <v>0</v>
      </c>
      <c r="I879" s="560">
        <f t="shared" si="36"/>
        <v>0</v>
      </c>
      <c r="J879" s="591"/>
    </row>
    <row r="880" spans="1:10" ht="15" x14ac:dyDescent="0.2">
      <c r="A880" s="589">
        <v>742</v>
      </c>
      <c r="B880" s="590"/>
      <c r="C880" s="561"/>
      <c r="D880" s="593"/>
      <c r="E880" s="560">
        <f t="shared" si="34"/>
        <v>0</v>
      </c>
      <c r="F880" s="561"/>
      <c r="G880" s="561"/>
      <c r="H880" s="560">
        <f t="shared" si="35"/>
        <v>0</v>
      </c>
      <c r="I880" s="560">
        <f t="shared" si="36"/>
        <v>0</v>
      </c>
      <c r="J880" s="591"/>
    </row>
    <row r="881" spans="1:10" ht="15" x14ac:dyDescent="0.2">
      <c r="A881" s="589">
        <v>743</v>
      </c>
      <c r="B881" s="590"/>
      <c r="C881" s="561"/>
      <c r="D881" s="593"/>
      <c r="E881" s="560">
        <f t="shared" si="34"/>
        <v>0</v>
      </c>
      <c r="F881" s="561"/>
      <c r="G881" s="561"/>
      <c r="H881" s="560">
        <f t="shared" si="35"/>
        <v>0</v>
      </c>
      <c r="I881" s="560">
        <f t="shared" si="36"/>
        <v>0</v>
      </c>
      <c r="J881" s="591"/>
    </row>
    <row r="882" spans="1:10" ht="15" x14ac:dyDescent="0.2">
      <c r="A882" s="589">
        <v>744</v>
      </c>
      <c r="B882" s="590"/>
      <c r="C882" s="561"/>
      <c r="D882" s="593"/>
      <c r="E882" s="560">
        <f t="shared" si="34"/>
        <v>0</v>
      </c>
      <c r="F882" s="561"/>
      <c r="G882" s="561"/>
      <c r="H882" s="560">
        <f t="shared" si="35"/>
        <v>0</v>
      </c>
      <c r="I882" s="560">
        <f t="shared" si="36"/>
        <v>0</v>
      </c>
      <c r="J882" s="591"/>
    </row>
    <row r="883" spans="1:10" ht="15" x14ac:dyDescent="0.2">
      <c r="A883" s="589">
        <v>745</v>
      </c>
      <c r="B883" s="590"/>
      <c r="C883" s="561"/>
      <c r="D883" s="593"/>
      <c r="E883" s="560">
        <f t="shared" si="34"/>
        <v>0</v>
      </c>
      <c r="F883" s="561"/>
      <c r="G883" s="561"/>
      <c r="H883" s="560">
        <f t="shared" si="35"/>
        <v>0</v>
      </c>
      <c r="I883" s="560">
        <f t="shared" si="36"/>
        <v>0</v>
      </c>
      <c r="J883" s="591"/>
    </row>
    <row r="884" spans="1:10" ht="15" x14ac:dyDescent="0.2">
      <c r="A884" s="589">
        <v>746</v>
      </c>
      <c r="B884" s="590"/>
      <c r="C884" s="561"/>
      <c r="D884" s="593"/>
      <c r="E884" s="560">
        <f t="shared" si="34"/>
        <v>0</v>
      </c>
      <c r="F884" s="561"/>
      <c r="G884" s="561"/>
      <c r="H884" s="560">
        <f t="shared" si="35"/>
        <v>0</v>
      </c>
      <c r="I884" s="560">
        <f t="shared" si="36"/>
        <v>0</v>
      </c>
      <c r="J884" s="591"/>
    </row>
    <row r="885" spans="1:10" ht="15" x14ac:dyDescent="0.2">
      <c r="A885" s="589">
        <v>747</v>
      </c>
      <c r="B885" s="590"/>
      <c r="C885" s="561"/>
      <c r="D885" s="593"/>
      <c r="E885" s="560">
        <f t="shared" si="34"/>
        <v>0</v>
      </c>
      <c r="F885" s="561"/>
      <c r="G885" s="561"/>
      <c r="H885" s="560">
        <f t="shared" si="35"/>
        <v>0</v>
      </c>
      <c r="I885" s="560">
        <f t="shared" si="36"/>
        <v>0</v>
      </c>
      <c r="J885" s="591"/>
    </row>
    <row r="886" spans="1:10" ht="15" x14ac:dyDescent="0.2">
      <c r="A886" s="589">
        <v>748</v>
      </c>
      <c r="B886" s="590"/>
      <c r="C886" s="561"/>
      <c r="D886" s="593"/>
      <c r="E886" s="560">
        <f t="shared" si="34"/>
        <v>0</v>
      </c>
      <c r="F886" s="561"/>
      <c r="G886" s="561"/>
      <c r="H886" s="560">
        <f t="shared" si="35"/>
        <v>0</v>
      </c>
      <c r="I886" s="560">
        <f t="shared" si="36"/>
        <v>0</v>
      </c>
      <c r="J886" s="591"/>
    </row>
    <row r="887" spans="1:10" ht="15" x14ac:dyDescent="0.2">
      <c r="A887" s="589">
        <v>749</v>
      </c>
      <c r="B887" s="590"/>
      <c r="C887" s="561"/>
      <c r="D887" s="593"/>
      <c r="E887" s="560">
        <f t="shared" si="34"/>
        <v>0</v>
      </c>
      <c r="F887" s="561"/>
      <c r="G887" s="561"/>
      <c r="H887" s="560">
        <f t="shared" si="35"/>
        <v>0</v>
      </c>
      <c r="I887" s="560">
        <f t="shared" si="36"/>
        <v>0</v>
      </c>
      <c r="J887" s="591"/>
    </row>
    <row r="888" spans="1:10" ht="15" x14ac:dyDescent="0.2">
      <c r="A888" s="589">
        <v>750</v>
      </c>
      <c r="B888" s="590"/>
      <c r="C888" s="561"/>
      <c r="D888" s="593"/>
      <c r="E888" s="560">
        <f t="shared" si="34"/>
        <v>0</v>
      </c>
      <c r="F888" s="561"/>
      <c r="G888" s="561"/>
      <c r="H888" s="560">
        <f t="shared" si="35"/>
        <v>0</v>
      </c>
      <c r="I888" s="560">
        <f t="shared" si="36"/>
        <v>0</v>
      </c>
      <c r="J888" s="591"/>
    </row>
    <row r="889" spans="1:10" ht="15" x14ac:dyDescent="0.2">
      <c r="A889" s="589">
        <v>751</v>
      </c>
      <c r="B889" s="590"/>
      <c r="C889" s="561"/>
      <c r="D889" s="593"/>
      <c r="E889" s="560">
        <f t="shared" si="34"/>
        <v>0</v>
      </c>
      <c r="F889" s="561"/>
      <c r="G889" s="561"/>
      <c r="H889" s="560">
        <f t="shared" si="35"/>
        <v>0</v>
      </c>
      <c r="I889" s="560">
        <f t="shared" si="36"/>
        <v>0</v>
      </c>
      <c r="J889" s="591"/>
    </row>
    <row r="890" spans="1:10" ht="15" x14ac:dyDescent="0.2">
      <c r="A890" s="589">
        <v>752</v>
      </c>
      <c r="B890" s="590"/>
      <c r="C890" s="561"/>
      <c r="D890" s="593"/>
      <c r="E890" s="560">
        <f t="shared" si="34"/>
        <v>0</v>
      </c>
      <c r="F890" s="561"/>
      <c r="G890" s="561"/>
      <c r="H890" s="560">
        <f t="shared" si="35"/>
        <v>0</v>
      </c>
      <c r="I890" s="560">
        <f t="shared" si="36"/>
        <v>0</v>
      </c>
      <c r="J890" s="591"/>
    </row>
    <row r="891" spans="1:10" ht="15" x14ac:dyDescent="0.2">
      <c r="A891" s="589">
        <v>753</v>
      </c>
      <c r="B891" s="590"/>
      <c r="C891" s="561"/>
      <c r="D891" s="593"/>
      <c r="E891" s="560">
        <f t="shared" si="34"/>
        <v>0</v>
      </c>
      <c r="F891" s="561"/>
      <c r="G891" s="561"/>
      <c r="H891" s="560">
        <f t="shared" si="35"/>
        <v>0</v>
      </c>
      <c r="I891" s="560">
        <f t="shared" si="36"/>
        <v>0</v>
      </c>
      <c r="J891" s="591"/>
    </row>
    <row r="892" spans="1:10" ht="15" x14ac:dyDescent="0.2">
      <c r="A892" s="589">
        <v>754</v>
      </c>
      <c r="B892" s="590"/>
      <c r="C892" s="561"/>
      <c r="D892" s="593"/>
      <c r="E892" s="560">
        <f t="shared" si="34"/>
        <v>0</v>
      </c>
      <c r="F892" s="561"/>
      <c r="G892" s="561"/>
      <c r="H892" s="560">
        <f t="shared" si="35"/>
        <v>0</v>
      </c>
      <c r="I892" s="560">
        <f t="shared" si="36"/>
        <v>0</v>
      </c>
      <c r="J892" s="591"/>
    </row>
    <row r="893" spans="1:10" ht="15" x14ac:dyDescent="0.2">
      <c r="A893" s="589">
        <v>755</v>
      </c>
      <c r="B893" s="590"/>
      <c r="C893" s="561"/>
      <c r="D893" s="593"/>
      <c r="E893" s="560">
        <f t="shared" si="34"/>
        <v>0</v>
      </c>
      <c r="F893" s="561"/>
      <c r="G893" s="561"/>
      <c r="H893" s="560">
        <f t="shared" si="35"/>
        <v>0</v>
      </c>
      <c r="I893" s="560">
        <f t="shared" si="36"/>
        <v>0</v>
      </c>
      <c r="J893" s="591"/>
    </row>
    <row r="894" spans="1:10" ht="15" x14ac:dyDescent="0.2">
      <c r="A894" s="589">
        <v>756</v>
      </c>
      <c r="B894" s="590"/>
      <c r="C894" s="561"/>
      <c r="D894" s="593"/>
      <c r="E894" s="560">
        <f t="shared" si="34"/>
        <v>0</v>
      </c>
      <c r="F894" s="561"/>
      <c r="G894" s="561"/>
      <c r="H894" s="560">
        <f t="shared" si="35"/>
        <v>0</v>
      </c>
      <c r="I894" s="560">
        <f t="shared" si="36"/>
        <v>0</v>
      </c>
      <c r="J894" s="591"/>
    </row>
    <row r="895" spans="1:10" ht="15" x14ac:dyDescent="0.2">
      <c r="A895" s="589">
        <v>757</v>
      </c>
      <c r="B895" s="590"/>
      <c r="C895" s="561"/>
      <c r="D895" s="593"/>
      <c r="E895" s="560">
        <f t="shared" si="34"/>
        <v>0</v>
      </c>
      <c r="F895" s="561"/>
      <c r="G895" s="561"/>
      <c r="H895" s="560">
        <f t="shared" si="35"/>
        <v>0</v>
      </c>
      <c r="I895" s="560">
        <f t="shared" si="36"/>
        <v>0</v>
      </c>
      <c r="J895" s="591"/>
    </row>
    <row r="896" spans="1:10" ht="15" x14ac:dyDescent="0.2">
      <c r="A896" s="589">
        <v>758</v>
      </c>
      <c r="B896" s="590"/>
      <c r="C896" s="561"/>
      <c r="D896" s="593"/>
      <c r="E896" s="560">
        <f t="shared" si="34"/>
        <v>0</v>
      </c>
      <c r="F896" s="561"/>
      <c r="G896" s="561"/>
      <c r="H896" s="560">
        <f t="shared" si="35"/>
        <v>0</v>
      </c>
      <c r="I896" s="560">
        <f t="shared" si="36"/>
        <v>0</v>
      </c>
      <c r="J896" s="591"/>
    </row>
    <row r="897" spans="1:10" ht="15" x14ac:dyDescent="0.2">
      <c r="A897" s="589">
        <v>759</v>
      </c>
      <c r="B897" s="590"/>
      <c r="C897" s="561"/>
      <c r="D897" s="593"/>
      <c r="E897" s="560">
        <f t="shared" si="34"/>
        <v>0</v>
      </c>
      <c r="F897" s="561"/>
      <c r="G897" s="561"/>
      <c r="H897" s="560">
        <f t="shared" si="35"/>
        <v>0</v>
      </c>
      <c r="I897" s="560">
        <f t="shared" si="36"/>
        <v>0</v>
      </c>
      <c r="J897" s="591"/>
    </row>
    <row r="898" spans="1:10" ht="15" x14ac:dyDescent="0.2">
      <c r="A898" s="589">
        <v>760</v>
      </c>
      <c r="B898" s="590"/>
      <c r="C898" s="561"/>
      <c r="D898" s="593"/>
      <c r="E898" s="560">
        <f t="shared" si="34"/>
        <v>0</v>
      </c>
      <c r="F898" s="561"/>
      <c r="G898" s="561"/>
      <c r="H898" s="560">
        <f t="shared" si="35"/>
        <v>0</v>
      </c>
      <c r="I898" s="560">
        <f t="shared" si="36"/>
        <v>0</v>
      </c>
      <c r="J898" s="591"/>
    </row>
    <row r="899" spans="1:10" ht="15" x14ac:dyDescent="0.2">
      <c r="A899" s="589">
        <v>761</v>
      </c>
      <c r="B899" s="590"/>
      <c r="C899" s="561"/>
      <c r="D899" s="593"/>
      <c r="E899" s="560">
        <f t="shared" si="34"/>
        <v>0</v>
      </c>
      <c r="F899" s="561"/>
      <c r="G899" s="561"/>
      <c r="H899" s="560">
        <f t="shared" si="35"/>
        <v>0</v>
      </c>
      <c r="I899" s="560">
        <f t="shared" si="36"/>
        <v>0</v>
      </c>
      <c r="J899" s="591"/>
    </row>
    <row r="900" spans="1:10" ht="15" x14ac:dyDescent="0.2">
      <c r="A900" s="589">
        <v>762</v>
      </c>
      <c r="B900" s="590"/>
      <c r="C900" s="561"/>
      <c r="D900" s="593"/>
      <c r="E900" s="560">
        <f t="shared" si="34"/>
        <v>0</v>
      </c>
      <c r="F900" s="561"/>
      <c r="G900" s="561"/>
      <c r="H900" s="560">
        <f t="shared" si="35"/>
        <v>0</v>
      </c>
      <c r="I900" s="560">
        <f t="shared" si="36"/>
        <v>0</v>
      </c>
      <c r="J900" s="591"/>
    </row>
    <row r="901" spans="1:10" ht="15" x14ac:dyDescent="0.2">
      <c r="A901" s="589">
        <v>763</v>
      </c>
      <c r="B901" s="590"/>
      <c r="C901" s="561"/>
      <c r="D901" s="593"/>
      <c r="E901" s="560">
        <f t="shared" si="34"/>
        <v>0</v>
      </c>
      <c r="F901" s="561"/>
      <c r="G901" s="561"/>
      <c r="H901" s="560">
        <f t="shared" si="35"/>
        <v>0</v>
      </c>
      <c r="I901" s="560">
        <f t="shared" si="36"/>
        <v>0</v>
      </c>
      <c r="J901" s="591"/>
    </row>
    <row r="902" spans="1:10" ht="15" x14ac:dyDescent="0.2">
      <c r="A902" s="589">
        <v>764</v>
      </c>
      <c r="B902" s="590"/>
      <c r="C902" s="561"/>
      <c r="D902" s="593"/>
      <c r="E902" s="560">
        <f t="shared" si="34"/>
        <v>0</v>
      </c>
      <c r="F902" s="561"/>
      <c r="G902" s="561"/>
      <c r="H902" s="560">
        <f t="shared" si="35"/>
        <v>0</v>
      </c>
      <c r="I902" s="560">
        <f t="shared" si="36"/>
        <v>0</v>
      </c>
      <c r="J902" s="591"/>
    </row>
    <row r="903" spans="1:10" ht="15" x14ac:dyDescent="0.2">
      <c r="A903" s="589">
        <v>765</v>
      </c>
      <c r="B903" s="590"/>
      <c r="C903" s="561"/>
      <c r="D903" s="593"/>
      <c r="E903" s="560">
        <f t="shared" si="34"/>
        <v>0</v>
      </c>
      <c r="F903" s="561"/>
      <c r="G903" s="561"/>
      <c r="H903" s="560">
        <f t="shared" si="35"/>
        <v>0</v>
      </c>
      <c r="I903" s="560">
        <f t="shared" si="36"/>
        <v>0</v>
      </c>
      <c r="J903" s="591"/>
    </row>
    <row r="904" spans="1:10" ht="15" x14ac:dyDescent="0.2">
      <c r="A904" s="589">
        <v>766</v>
      </c>
      <c r="B904" s="590"/>
      <c r="C904" s="561"/>
      <c r="D904" s="593"/>
      <c r="E904" s="560">
        <f t="shared" si="34"/>
        <v>0</v>
      </c>
      <c r="F904" s="561"/>
      <c r="G904" s="561"/>
      <c r="H904" s="560">
        <f t="shared" si="35"/>
        <v>0</v>
      </c>
      <c r="I904" s="560">
        <f t="shared" si="36"/>
        <v>0</v>
      </c>
      <c r="J904" s="591"/>
    </row>
    <row r="905" spans="1:10" ht="15" x14ac:dyDescent="0.2">
      <c r="A905" s="589">
        <v>767</v>
      </c>
      <c r="B905" s="590"/>
      <c r="C905" s="561"/>
      <c r="D905" s="593"/>
      <c r="E905" s="560">
        <f t="shared" si="34"/>
        <v>0</v>
      </c>
      <c r="F905" s="561"/>
      <c r="G905" s="561"/>
      <c r="H905" s="560">
        <f t="shared" si="35"/>
        <v>0</v>
      </c>
      <c r="I905" s="560">
        <f t="shared" si="36"/>
        <v>0</v>
      </c>
      <c r="J905" s="591"/>
    </row>
    <row r="906" spans="1:10" ht="15" x14ac:dyDescent="0.2">
      <c r="A906" s="589">
        <v>768</v>
      </c>
      <c r="B906" s="590"/>
      <c r="C906" s="561"/>
      <c r="D906" s="593"/>
      <c r="E906" s="560">
        <f t="shared" si="34"/>
        <v>0</v>
      </c>
      <c r="F906" s="561"/>
      <c r="G906" s="561"/>
      <c r="H906" s="560">
        <f t="shared" si="35"/>
        <v>0</v>
      </c>
      <c r="I906" s="560">
        <f t="shared" si="36"/>
        <v>0</v>
      </c>
      <c r="J906" s="591"/>
    </row>
    <row r="907" spans="1:10" ht="15" x14ac:dyDescent="0.2">
      <c r="A907" s="589">
        <v>769</v>
      </c>
      <c r="B907" s="590"/>
      <c r="C907" s="561"/>
      <c r="D907" s="593"/>
      <c r="E907" s="560">
        <f t="shared" ref="E907:E970" si="37">IF(D907=0,0,NETWORKDAYS(D907,EOMONTH(D907,0),$E$7:$E$111)*8)</f>
        <v>0</v>
      </c>
      <c r="F907" s="561"/>
      <c r="G907" s="561"/>
      <c r="H907" s="560">
        <f t="shared" ref="H907:H970" si="38">IF(E907=0,0,IF(F907=0,ROUND(C907*G907/E907,2),ROUND(C907*G907/F907,2)))</f>
        <v>0</v>
      </c>
      <c r="I907" s="560">
        <f t="shared" si="36"/>
        <v>0</v>
      </c>
      <c r="J907" s="591"/>
    </row>
    <row r="908" spans="1:10" ht="15" x14ac:dyDescent="0.2">
      <c r="A908" s="589">
        <v>770</v>
      </c>
      <c r="B908" s="590"/>
      <c r="C908" s="561"/>
      <c r="D908" s="593"/>
      <c r="E908" s="560">
        <f t="shared" si="37"/>
        <v>0</v>
      </c>
      <c r="F908" s="561"/>
      <c r="G908" s="561"/>
      <c r="H908" s="560">
        <f t="shared" si="38"/>
        <v>0</v>
      </c>
      <c r="I908" s="560">
        <f t="shared" ref="I908:I971" si="39">IF($I$135="3,50 €/qm",ROUND(H908*3.5,2),0)</f>
        <v>0</v>
      </c>
      <c r="J908" s="591"/>
    </row>
    <row r="909" spans="1:10" ht="15" x14ac:dyDescent="0.2">
      <c r="A909" s="589">
        <v>771</v>
      </c>
      <c r="B909" s="590"/>
      <c r="C909" s="561"/>
      <c r="D909" s="593"/>
      <c r="E909" s="560">
        <f t="shared" si="37"/>
        <v>0</v>
      </c>
      <c r="F909" s="561"/>
      <c r="G909" s="561"/>
      <c r="H909" s="560">
        <f t="shared" si="38"/>
        <v>0</v>
      </c>
      <c r="I909" s="560">
        <f t="shared" si="39"/>
        <v>0</v>
      </c>
      <c r="J909" s="591"/>
    </row>
    <row r="910" spans="1:10" ht="15" x14ac:dyDescent="0.2">
      <c r="A910" s="589">
        <v>772</v>
      </c>
      <c r="B910" s="590"/>
      <c r="C910" s="561"/>
      <c r="D910" s="593"/>
      <c r="E910" s="560">
        <f t="shared" si="37"/>
        <v>0</v>
      </c>
      <c r="F910" s="561"/>
      <c r="G910" s="561"/>
      <c r="H910" s="560">
        <f t="shared" si="38"/>
        <v>0</v>
      </c>
      <c r="I910" s="560">
        <f t="shared" si="39"/>
        <v>0</v>
      </c>
      <c r="J910" s="591"/>
    </row>
    <row r="911" spans="1:10" ht="15" x14ac:dyDescent="0.2">
      <c r="A911" s="589">
        <v>773</v>
      </c>
      <c r="B911" s="590"/>
      <c r="C911" s="561"/>
      <c r="D911" s="593"/>
      <c r="E911" s="560">
        <f t="shared" si="37"/>
        <v>0</v>
      </c>
      <c r="F911" s="561"/>
      <c r="G911" s="561"/>
      <c r="H911" s="560">
        <f t="shared" si="38"/>
        <v>0</v>
      </c>
      <c r="I911" s="560">
        <f t="shared" si="39"/>
        <v>0</v>
      </c>
      <c r="J911" s="591"/>
    </row>
    <row r="912" spans="1:10" ht="15" x14ac:dyDescent="0.2">
      <c r="A912" s="589">
        <v>774</v>
      </c>
      <c r="B912" s="590"/>
      <c r="C912" s="561"/>
      <c r="D912" s="593"/>
      <c r="E912" s="560">
        <f t="shared" si="37"/>
        <v>0</v>
      </c>
      <c r="F912" s="561"/>
      <c r="G912" s="561"/>
      <c r="H912" s="560">
        <f t="shared" si="38"/>
        <v>0</v>
      </c>
      <c r="I912" s="560">
        <f t="shared" si="39"/>
        <v>0</v>
      </c>
      <c r="J912" s="591"/>
    </row>
    <row r="913" spans="1:10" ht="15" x14ac:dyDescent="0.2">
      <c r="A913" s="589">
        <v>775</v>
      </c>
      <c r="B913" s="590"/>
      <c r="C913" s="561"/>
      <c r="D913" s="593"/>
      <c r="E913" s="560">
        <f t="shared" si="37"/>
        <v>0</v>
      </c>
      <c r="F913" s="561"/>
      <c r="G913" s="561"/>
      <c r="H913" s="560">
        <f t="shared" si="38"/>
        <v>0</v>
      </c>
      <c r="I913" s="560">
        <f t="shared" si="39"/>
        <v>0</v>
      </c>
      <c r="J913" s="591"/>
    </row>
    <row r="914" spans="1:10" ht="15" x14ac:dyDescent="0.2">
      <c r="A914" s="589">
        <v>776</v>
      </c>
      <c r="B914" s="590"/>
      <c r="C914" s="561"/>
      <c r="D914" s="593"/>
      <c r="E914" s="560">
        <f t="shared" si="37"/>
        <v>0</v>
      </c>
      <c r="F914" s="561"/>
      <c r="G914" s="561"/>
      <c r="H914" s="560">
        <f t="shared" si="38"/>
        <v>0</v>
      </c>
      <c r="I914" s="560">
        <f t="shared" si="39"/>
        <v>0</v>
      </c>
      <c r="J914" s="591"/>
    </row>
    <row r="915" spans="1:10" ht="15" x14ac:dyDescent="0.2">
      <c r="A915" s="589">
        <v>777</v>
      </c>
      <c r="B915" s="590"/>
      <c r="C915" s="561"/>
      <c r="D915" s="593"/>
      <c r="E915" s="560">
        <f t="shared" si="37"/>
        <v>0</v>
      </c>
      <c r="F915" s="561"/>
      <c r="G915" s="561"/>
      <c r="H915" s="560">
        <f t="shared" si="38"/>
        <v>0</v>
      </c>
      <c r="I915" s="560">
        <f t="shared" si="39"/>
        <v>0</v>
      </c>
      <c r="J915" s="591"/>
    </row>
    <row r="916" spans="1:10" ht="15" x14ac:dyDescent="0.2">
      <c r="A916" s="589">
        <v>778</v>
      </c>
      <c r="B916" s="590"/>
      <c r="C916" s="561"/>
      <c r="D916" s="593"/>
      <c r="E916" s="560">
        <f t="shared" si="37"/>
        <v>0</v>
      </c>
      <c r="F916" s="561"/>
      <c r="G916" s="561"/>
      <c r="H916" s="560">
        <f t="shared" si="38"/>
        <v>0</v>
      </c>
      <c r="I916" s="560">
        <f t="shared" si="39"/>
        <v>0</v>
      </c>
      <c r="J916" s="591"/>
    </row>
    <row r="917" spans="1:10" ht="15" x14ac:dyDescent="0.2">
      <c r="A917" s="589">
        <v>779</v>
      </c>
      <c r="B917" s="590"/>
      <c r="C917" s="561"/>
      <c r="D917" s="593"/>
      <c r="E917" s="560">
        <f t="shared" si="37"/>
        <v>0</v>
      </c>
      <c r="F917" s="561"/>
      <c r="G917" s="561"/>
      <c r="H917" s="560">
        <f t="shared" si="38"/>
        <v>0</v>
      </c>
      <c r="I917" s="560">
        <f t="shared" si="39"/>
        <v>0</v>
      </c>
      <c r="J917" s="591"/>
    </row>
    <row r="918" spans="1:10" ht="15" x14ac:dyDescent="0.2">
      <c r="A918" s="589">
        <v>780</v>
      </c>
      <c r="B918" s="590"/>
      <c r="C918" s="561"/>
      <c r="D918" s="593"/>
      <c r="E918" s="560">
        <f t="shared" si="37"/>
        <v>0</v>
      </c>
      <c r="F918" s="561"/>
      <c r="G918" s="561"/>
      <c r="H918" s="560">
        <f t="shared" si="38"/>
        <v>0</v>
      </c>
      <c r="I918" s="560">
        <f t="shared" si="39"/>
        <v>0</v>
      </c>
      <c r="J918" s="591"/>
    </row>
    <row r="919" spans="1:10" ht="15" x14ac:dyDescent="0.2">
      <c r="A919" s="589">
        <v>781</v>
      </c>
      <c r="B919" s="590"/>
      <c r="C919" s="561"/>
      <c r="D919" s="593"/>
      <c r="E919" s="560">
        <f t="shared" si="37"/>
        <v>0</v>
      </c>
      <c r="F919" s="561"/>
      <c r="G919" s="561"/>
      <c r="H919" s="560">
        <f t="shared" si="38"/>
        <v>0</v>
      </c>
      <c r="I919" s="560">
        <f t="shared" si="39"/>
        <v>0</v>
      </c>
      <c r="J919" s="591"/>
    </row>
    <row r="920" spans="1:10" ht="15" x14ac:dyDescent="0.2">
      <c r="A920" s="589">
        <v>782</v>
      </c>
      <c r="B920" s="590"/>
      <c r="C920" s="561"/>
      <c r="D920" s="593"/>
      <c r="E920" s="560">
        <f t="shared" si="37"/>
        <v>0</v>
      </c>
      <c r="F920" s="561"/>
      <c r="G920" s="561"/>
      <c r="H920" s="560">
        <f t="shared" si="38"/>
        <v>0</v>
      </c>
      <c r="I920" s="560">
        <f t="shared" si="39"/>
        <v>0</v>
      </c>
      <c r="J920" s="591"/>
    </row>
    <row r="921" spans="1:10" ht="15" x14ac:dyDescent="0.2">
      <c r="A921" s="589">
        <v>783</v>
      </c>
      <c r="B921" s="590"/>
      <c r="C921" s="561"/>
      <c r="D921" s="593"/>
      <c r="E921" s="560">
        <f t="shared" si="37"/>
        <v>0</v>
      </c>
      <c r="F921" s="561"/>
      <c r="G921" s="561"/>
      <c r="H921" s="560">
        <f t="shared" si="38"/>
        <v>0</v>
      </c>
      <c r="I921" s="560">
        <f t="shared" si="39"/>
        <v>0</v>
      </c>
      <c r="J921" s="591"/>
    </row>
    <row r="922" spans="1:10" ht="15" x14ac:dyDescent="0.2">
      <c r="A922" s="589">
        <v>784</v>
      </c>
      <c r="B922" s="590"/>
      <c r="C922" s="561"/>
      <c r="D922" s="593"/>
      <c r="E922" s="560">
        <f t="shared" si="37"/>
        <v>0</v>
      </c>
      <c r="F922" s="561"/>
      <c r="G922" s="561"/>
      <c r="H922" s="560">
        <f t="shared" si="38"/>
        <v>0</v>
      </c>
      <c r="I922" s="560">
        <f t="shared" si="39"/>
        <v>0</v>
      </c>
      <c r="J922" s="591"/>
    </row>
    <row r="923" spans="1:10" ht="15" x14ac:dyDescent="0.2">
      <c r="A923" s="589">
        <v>785</v>
      </c>
      <c r="B923" s="590"/>
      <c r="C923" s="561"/>
      <c r="D923" s="593"/>
      <c r="E923" s="560">
        <f t="shared" si="37"/>
        <v>0</v>
      </c>
      <c r="F923" s="561"/>
      <c r="G923" s="561"/>
      <c r="H923" s="560">
        <f t="shared" si="38"/>
        <v>0</v>
      </c>
      <c r="I923" s="560">
        <f t="shared" si="39"/>
        <v>0</v>
      </c>
      <c r="J923" s="591"/>
    </row>
    <row r="924" spans="1:10" ht="15" x14ac:dyDescent="0.2">
      <c r="A924" s="589">
        <v>786</v>
      </c>
      <c r="B924" s="590"/>
      <c r="C924" s="561"/>
      <c r="D924" s="593"/>
      <c r="E924" s="560">
        <f t="shared" si="37"/>
        <v>0</v>
      </c>
      <c r="F924" s="561"/>
      <c r="G924" s="561"/>
      <c r="H924" s="560">
        <f t="shared" si="38"/>
        <v>0</v>
      </c>
      <c r="I924" s="560">
        <f t="shared" si="39"/>
        <v>0</v>
      </c>
      <c r="J924" s="591"/>
    </row>
    <row r="925" spans="1:10" ht="15" x14ac:dyDescent="0.2">
      <c r="A925" s="589">
        <v>787</v>
      </c>
      <c r="B925" s="590"/>
      <c r="C925" s="561"/>
      <c r="D925" s="593"/>
      <c r="E925" s="560">
        <f t="shared" si="37"/>
        <v>0</v>
      </c>
      <c r="F925" s="561"/>
      <c r="G925" s="561"/>
      <c r="H925" s="560">
        <f t="shared" si="38"/>
        <v>0</v>
      </c>
      <c r="I925" s="560">
        <f t="shared" si="39"/>
        <v>0</v>
      </c>
      <c r="J925" s="591"/>
    </row>
    <row r="926" spans="1:10" ht="15" x14ac:dyDescent="0.2">
      <c r="A926" s="589">
        <v>788</v>
      </c>
      <c r="B926" s="590"/>
      <c r="C926" s="561"/>
      <c r="D926" s="593"/>
      <c r="E926" s="560">
        <f t="shared" si="37"/>
        <v>0</v>
      </c>
      <c r="F926" s="561"/>
      <c r="G926" s="561"/>
      <c r="H926" s="560">
        <f t="shared" si="38"/>
        <v>0</v>
      </c>
      <c r="I926" s="560">
        <f t="shared" si="39"/>
        <v>0</v>
      </c>
      <c r="J926" s="591"/>
    </row>
    <row r="927" spans="1:10" ht="15" x14ac:dyDescent="0.2">
      <c r="A927" s="589">
        <v>789</v>
      </c>
      <c r="B927" s="590"/>
      <c r="C927" s="561"/>
      <c r="D927" s="593"/>
      <c r="E927" s="560">
        <f t="shared" si="37"/>
        <v>0</v>
      </c>
      <c r="F927" s="561"/>
      <c r="G927" s="561"/>
      <c r="H927" s="560">
        <f t="shared" si="38"/>
        <v>0</v>
      </c>
      <c r="I927" s="560">
        <f t="shared" si="39"/>
        <v>0</v>
      </c>
      <c r="J927" s="591"/>
    </row>
    <row r="928" spans="1:10" ht="15" x14ac:dyDescent="0.2">
      <c r="A928" s="589">
        <v>790</v>
      </c>
      <c r="B928" s="590"/>
      <c r="C928" s="561"/>
      <c r="D928" s="593"/>
      <c r="E928" s="560">
        <f t="shared" si="37"/>
        <v>0</v>
      </c>
      <c r="F928" s="561"/>
      <c r="G928" s="561"/>
      <c r="H928" s="560">
        <f t="shared" si="38"/>
        <v>0</v>
      </c>
      <c r="I928" s="560">
        <f t="shared" si="39"/>
        <v>0</v>
      </c>
      <c r="J928" s="591"/>
    </row>
    <row r="929" spans="1:10" ht="15" x14ac:dyDescent="0.2">
      <c r="A929" s="589">
        <v>791</v>
      </c>
      <c r="B929" s="590"/>
      <c r="C929" s="561"/>
      <c r="D929" s="593"/>
      <c r="E929" s="560">
        <f t="shared" si="37"/>
        <v>0</v>
      </c>
      <c r="F929" s="561"/>
      <c r="G929" s="561"/>
      <c r="H929" s="560">
        <f t="shared" si="38"/>
        <v>0</v>
      </c>
      <c r="I929" s="560">
        <f t="shared" si="39"/>
        <v>0</v>
      </c>
      <c r="J929" s="591"/>
    </row>
    <row r="930" spans="1:10" ht="15" x14ac:dyDescent="0.2">
      <c r="A930" s="589">
        <v>792</v>
      </c>
      <c r="B930" s="590"/>
      <c r="C930" s="561"/>
      <c r="D930" s="593"/>
      <c r="E930" s="560">
        <f t="shared" si="37"/>
        <v>0</v>
      </c>
      <c r="F930" s="561"/>
      <c r="G930" s="561"/>
      <c r="H930" s="560">
        <f t="shared" si="38"/>
        <v>0</v>
      </c>
      <c r="I930" s="560">
        <f t="shared" si="39"/>
        <v>0</v>
      </c>
      <c r="J930" s="591"/>
    </row>
    <row r="931" spans="1:10" ht="15" x14ac:dyDescent="0.2">
      <c r="A931" s="589">
        <v>793</v>
      </c>
      <c r="B931" s="590"/>
      <c r="C931" s="561"/>
      <c r="D931" s="593"/>
      <c r="E931" s="560">
        <f t="shared" si="37"/>
        <v>0</v>
      </c>
      <c r="F931" s="561"/>
      <c r="G931" s="561"/>
      <c r="H931" s="560">
        <f t="shared" si="38"/>
        <v>0</v>
      </c>
      <c r="I931" s="560">
        <f t="shared" si="39"/>
        <v>0</v>
      </c>
      <c r="J931" s="591"/>
    </row>
    <row r="932" spans="1:10" ht="15" x14ac:dyDescent="0.2">
      <c r="A932" s="589">
        <v>794</v>
      </c>
      <c r="B932" s="590"/>
      <c r="C932" s="561"/>
      <c r="D932" s="593"/>
      <c r="E932" s="560">
        <f t="shared" si="37"/>
        <v>0</v>
      </c>
      <c r="F932" s="561"/>
      <c r="G932" s="561"/>
      <c r="H932" s="560">
        <f t="shared" si="38"/>
        <v>0</v>
      </c>
      <c r="I932" s="560">
        <f t="shared" si="39"/>
        <v>0</v>
      </c>
      <c r="J932" s="591"/>
    </row>
    <row r="933" spans="1:10" ht="15" x14ac:dyDescent="0.2">
      <c r="A933" s="589">
        <v>795</v>
      </c>
      <c r="B933" s="590"/>
      <c r="C933" s="561"/>
      <c r="D933" s="593"/>
      <c r="E933" s="560">
        <f t="shared" si="37"/>
        <v>0</v>
      </c>
      <c r="F933" s="561"/>
      <c r="G933" s="561"/>
      <c r="H933" s="560">
        <f t="shared" si="38"/>
        <v>0</v>
      </c>
      <c r="I933" s="560">
        <f t="shared" si="39"/>
        <v>0</v>
      </c>
      <c r="J933" s="591"/>
    </row>
    <row r="934" spans="1:10" ht="15" x14ac:dyDescent="0.2">
      <c r="A934" s="589">
        <v>796</v>
      </c>
      <c r="B934" s="590"/>
      <c r="C934" s="561"/>
      <c r="D934" s="593"/>
      <c r="E934" s="560">
        <f t="shared" si="37"/>
        <v>0</v>
      </c>
      <c r="F934" s="561"/>
      <c r="G934" s="561"/>
      <c r="H934" s="560">
        <f t="shared" si="38"/>
        <v>0</v>
      </c>
      <c r="I934" s="560">
        <f t="shared" si="39"/>
        <v>0</v>
      </c>
      <c r="J934" s="591"/>
    </row>
    <row r="935" spans="1:10" ht="15" x14ac:dyDescent="0.2">
      <c r="A935" s="589">
        <v>797</v>
      </c>
      <c r="B935" s="590"/>
      <c r="C935" s="561"/>
      <c r="D935" s="593"/>
      <c r="E935" s="560">
        <f t="shared" si="37"/>
        <v>0</v>
      </c>
      <c r="F935" s="561"/>
      <c r="G935" s="561"/>
      <c r="H935" s="560">
        <f t="shared" si="38"/>
        <v>0</v>
      </c>
      <c r="I935" s="560">
        <f t="shared" si="39"/>
        <v>0</v>
      </c>
      <c r="J935" s="591"/>
    </row>
    <row r="936" spans="1:10" ht="15" x14ac:dyDescent="0.2">
      <c r="A936" s="589">
        <v>798</v>
      </c>
      <c r="B936" s="590"/>
      <c r="C936" s="561"/>
      <c r="D936" s="593"/>
      <c r="E936" s="560">
        <f t="shared" si="37"/>
        <v>0</v>
      </c>
      <c r="F936" s="561"/>
      <c r="G936" s="561"/>
      <c r="H936" s="560">
        <f t="shared" si="38"/>
        <v>0</v>
      </c>
      <c r="I936" s="560">
        <f t="shared" si="39"/>
        <v>0</v>
      </c>
      <c r="J936" s="591"/>
    </row>
    <row r="937" spans="1:10" ht="15" x14ac:dyDescent="0.2">
      <c r="A937" s="589">
        <v>799</v>
      </c>
      <c r="B937" s="590"/>
      <c r="C937" s="561"/>
      <c r="D937" s="593"/>
      <c r="E937" s="560">
        <f t="shared" si="37"/>
        <v>0</v>
      </c>
      <c r="F937" s="561"/>
      <c r="G937" s="561"/>
      <c r="H937" s="560">
        <f t="shared" si="38"/>
        <v>0</v>
      </c>
      <c r="I937" s="560">
        <f t="shared" si="39"/>
        <v>0</v>
      </c>
      <c r="J937" s="591"/>
    </row>
    <row r="938" spans="1:10" ht="15" x14ac:dyDescent="0.2">
      <c r="A938" s="589">
        <v>800</v>
      </c>
      <c r="B938" s="590"/>
      <c r="C938" s="561"/>
      <c r="D938" s="593"/>
      <c r="E938" s="560">
        <f t="shared" si="37"/>
        <v>0</v>
      </c>
      <c r="F938" s="561"/>
      <c r="G938" s="561"/>
      <c r="H938" s="560">
        <f t="shared" si="38"/>
        <v>0</v>
      </c>
      <c r="I938" s="560">
        <f t="shared" si="39"/>
        <v>0</v>
      </c>
      <c r="J938" s="591"/>
    </row>
    <row r="939" spans="1:10" ht="15" x14ac:dyDescent="0.2">
      <c r="A939" s="589">
        <v>801</v>
      </c>
      <c r="B939" s="590"/>
      <c r="C939" s="561"/>
      <c r="D939" s="593"/>
      <c r="E939" s="560">
        <f t="shared" si="37"/>
        <v>0</v>
      </c>
      <c r="F939" s="561"/>
      <c r="G939" s="561"/>
      <c r="H939" s="560">
        <f t="shared" si="38"/>
        <v>0</v>
      </c>
      <c r="I939" s="560">
        <f t="shared" si="39"/>
        <v>0</v>
      </c>
      <c r="J939" s="591"/>
    </row>
    <row r="940" spans="1:10" ht="15" x14ac:dyDescent="0.2">
      <c r="A940" s="589">
        <v>802</v>
      </c>
      <c r="B940" s="590"/>
      <c r="C940" s="561"/>
      <c r="D940" s="593"/>
      <c r="E940" s="560">
        <f t="shared" si="37"/>
        <v>0</v>
      </c>
      <c r="F940" s="561"/>
      <c r="G940" s="561"/>
      <c r="H940" s="560">
        <f t="shared" si="38"/>
        <v>0</v>
      </c>
      <c r="I940" s="560">
        <f t="shared" si="39"/>
        <v>0</v>
      </c>
      <c r="J940" s="591"/>
    </row>
    <row r="941" spans="1:10" ht="15" x14ac:dyDescent="0.2">
      <c r="A941" s="589">
        <v>803</v>
      </c>
      <c r="B941" s="590"/>
      <c r="C941" s="561"/>
      <c r="D941" s="593"/>
      <c r="E941" s="560">
        <f t="shared" si="37"/>
        <v>0</v>
      </c>
      <c r="F941" s="561"/>
      <c r="G941" s="561"/>
      <c r="H941" s="560">
        <f t="shared" si="38"/>
        <v>0</v>
      </c>
      <c r="I941" s="560">
        <f t="shared" si="39"/>
        <v>0</v>
      </c>
      <c r="J941" s="591"/>
    </row>
    <row r="942" spans="1:10" ht="15" x14ac:dyDescent="0.2">
      <c r="A942" s="589">
        <v>804</v>
      </c>
      <c r="B942" s="590"/>
      <c r="C942" s="561"/>
      <c r="D942" s="593"/>
      <c r="E942" s="560">
        <f t="shared" si="37"/>
        <v>0</v>
      </c>
      <c r="F942" s="561"/>
      <c r="G942" s="561"/>
      <c r="H942" s="560">
        <f t="shared" si="38"/>
        <v>0</v>
      </c>
      <c r="I942" s="560">
        <f t="shared" si="39"/>
        <v>0</v>
      </c>
      <c r="J942" s="591"/>
    </row>
    <row r="943" spans="1:10" ht="15" x14ac:dyDescent="0.2">
      <c r="A943" s="589">
        <v>805</v>
      </c>
      <c r="B943" s="590"/>
      <c r="C943" s="561"/>
      <c r="D943" s="593"/>
      <c r="E943" s="560">
        <f t="shared" si="37"/>
        <v>0</v>
      </c>
      <c r="F943" s="561"/>
      <c r="G943" s="561"/>
      <c r="H943" s="560">
        <f t="shared" si="38"/>
        <v>0</v>
      </c>
      <c r="I943" s="560">
        <f t="shared" si="39"/>
        <v>0</v>
      </c>
      <c r="J943" s="591"/>
    </row>
    <row r="944" spans="1:10" ht="15" x14ac:dyDescent="0.2">
      <c r="A944" s="589">
        <v>806</v>
      </c>
      <c r="B944" s="590"/>
      <c r="C944" s="561"/>
      <c r="D944" s="593"/>
      <c r="E944" s="560">
        <f t="shared" si="37"/>
        <v>0</v>
      </c>
      <c r="F944" s="561"/>
      <c r="G944" s="561"/>
      <c r="H944" s="560">
        <f t="shared" si="38"/>
        <v>0</v>
      </c>
      <c r="I944" s="560">
        <f t="shared" si="39"/>
        <v>0</v>
      </c>
      <c r="J944" s="591"/>
    </row>
    <row r="945" spans="1:10" ht="15" x14ac:dyDescent="0.2">
      <c r="A945" s="589">
        <v>807</v>
      </c>
      <c r="B945" s="590"/>
      <c r="C945" s="561"/>
      <c r="D945" s="593"/>
      <c r="E945" s="560">
        <f t="shared" si="37"/>
        <v>0</v>
      </c>
      <c r="F945" s="561"/>
      <c r="G945" s="561"/>
      <c r="H945" s="560">
        <f t="shared" si="38"/>
        <v>0</v>
      </c>
      <c r="I945" s="560">
        <f t="shared" si="39"/>
        <v>0</v>
      </c>
      <c r="J945" s="591"/>
    </row>
    <row r="946" spans="1:10" ht="15" x14ac:dyDescent="0.2">
      <c r="A946" s="589">
        <v>808</v>
      </c>
      <c r="B946" s="590"/>
      <c r="C946" s="561"/>
      <c r="D946" s="593"/>
      <c r="E946" s="560">
        <f t="shared" si="37"/>
        <v>0</v>
      </c>
      <c r="F946" s="561"/>
      <c r="G946" s="561"/>
      <c r="H946" s="560">
        <f t="shared" si="38"/>
        <v>0</v>
      </c>
      <c r="I946" s="560">
        <f t="shared" si="39"/>
        <v>0</v>
      </c>
      <c r="J946" s="591"/>
    </row>
    <row r="947" spans="1:10" ht="15" x14ac:dyDescent="0.2">
      <c r="A947" s="589">
        <v>809</v>
      </c>
      <c r="B947" s="590"/>
      <c r="C947" s="561"/>
      <c r="D947" s="593"/>
      <c r="E947" s="560">
        <f t="shared" si="37"/>
        <v>0</v>
      </c>
      <c r="F947" s="561"/>
      <c r="G947" s="561"/>
      <c r="H947" s="560">
        <f t="shared" si="38"/>
        <v>0</v>
      </c>
      <c r="I947" s="560">
        <f t="shared" si="39"/>
        <v>0</v>
      </c>
      <c r="J947" s="591"/>
    </row>
    <row r="948" spans="1:10" ht="15" x14ac:dyDescent="0.2">
      <c r="A948" s="589">
        <v>810</v>
      </c>
      <c r="B948" s="590"/>
      <c r="C948" s="561"/>
      <c r="D948" s="593"/>
      <c r="E948" s="560">
        <f t="shared" si="37"/>
        <v>0</v>
      </c>
      <c r="F948" s="561"/>
      <c r="G948" s="561"/>
      <c r="H948" s="560">
        <f t="shared" si="38"/>
        <v>0</v>
      </c>
      <c r="I948" s="560">
        <f t="shared" si="39"/>
        <v>0</v>
      </c>
      <c r="J948" s="591"/>
    </row>
    <row r="949" spans="1:10" ht="15" x14ac:dyDescent="0.2">
      <c r="A949" s="589">
        <v>811</v>
      </c>
      <c r="B949" s="590"/>
      <c r="C949" s="561"/>
      <c r="D949" s="593"/>
      <c r="E949" s="560">
        <f t="shared" si="37"/>
        <v>0</v>
      </c>
      <c r="F949" s="561"/>
      <c r="G949" s="561"/>
      <c r="H949" s="560">
        <f t="shared" si="38"/>
        <v>0</v>
      </c>
      <c r="I949" s="560">
        <f t="shared" si="39"/>
        <v>0</v>
      </c>
      <c r="J949" s="591"/>
    </row>
    <row r="950" spans="1:10" ht="15" x14ac:dyDescent="0.2">
      <c r="A950" s="589">
        <v>812</v>
      </c>
      <c r="B950" s="590"/>
      <c r="C950" s="561"/>
      <c r="D950" s="593"/>
      <c r="E950" s="560">
        <f t="shared" si="37"/>
        <v>0</v>
      </c>
      <c r="F950" s="561"/>
      <c r="G950" s="561"/>
      <c r="H950" s="560">
        <f t="shared" si="38"/>
        <v>0</v>
      </c>
      <c r="I950" s="560">
        <f t="shared" si="39"/>
        <v>0</v>
      </c>
      <c r="J950" s="591"/>
    </row>
    <row r="951" spans="1:10" ht="15" x14ac:dyDescent="0.2">
      <c r="A951" s="589">
        <v>813</v>
      </c>
      <c r="B951" s="590"/>
      <c r="C951" s="561"/>
      <c r="D951" s="593"/>
      <c r="E951" s="560">
        <f t="shared" si="37"/>
        <v>0</v>
      </c>
      <c r="F951" s="561"/>
      <c r="G951" s="561"/>
      <c r="H951" s="560">
        <f t="shared" si="38"/>
        <v>0</v>
      </c>
      <c r="I951" s="560">
        <f t="shared" si="39"/>
        <v>0</v>
      </c>
      <c r="J951" s="591"/>
    </row>
    <row r="952" spans="1:10" ht="15" x14ac:dyDescent="0.2">
      <c r="A952" s="589">
        <v>814</v>
      </c>
      <c r="B952" s="590"/>
      <c r="C952" s="561"/>
      <c r="D952" s="593"/>
      <c r="E952" s="560">
        <f t="shared" si="37"/>
        <v>0</v>
      </c>
      <c r="F952" s="561"/>
      <c r="G952" s="561"/>
      <c r="H952" s="560">
        <f t="shared" si="38"/>
        <v>0</v>
      </c>
      <c r="I952" s="560">
        <f t="shared" si="39"/>
        <v>0</v>
      </c>
      <c r="J952" s="591"/>
    </row>
    <row r="953" spans="1:10" ht="15" x14ac:dyDescent="0.2">
      <c r="A953" s="589">
        <v>815</v>
      </c>
      <c r="B953" s="590"/>
      <c r="C953" s="561"/>
      <c r="D953" s="593"/>
      <c r="E953" s="560">
        <f t="shared" si="37"/>
        <v>0</v>
      </c>
      <c r="F953" s="561"/>
      <c r="G953" s="561"/>
      <c r="H953" s="560">
        <f t="shared" si="38"/>
        <v>0</v>
      </c>
      <c r="I953" s="560">
        <f t="shared" si="39"/>
        <v>0</v>
      </c>
      <c r="J953" s="591"/>
    </row>
    <row r="954" spans="1:10" ht="15" x14ac:dyDescent="0.2">
      <c r="A954" s="589">
        <v>816</v>
      </c>
      <c r="B954" s="590"/>
      <c r="C954" s="561"/>
      <c r="D954" s="593"/>
      <c r="E954" s="560">
        <f t="shared" si="37"/>
        <v>0</v>
      </c>
      <c r="F954" s="561"/>
      <c r="G954" s="561"/>
      <c r="H954" s="560">
        <f t="shared" si="38"/>
        <v>0</v>
      </c>
      <c r="I954" s="560">
        <f t="shared" si="39"/>
        <v>0</v>
      </c>
      <c r="J954" s="591"/>
    </row>
    <row r="955" spans="1:10" ht="15" x14ac:dyDescent="0.2">
      <c r="A955" s="589">
        <v>817</v>
      </c>
      <c r="B955" s="590"/>
      <c r="C955" s="561"/>
      <c r="D955" s="593"/>
      <c r="E955" s="560">
        <f t="shared" si="37"/>
        <v>0</v>
      </c>
      <c r="F955" s="561"/>
      <c r="G955" s="561"/>
      <c r="H955" s="560">
        <f t="shared" si="38"/>
        <v>0</v>
      </c>
      <c r="I955" s="560">
        <f t="shared" si="39"/>
        <v>0</v>
      </c>
      <c r="J955" s="591"/>
    </row>
    <row r="956" spans="1:10" ht="15" x14ac:dyDescent="0.2">
      <c r="A956" s="589">
        <v>818</v>
      </c>
      <c r="B956" s="590"/>
      <c r="C956" s="561"/>
      <c r="D956" s="593"/>
      <c r="E956" s="560">
        <f t="shared" si="37"/>
        <v>0</v>
      </c>
      <c r="F956" s="561"/>
      <c r="G956" s="561"/>
      <c r="H956" s="560">
        <f t="shared" si="38"/>
        <v>0</v>
      </c>
      <c r="I956" s="560">
        <f t="shared" si="39"/>
        <v>0</v>
      </c>
      <c r="J956" s="591"/>
    </row>
    <row r="957" spans="1:10" ht="15" x14ac:dyDescent="0.2">
      <c r="A957" s="589">
        <v>819</v>
      </c>
      <c r="B957" s="590"/>
      <c r="C957" s="561"/>
      <c r="D957" s="593"/>
      <c r="E957" s="560">
        <f t="shared" si="37"/>
        <v>0</v>
      </c>
      <c r="F957" s="561"/>
      <c r="G957" s="561"/>
      <c r="H957" s="560">
        <f t="shared" si="38"/>
        <v>0</v>
      </c>
      <c r="I957" s="560">
        <f t="shared" si="39"/>
        <v>0</v>
      </c>
      <c r="J957" s="591"/>
    </row>
    <row r="958" spans="1:10" ht="15" x14ac:dyDescent="0.2">
      <c r="A958" s="589">
        <v>820</v>
      </c>
      <c r="B958" s="590"/>
      <c r="C958" s="561"/>
      <c r="D958" s="593"/>
      <c r="E958" s="560">
        <f t="shared" si="37"/>
        <v>0</v>
      </c>
      <c r="F958" s="561"/>
      <c r="G958" s="561"/>
      <c r="H958" s="560">
        <f t="shared" si="38"/>
        <v>0</v>
      </c>
      <c r="I958" s="560">
        <f t="shared" si="39"/>
        <v>0</v>
      </c>
      <c r="J958" s="591"/>
    </row>
    <row r="959" spans="1:10" ht="15" x14ac:dyDescent="0.2">
      <c r="A959" s="589">
        <v>821</v>
      </c>
      <c r="B959" s="590"/>
      <c r="C959" s="561"/>
      <c r="D959" s="593"/>
      <c r="E959" s="560">
        <f t="shared" si="37"/>
        <v>0</v>
      </c>
      <c r="F959" s="561"/>
      <c r="G959" s="561"/>
      <c r="H959" s="560">
        <f t="shared" si="38"/>
        <v>0</v>
      </c>
      <c r="I959" s="560">
        <f t="shared" si="39"/>
        <v>0</v>
      </c>
      <c r="J959" s="591"/>
    </row>
    <row r="960" spans="1:10" ht="15" x14ac:dyDescent="0.2">
      <c r="A960" s="589">
        <v>822</v>
      </c>
      <c r="B960" s="590"/>
      <c r="C960" s="561"/>
      <c r="D960" s="593"/>
      <c r="E960" s="560">
        <f t="shared" si="37"/>
        <v>0</v>
      </c>
      <c r="F960" s="561"/>
      <c r="G960" s="561"/>
      <c r="H960" s="560">
        <f t="shared" si="38"/>
        <v>0</v>
      </c>
      <c r="I960" s="560">
        <f t="shared" si="39"/>
        <v>0</v>
      </c>
      <c r="J960" s="591"/>
    </row>
    <row r="961" spans="1:10" ht="15" x14ac:dyDescent="0.2">
      <c r="A961" s="589">
        <v>823</v>
      </c>
      <c r="B961" s="590"/>
      <c r="C961" s="561"/>
      <c r="D961" s="593"/>
      <c r="E961" s="560">
        <f t="shared" si="37"/>
        <v>0</v>
      </c>
      <c r="F961" s="561"/>
      <c r="G961" s="561"/>
      <c r="H961" s="560">
        <f t="shared" si="38"/>
        <v>0</v>
      </c>
      <c r="I961" s="560">
        <f t="shared" si="39"/>
        <v>0</v>
      </c>
      <c r="J961" s="591"/>
    </row>
    <row r="962" spans="1:10" ht="15" x14ac:dyDescent="0.2">
      <c r="A962" s="589">
        <v>824</v>
      </c>
      <c r="B962" s="590"/>
      <c r="C962" s="561"/>
      <c r="D962" s="593"/>
      <c r="E962" s="560">
        <f t="shared" si="37"/>
        <v>0</v>
      </c>
      <c r="F962" s="561"/>
      <c r="G962" s="561"/>
      <c r="H962" s="560">
        <f t="shared" si="38"/>
        <v>0</v>
      </c>
      <c r="I962" s="560">
        <f t="shared" si="39"/>
        <v>0</v>
      </c>
      <c r="J962" s="591"/>
    </row>
    <row r="963" spans="1:10" ht="15" x14ac:dyDescent="0.2">
      <c r="A963" s="589">
        <v>825</v>
      </c>
      <c r="B963" s="590"/>
      <c r="C963" s="561"/>
      <c r="D963" s="593"/>
      <c r="E963" s="560">
        <f t="shared" si="37"/>
        <v>0</v>
      </c>
      <c r="F963" s="561"/>
      <c r="G963" s="561"/>
      <c r="H963" s="560">
        <f t="shared" si="38"/>
        <v>0</v>
      </c>
      <c r="I963" s="560">
        <f t="shared" si="39"/>
        <v>0</v>
      </c>
      <c r="J963" s="591"/>
    </row>
    <row r="964" spans="1:10" ht="15" x14ac:dyDescent="0.2">
      <c r="A964" s="589">
        <v>826</v>
      </c>
      <c r="B964" s="590"/>
      <c r="C964" s="561"/>
      <c r="D964" s="593"/>
      <c r="E964" s="560">
        <f t="shared" si="37"/>
        <v>0</v>
      </c>
      <c r="F964" s="561"/>
      <c r="G964" s="561"/>
      <c r="H964" s="560">
        <f t="shared" si="38"/>
        <v>0</v>
      </c>
      <c r="I964" s="560">
        <f t="shared" si="39"/>
        <v>0</v>
      </c>
      <c r="J964" s="591"/>
    </row>
    <row r="965" spans="1:10" ht="15" x14ac:dyDescent="0.2">
      <c r="A965" s="589">
        <v>827</v>
      </c>
      <c r="B965" s="590"/>
      <c r="C965" s="561"/>
      <c r="D965" s="593"/>
      <c r="E965" s="560">
        <f t="shared" si="37"/>
        <v>0</v>
      </c>
      <c r="F965" s="561"/>
      <c r="G965" s="561"/>
      <c r="H965" s="560">
        <f t="shared" si="38"/>
        <v>0</v>
      </c>
      <c r="I965" s="560">
        <f t="shared" si="39"/>
        <v>0</v>
      </c>
      <c r="J965" s="591"/>
    </row>
    <row r="966" spans="1:10" ht="15" x14ac:dyDescent="0.2">
      <c r="A966" s="589">
        <v>828</v>
      </c>
      <c r="B966" s="590"/>
      <c r="C966" s="561"/>
      <c r="D966" s="593"/>
      <c r="E966" s="560">
        <f t="shared" si="37"/>
        <v>0</v>
      </c>
      <c r="F966" s="561"/>
      <c r="G966" s="561"/>
      <c r="H966" s="560">
        <f t="shared" si="38"/>
        <v>0</v>
      </c>
      <c r="I966" s="560">
        <f t="shared" si="39"/>
        <v>0</v>
      </c>
      <c r="J966" s="591"/>
    </row>
    <row r="967" spans="1:10" ht="15" x14ac:dyDescent="0.2">
      <c r="A967" s="589">
        <v>829</v>
      </c>
      <c r="B967" s="590"/>
      <c r="C967" s="561"/>
      <c r="D967" s="593"/>
      <c r="E967" s="560">
        <f t="shared" si="37"/>
        <v>0</v>
      </c>
      <c r="F967" s="561"/>
      <c r="G967" s="561"/>
      <c r="H967" s="560">
        <f t="shared" si="38"/>
        <v>0</v>
      </c>
      <c r="I967" s="560">
        <f t="shared" si="39"/>
        <v>0</v>
      </c>
      <c r="J967" s="591"/>
    </row>
    <row r="968" spans="1:10" ht="15" x14ac:dyDescent="0.2">
      <c r="A968" s="589">
        <v>830</v>
      </c>
      <c r="B968" s="590"/>
      <c r="C968" s="561"/>
      <c r="D968" s="593"/>
      <c r="E968" s="560">
        <f t="shared" si="37"/>
        <v>0</v>
      </c>
      <c r="F968" s="561"/>
      <c r="G968" s="561"/>
      <c r="H968" s="560">
        <f t="shared" si="38"/>
        <v>0</v>
      </c>
      <c r="I968" s="560">
        <f t="shared" si="39"/>
        <v>0</v>
      </c>
      <c r="J968" s="591"/>
    </row>
    <row r="969" spans="1:10" ht="15" x14ac:dyDescent="0.2">
      <c r="A969" s="589">
        <v>831</v>
      </c>
      <c r="B969" s="590"/>
      <c r="C969" s="561"/>
      <c r="D969" s="593"/>
      <c r="E969" s="560">
        <f t="shared" si="37"/>
        <v>0</v>
      </c>
      <c r="F969" s="561"/>
      <c r="G969" s="561"/>
      <c r="H969" s="560">
        <f t="shared" si="38"/>
        <v>0</v>
      </c>
      <c r="I969" s="560">
        <f t="shared" si="39"/>
        <v>0</v>
      </c>
      <c r="J969" s="591"/>
    </row>
    <row r="970" spans="1:10" ht="15" x14ac:dyDescent="0.2">
      <c r="A970" s="589">
        <v>832</v>
      </c>
      <c r="B970" s="590"/>
      <c r="C970" s="561"/>
      <c r="D970" s="593"/>
      <c r="E970" s="560">
        <f t="shared" si="37"/>
        <v>0</v>
      </c>
      <c r="F970" s="561"/>
      <c r="G970" s="561"/>
      <c r="H970" s="560">
        <f t="shared" si="38"/>
        <v>0</v>
      </c>
      <c r="I970" s="560">
        <f t="shared" si="39"/>
        <v>0</v>
      </c>
      <c r="J970" s="591"/>
    </row>
    <row r="971" spans="1:10" ht="15" x14ac:dyDescent="0.2">
      <c r="A971" s="589">
        <v>833</v>
      </c>
      <c r="B971" s="590"/>
      <c r="C971" s="561"/>
      <c r="D971" s="593"/>
      <c r="E971" s="560">
        <f t="shared" ref="E971:E1034" si="40">IF(D971=0,0,NETWORKDAYS(D971,EOMONTH(D971,0),$E$7:$E$111)*8)</f>
        <v>0</v>
      </c>
      <c r="F971" s="561"/>
      <c r="G971" s="561"/>
      <c r="H971" s="560">
        <f t="shared" ref="H971:H1034" si="41">IF(E971=0,0,IF(F971=0,ROUND(C971*G971/E971,2),ROUND(C971*G971/F971,2)))</f>
        <v>0</v>
      </c>
      <c r="I971" s="560">
        <f t="shared" si="39"/>
        <v>0</v>
      </c>
      <c r="J971" s="591"/>
    </row>
    <row r="972" spans="1:10" ht="15" x14ac:dyDescent="0.2">
      <c r="A972" s="589">
        <v>834</v>
      </c>
      <c r="B972" s="590"/>
      <c r="C972" s="561"/>
      <c r="D972" s="593"/>
      <c r="E972" s="560">
        <f t="shared" si="40"/>
        <v>0</v>
      </c>
      <c r="F972" s="561"/>
      <c r="G972" s="561"/>
      <c r="H972" s="560">
        <f t="shared" si="41"/>
        <v>0</v>
      </c>
      <c r="I972" s="560">
        <f t="shared" ref="I972:I1035" si="42">IF($I$135="3,50 €/qm",ROUND(H972*3.5,2),0)</f>
        <v>0</v>
      </c>
      <c r="J972" s="591"/>
    </row>
    <row r="973" spans="1:10" ht="15" x14ac:dyDescent="0.2">
      <c r="A973" s="589">
        <v>835</v>
      </c>
      <c r="B973" s="590"/>
      <c r="C973" s="561"/>
      <c r="D973" s="593"/>
      <c r="E973" s="560">
        <f t="shared" si="40"/>
        <v>0</v>
      </c>
      <c r="F973" s="561"/>
      <c r="G973" s="561"/>
      <c r="H973" s="560">
        <f t="shared" si="41"/>
        <v>0</v>
      </c>
      <c r="I973" s="560">
        <f t="shared" si="42"/>
        <v>0</v>
      </c>
      <c r="J973" s="591"/>
    </row>
    <row r="974" spans="1:10" ht="15" x14ac:dyDescent="0.2">
      <c r="A974" s="589">
        <v>836</v>
      </c>
      <c r="B974" s="590"/>
      <c r="C974" s="561"/>
      <c r="D974" s="593"/>
      <c r="E974" s="560">
        <f t="shared" si="40"/>
        <v>0</v>
      </c>
      <c r="F974" s="561"/>
      <c r="G974" s="561"/>
      <c r="H974" s="560">
        <f t="shared" si="41"/>
        <v>0</v>
      </c>
      <c r="I974" s="560">
        <f t="shared" si="42"/>
        <v>0</v>
      </c>
      <c r="J974" s="591"/>
    </row>
    <row r="975" spans="1:10" ht="15" x14ac:dyDescent="0.2">
      <c r="A975" s="589">
        <v>837</v>
      </c>
      <c r="B975" s="590"/>
      <c r="C975" s="561"/>
      <c r="D975" s="593"/>
      <c r="E975" s="560">
        <f t="shared" si="40"/>
        <v>0</v>
      </c>
      <c r="F975" s="561"/>
      <c r="G975" s="561"/>
      <c r="H975" s="560">
        <f t="shared" si="41"/>
        <v>0</v>
      </c>
      <c r="I975" s="560">
        <f t="shared" si="42"/>
        <v>0</v>
      </c>
      <c r="J975" s="591"/>
    </row>
    <row r="976" spans="1:10" ht="15" x14ac:dyDescent="0.2">
      <c r="A976" s="589">
        <v>838</v>
      </c>
      <c r="B976" s="590"/>
      <c r="C976" s="561"/>
      <c r="D976" s="593"/>
      <c r="E976" s="560">
        <f t="shared" si="40"/>
        <v>0</v>
      </c>
      <c r="F976" s="561"/>
      <c r="G976" s="561"/>
      <c r="H976" s="560">
        <f t="shared" si="41"/>
        <v>0</v>
      </c>
      <c r="I976" s="560">
        <f t="shared" si="42"/>
        <v>0</v>
      </c>
      <c r="J976" s="591"/>
    </row>
    <row r="977" spans="1:10" ht="15" x14ac:dyDescent="0.2">
      <c r="A977" s="589">
        <v>839</v>
      </c>
      <c r="B977" s="590"/>
      <c r="C977" s="561"/>
      <c r="D977" s="593"/>
      <c r="E977" s="560">
        <f t="shared" si="40"/>
        <v>0</v>
      </c>
      <c r="F977" s="561"/>
      <c r="G977" s="561"/>
      <c r="H977" s="560">
        <f t="shared" si="41"/>
        <v>0</v>
      </c>
      <c r="I977" s="560">
        <f t="shared" si="42"/>
        <v>0</v>
      </c>
      <c r="J977" s="591"/>
    </row>
    <row r="978" spans="1:10" ht="15" x14ac:dyDescent="0.2">
      <c r="A978" s="589">
        <v>840</v>
      </c>
      <c r="B978" s="590"/>
      <c r="C978" s="561"/>
      <c r="D978" s="593"/>
      <c r="E978" s="560">
        <f t="shared" si="40"/>
        <v>0</v>
      </c>
      <c r="F978" s="561"/>
      <c r="G978" s="561"/>
      <c r="H978" s="560">
        <f t="shared" si="41"/>
        <v>0</v>
      </c>
      <c r="I978" s="560">
        <f t="shared" si="42"/>
        <v>0</v>
      </c>
      <c r="J978" s="591"/>
    </row>
    <row r="979" spans="1:10" ht="15" x14ac:dyDescent="0.2">
      <c r="A979" s="589">
        <v>841</v>
      </c>
      <c r="B979" s="590"/>
      <c r="C979" s="561"/>
      <c r="D979" s="593"/>
      <c r="E979" s="560">
        <f t="shared" si="40"/>
        <v>0</v>
      </c>
      <c r="F979" s="561"/>
      <c r="G979" s="561"/>
      <c r="H979" s="560">
        <f t="shared" si="41"/>
        <v>0</v>
      </c>
      <c r="I979" s="560">
        <f t="shared" si="42"/>
        <v>0</v>
      </c>
      <c r="J979" s="591"/>
    </row>
    <row r="980" spans="1:10" ht="15" x14ac:dyDescent="0.2">
      <c r="A980" s="589">
        <v>842</v>
      </c>
      <c r="B980" s="590"/>
      <c r="C980" s="561"/>
      <c r="D980" s="593"/>
      <c r="E980" s="560">
        <f t="shared" si="40"/>
        <v>0</v>
      </c>
      <c r="F980" s="561"/>
      <c r="G980" s="561"/>
      <c r="H980" s="560">
        <f t="shared" si="41"/>
        <v>0</v>
      </c>
      <c r="I980" s="560">
        <f t="shared" si="42"/>
        <v>0</v>
      </c>
      <c r="J980" s="591"/>
    </row>
    <row r="981" spans="1:10" ht="15" x14ac:dyDescent="0.2">
      <c r="A981" s="589">
        <v>843</v>
      </c>
      <c r="B981" s="590"/>
      <c r="C981" s="561"/>
      <c r="D981" s="593"/>
      <c r="E981" s="560">
        <f t="shared" si="40"/>
        <v>0</v>
      </c>
      <c r="F981" s="561"/>
      <c r="G981" s="561"/>
      <c r="H981" s="560">
        <f t="shared" si="41"/>
        <v>0</v>
      </c>
      <c r="I981" s="560">
        <f t="shared" si="42"/>
        <v>0</v>
      </c>
      <c r="J981" s="591"/>
    </row>
    <row r="982" spans="1:10" ht="15" x14ac:dyDescent="0.2">
      <c r="A982" s="589">
        <v>844</v>
      </c>
      <c r="B982" s="590"/>
      <c r="C982" s="561"/>
      <c r="D982" s="593"/>
      <c r="E982" s="560">
        <f t="shared" si="40"/>
        <v>0</v>
      </c>
      <c r="F982" s="561"/>
      <c r="G982" s="561"/>
      <c r="H982" s="560">
        <f t="shared" si="41"/>
        <v>0</v>
      </c>
      <c r="I982" s="560">
        <f t="shared" si="42"/>
        <v>0</v>
      </c>
      <c r="J982" s="591"/>
    </row>
    <row r="983" spans="1:10" ht="15" x14ac:dyDescent="0.2">
      <c r="A983" s="589">
        <v>845</v>
      </c>
      <c r="B983" s="590"/>
      <c r="C983" s="561"/>
      <c r="D983" s="593"/>
      <c r="E983" s="560">
        <f t="shared" si="40"/>
        <v>0</v>
      </c>
      <c r="F983" s="561"/>
      <c r="G983" s="561"/>
      <c r="H983" s="560">
        <f t="shared" si="41"/>
        <v>0</v>
      </c>
      <c r="I983" s="560">
        <f t="shared" si="42"/>
        <v>0</v>
      </c>
      <c r="J983" s="591"/>
    </row>
    <row r="984" spans="1:10" ht="15" x14ac:dyDescent="0.2">
      <c r="A984" s="589">
        <v>846</v>
      </c>
      <c r="B984" s="590"/>
      <c r="C984" s="561"/>
      <c r="D984" s="593"/>
      <c r="E984" s="560">
        <f t="shared" si="40"/>
        <v>0</v>
      </c>
      <c r="F984" s="561"/>
      <c r="G984" s="561"/>
      <c r="H984" s="560">
        <f t="shared" si="41"/>
        <v>0</v>
      </c>
      <c r="I984" s="560">
        <f t="shared" si="42"/>
        <v>0</v>
      </c>
      <c r="J984" s="591"/>
    </row>
    <row r="985" spans="1:10" ht="15" x14ac:dyDescent="0.2">
      <c r="A985" s="589">
        <v>847</v>
      </c>
      <c r="B985" s="590"/>
      <c r="C985" s="561"/>
      <c r="D985" s="593"/>
      <c r="E985" s="560">
        <f t="shared" si="40"/>
        <v>0</v>
      </c>
      <c r="F985" s="561"/>
      <c r="G985" s="561"/>
      <c r="H985" s="560">
        <f t="shared" si="41"/>
        <v>0</v>
      </c>
      <c r="I985" s="560">
        <f t="shared" si="42"/>
        <v>0</v>
      </c>
      <c r="J985" s="591"/>
    </row>
    <row r="986" spans="1:10" ht="15" x14ac:dyDescent="0.2">
      <c r="A986" s="589">
        <v>848</v>
      </c>
      <c r="B986" s="590"/>
      <c r="C986" s="561"/>
      <c r="D986" s="593"/>
      <c r="E986" s="560">
        <f t="shared" si="40"/>
        <v>0</v>
      </c>
      <c r="F986" s="561"/>
      <c r="G986" s="561"/>
      <c r="H986" s="560">
        <f t="shared" si="41"/>
        <v>0</v>
      </c>
      <c r="I986" s="560">
        <f t="shared" si="42"/>
        <v>0</v>
      </c>
      <c r="J986" s="591"/>
    </row>
    <row r="987" spans="1:10" ht="15" x14ac:dyDescent="0.2">
      <c r="A987" s="589">
        <v>849</v>
      </c>
      <c r="B987" s="590"/>
      <c r="C987" s="561"/>
      <c r="D987" s="593"/>
      <c r="E987" s="560">
        <f t="shared" si="40"/>
        <v>0</v>
      </c>
      <c r="F987" s="561"/>
      <c r="G987" s="561"/>
      <c r="H987" s="560">
        <f t="shared" si="41"/>
        <v>0</v>
      </c>
      <c r="I987" s="560">
        <f t="shared" si="42"/>
        <v>0</v>
      </c>
      <c r="J987" s="591"/>
    </row>
    <row r="988" spans="1:10" ht="15" x14ac:dyDescent="0.2">
      <c r="A988" s="589">
        <v>850</v>
      </c>
      <c r="B988" s="590"/>
      <c r="C988" s="561"/>
      <c r="D988" s="593"/>
      <c r="E988" s="560">
        <f t="shared" si="40"/>
        <v>0</v>
      </c>
      <c r="F988" s="561"/>
      <c r="G988" s="561"/>
      <c r="H988" s="560">
        <f t="shared" si="41"/>
        <v>0</v>
      </c>
      <c r="I988" s="560">
        <f t="shared" si="42"/>
        <v>0</v>
      </c>
      <c r="J988" s="591"/>
    </row>
    <row r="989" spans="1:10" ht="15" x14ac:dyDescent="0.2">
      <c r="A989" s="589">
        <v>851</v>
      </c>
      <c r="B989" s="590"/>
      <c r="C989" s="561"/>
      <c r="D989" s="593"/>
      <c r="E989" s="560">
        <f t="shared" si="40"/>
        <v>0</v>
      </c>
      <c r="F989" s="561"/>
      <c r="G989" s="561"/>
      <c r="H989" s="560">
        <f t="shared" si="41"/>
        <v>0</v>
      </c>
      <c r="I989" s="560">
        <f t="shared" si="42"/>
        <v>0</v>
      </c>
      <c r="J989" s="591"/>
    </row>
    <row r="990" spans="1:10" ht="15" x14ac:dyDescent="0.2">
      <c r="A990" s="589">
        <v>852</v>
      </c>
      <c r="B990" s="590"/>
      <c r="C990" s="561"/>
      <c r="D990" s="593"/>
      <c r="E990" s="560">
        <f t="shared" si="40"/>
        <v>0</v>
      </c>
      <c r="F990" s="561"/>
      <c r="G990" s="561"/>
      <c r="H990" s="560">
        <f t="shared" si="41"/>
        <v>0</v>
      </c>
      <c r="I990" s="560">
        <f t="shared" si="42"/>
        <v>0</v>
      </c>
      <c r="J990" s="591"/>
    </row>
    <row r="991" spans="1:10" ht="15" x14ac:dyDescent="0.2">
      <c r="A991" s="589">
        <v>853</v>
      </c>
      <c r="B991" s="590"/>
      <c r="C991" s="561"/>
      <c r="D991" s="593"/>
      <c r="E991" s="560">
        <f t="shared" si="40"/>
        <v>0</v>
      </c>
      <c r="F991" s="561"/>
      <c r="G991" s="561"/>
      <c r="H991" s="560">
        <f t="shared" si="41"/>
        <v>0</v>
      </c>
      <c r="I991" s="560">
        <f t="shared" si="42"/>
        <v>0</v>
      </c>
      <c r="J991" s="591"/>
    </row>
    <row r="992" spans="1:10" ht="15" x14ac:dyDescent="0.2">
      <c r="A992" s="589">
        <v>854</v>
      </c>
      <c r="B992" s="590"/>
      <c r="C992" s="561"/>
      <c r="D992" s="593"/>
      <c r="E992" s="560">
        <f t="shared" si="40"/>
        <v>0</v>
      </c>
      <c r="F992" s="561"/>
      <c r="G992" s="561"/>
      <c r="H992" s="560">
        <f t="shared" si="41"/>
        <v>0</v>
      </c>
      <c r="I992" s="560">
        <f t="shared" si="42"/>
        <v>0</v>
      </c>
      <c r="J992" s="591"/>
    </row>
    <row r="993" spans="1:10" ht="15" x14ac:dyDescent="0.2">
      <c r="A993" s="589">
        <v>855</v>
      </c>
      <c r="B993" s="590"/>
      <c r="C993" s="561"/>
      <c r="D993" s="593"/>
      <c r="E993" s="560">
        <f t="shared" si="40"/>
        <v>0</v>
      </c>
      <c r="F993" s="561"/>
      <c r="G993" s="561"/>
      <c r="H993" s="560">
        <f t="shared" si="41"/>
        <v>0</v>
      </c>
      <c r="I993" s="560">
        <f t="shared" si="42"/>
        <v>0</v>
      </c>
      <c r="J993" s="591"/>
    </row>
    <row r="994" spans="1:10" ht="15" x14ac:dyDescent="0.2">
      <c r="A994" s="589">
        <v>856</v>
      </c>
      <c r="B994" s="590"/>
      <c r="C994" s="561"/>
      <c r="D994" s="593"/>
      <c r="E994" s="560">
        <f t="shared" si="40"/>
        <v>0</v>
      </c>
      <c r="F994" s="561"/>
      <c r="G994" s="561"/>
      <c r="H994" s="560">
        <f t="shared" si="41"/>
        <v>0</v>
      </c>
      <c r="I994" s="560">
        <f t="shared" si="42"/>
        <v>0</v>
      </c>
      <c r="J994" s="591"/>
    </row>
    <row r="995" spans="1:10" ht="15" x14ac:dyDescent="0.2">
      <c r="A995" s="589">
        <v>857</v>
      </c>
      <c r="B995" s="590"/>
      <c r="C995" s="561"/>
      <c r="D995" s="593"/>
      <c r="E995" s="560">
        <f t="shared" si="40"/>
        <v>0</v>
      </c>
      <c r="F995" s="561"/>
      <c r="G995" s="561"/>
      <c r="H995" s="560">
        <f t="shared" si="41"/>
        <v>0</v>
      </c>
      <c r="I995" s="560">
        <f t="shared" si="42"/>
        <v>0</v>
      </c>
      <c r="J995" s="591"/>
    </row>
    <row r="996" spans="1:10" ht="15" x14ac:dyDescent="0.2">
      <c r="A996" s="589">
        <v>858</v>
      </c>
      <c r="B996" s="590"/>
      <c r="C996" s="561"/>
      <c r="D996" s="593"/>
      <c r="E996" s="560">
        <f t="shared" si="40"/>
        <v>0</v>
      </c>
      <c r="F996" s="561"/>
      <c r="G996" s="561"/>
      <c r="H996" s="560">
        <f t="shared" si="41"/>
        <v>0</v>
      </c>
      <c r="I996" s="560">
        <f t="shared" si="42"/>
        <v>0</v>
      </c>
      <c r="J996" s="591"/>
    </row>
    <row r="997" spans="1:10" ht="15" x14ac:dyDescent="0.2">
      <c r="A997" s="589">
        <v>859</v>
      </c>
      <c r="B997" s="590"/>
      <c r="C997" s="561"/>
      <c r="D997" s="593"/>
      <c r="E997" s="560">
        <f t="shared" si="40"/>
        <v>0</v>
      </c>
      <c r="F997" s="561"/>
      <c r="G997" s="561"/>
      <c r="H997" s="560">
        <f t="shared" si="41"/>
        <v>0</v>
      </c>
      <c r="I997" s="560">
        <f t="shared" si="42"/>
        <v>0</v>
      </c>
      <c r="J997" s="591"/>
    </row>
    <row r="998" spans="1:10" ht="15" x14ac:dyDescent="0.2">
      <c r="A998" s="589">
        <v>860</v>
      </c>
      <c r="B998" s="590"/>
      <c r="C998" s="561"/>
      <c r="D998" s="593"/>
      <c r="E998" s="560">
        <f t="shared" si="40"/>
        <v>0</v>
      </c>
      <c r="F998" s="561"/>
      <c r="G998" s="561"/>
      <c r="H998" s="560">
        <f t="shared" si="41"/>
        <v>0</v>
      </c>
      <c r="I998" s="560">
        <f t="shared" si="42"/>
        <v>0</v>
      </c>
      <c r="J998" s="591"/>
    </row>
    <row r="999" spans="1:10" ht="15" x14ac:dyDescent="0.2">
      <c r="A999" s="589">
        <v>861</v>
      </c>
      <c r="B999" s="590"/>
      <c r="C999" s="561"/>
      <c r="D999" s="593"/>
      <c r="E999" s="560">
        <f t="shared" si="40"/>
        <v>0</v>
      </c>
      <c r="F999" s="561"/>
      <c r="G999" s="561"/>
      <c r="H999" s="560">
        <f t="shared" si="41"/>
        <v>0</v>
      </c>
      <c r="I999" s="560">
        <f t="shared" si="42"/>
        <v>0</v>
      </c>
      <c r="J999" s="591"/>
    </row>
    <row r="1000" spans="1:10" ht="15" x14ac:dyDescent="0.2">
      <c r="A1000" s="589">
        <v>862</v>
      </c>
      <c r="B1000" s="590"/>
      <c r="C1000" s="561"/>
      <c r="D1000" s="593"/>
      <c r="E1000" s="560">
        <f t="shared" si="40"/>
        <v>0</v>
      </c>
      <c r="F1000" s="561"/>
      <c r="G1000" s="561"/>
      <c r="H1000" s="560">
        <f t="shared" si="41"/>
        <v>0</v>
      </c>
      <c r="I1000" s="560">
        <f t="shared" si="42"/>
        <v>0</v>
      </c>
      <c r="J1000" s="591"/>
    </row>
    <row r="1001" spans="1:10" ht="15" x14ac:dyDescent="0.2">
      <c r="A1001" s="589">
        <v>863</v>
      </c>
      <c r="B1001" s="590"/>
      <c r="C1001" s="561"/>
      <c r="D1001" s="593"/>
      <c r="E1001" s="560">
        <f t="shared" si="40"/>
        <v>0</v>
      </c>
      <c r="F1001" s="561"/>
      <c r="G1001" s="561"/>
      <c r="H1001" s="560">
        <f t="shared" si="41"/>
        <v>0</v>
      </c>
      <c r="I1001" s="560">
        <f t="shared" si="42"/>
        <v>0</v>
      </c>
      <c r="J1001" s="591"/>
    </row>
    <row r="1002" spans="1:10" ht="15" x14ac:dyDescent="0.2">
      <c r="A1002" s="589">
        <v>864</v>
      </c>
      <c r="B1002" s="590"/>
      <c r="C1002" s="561"/>
      <c r="D1002" s="593"/>
      <c r="E1002" s="560">
        <f t="shared" si="40"/>
        <v>0</v>
      </c>
      <c r="F1002" s="561"/>
      <c r="G1002" s="561"/>
      <c r="H1002" s="560">
        <f t="shared" si="41"/>
        <v>0</v>
      </c>
      <c r="I1002" s="560">
        <f t="shared" si="42"/>
        <v>0</v>
      </c>
      <c r="J1002" s="591"/>
    </row>
    <row r="1003" spans="1:10" ht="15" x14ac:dyDescent="0.2">
      <c r="A1003" s="589">
        <v>865</v>
      </c>
      <c r="B1003" s="590"/>
      <c r="C1003" s="561"/>
      <c r="D1003" s="593"/>
      <c r="E1003" s="560">
        <f t="shared" si="40"/>
        <v>0</v>
      </c>
      <c r="F1003" s="561"/>
      <c r="G1003" s="561"/>
      <c r="H1003" s="560">
        <f t="shared" si="41"/>
        <v>0</v>
      </c>
      <c r="I1003" s="560">
        <f t="shared" si="42"/>
        <v>0</v>
      </c>
      <c r="J1003" s="591"/>
    </row>
    <row r="1004" spans="1:10" ht="15" x14ac:dyDescent="0.2">
      <c r="A1004" s="589">
        <v>866</v>
      </c>
      <c r="B1004" s="590"/>
      <c r="C1004" s="561"/>
      <c r="D1004" s="593"/>
      <c r="E1004" s="560">
        <f t="shared" si="40"/>
        <v>0</v>
      </c>
      <c r="F1004" s="561"/>
      <c r="G1004" s="561"/>
      <c r="H1004" s="560">
        <f t="shared" si="41"/>
        <v>0</v>
      </c>
      <c r="I1004" s="560">
        <f t="shared" si="42"/>
        <v>0</v>
      </c>
      <c r="J1004" s="591"/>
    </row>
    <row r="1005" spans="1:10" ht="15" x14ac:dyDescent="0.2">
      <c r="A1005" s="589">
        <v>867</v>
      </c>
      <c r="B1005" s="590"/>
      <c r="C1005" s="561"/>
      <c r="D1005" s="593"/>
      <c r="E1005" s="560">
        <f t="shared" si="40"/>
        <v>0</v>
      </c>
      <c r="F1005" s="561"/>
      <c r="G1005" s="561"/>
      <c r="H1005" s="560">
        <f t="shared" si="41"/>
        <v>0</v>
      </c>
      <c r="I1005" s="560">
        <f t="shared" si="42"/>
        <v>0</v>
      </c>
      <c r="J1005" s="591"/>
    </row>
    <row r="1006" spans="1:10" ht="15" x14ac:dyDescent="0.2">
      <c r="A1006" s="589">
        <v>868</v>
      </c>
      <c r="B1006" s="590"/>
      <c r="C1006" s="561"/>
      <c r="D1006" s="593"/>
      <c r="E1006" s="560">
        <f t="shared" si="40"/>
        <v>0</v>
      </c>
      <c r="F1006" s="561"/>
      <c r="G1006" s="561"/>
      <c r="H1006" s="560">
        <f t="shared" si="41"/>
        <v>0</v>
      </c>
      <c r="I1006" s="560">
        <f t="shared" si="42"/>
        <v>0</v>
      </c>
      <c r="J1006" s="591"/>
    </row>
    <row r="1007" spans="1:10" ht="15" x14ac:dyDescent="0.2">
      <c r="A1007" s="589">
        <v>869</v>
      </c>
      <c r="B1007" s="590"/>
      <c r="C1007" s="561"/>
      <c r="D1007" s="593"/>
      <c r="E1007" s="560">
        <f t="shared" si="40"/>
        <v>0</v>
      </c>
      <c r="F1007" s="561"/>
      <c r="G1007" s="561"/>
      <c r="H1007" s="560">
        <f t="shared" si="41"/>
        <v>0</v>
      </c>
      <c r="I1007" s="560">
        <f t="shared" si="42"/>
        <v>0</v>
      </c>
      <c r="J1007" s="591"/>
    </row>
    <row r="1008" spans="1:10" ht="15" x14ac:dyDescent="0.2">
      <c r="A1008" s="589">
        <v>870</v>
      </c>
      <c r="B1008" s="590"/>
      <c r="C1008" s="561"/>
      <c r="D1008" s="593"/>
      <c r="E1008" s="560">
        <f t="shared" si="40"/>
        <v>0</v>
      </c>
      <c r="F1008" s="561"/>
      <c r="G1008" s="561"/>
      <c r="H1008" s="560">
        <f t="shared" si="41"/>
        <v>0</v>
      </c>
      <c r="I1008" s="560">
        <f t="shared" si="42"/>
        <v>0</v>
      </c>
      <c r="J1008" s="591"/>
    </row>
    <row r="1009" spans="1:10" ht="15" x14ac:dyDescent="0.2">
      <c r="A1009" s="589">
        <v>871</v>
      </c>
      <c r="B1009" s="590"/>
      <c r="C1009" s="561"/>
      <c r="D1009" s="593"/>
      <c r="E1009" s="560">
        <f t="shared" si="40"/>
        <v>0</v>
      </c>
      <c r="F1009" s="561"/>
      <c r="G1009" s="561"/>
      <c r="H1009" s="560">
        <f t="shared" si="41"/>
        <v>0</v>
      </c>
      <c r="I1009" s="560">
        <f t="shared" si="42"/>
        <v>0</v>
      </c>
      <c r="J1009" s="591"/>
    </row>
    <row r="1010" spans="1:10" ht="15" x14ac:dyDescent="0.2">
      <c r="A1010" s="589">
        <v>872</v>
      </c>
      <c r="B1010" s="590"/>
      <c r="C1010" s="561"/>
      <c r="D1010" s="593"/>
      <c r="E1010" s="560">
        <f t="shared" si="40"/>
        <v>0</v>
      </c>
      <c r="F1010" s="561"/>
      <c r="G1010" s="561"/>
      <c r="H1010" s="560">
        <f t="shared" si="41"/>
        <v>0</v>
      </c>
      <c r="I1010" s="560">
        <f t="shared" si="42"/>
        <v>0</v>
      </c>
      <c r="J1010" s="591"/>
    </row>
    <row r="1011" spans="1:10" ht="15" x14ac:dyDescent="0.2">
      <c r="A1011" s="589">
        <v>873</v>
      </c>
      <c r="B1011" s="590"/>
      <c r="C1011" s="561"/>
      <c r="D1011" s="593"/>
      <c r="E1011" s="560">
        <f t="shared" si="40"/>
        <v>0</v>
      </c>
      <c r="F1011" s="561"/>
      <c r="G1011" s="561"/>
      <c r="H1011" s="560">
        <f t="shared" si="41"/>
        <v>0</v>
      </c>
      <c r="I1011" s="560">
        <f t="shared" si="42"/>
        <v>0</v>
      </c>
      <c r="J1011" s="591"/>
    </row>
    <row r="1012" spans="1:10" ht="15" x14ac:dyDescent="0.2">
      <c r="A1012" s="589">
        <v>874</v>
      </c>
      <c r="B1012" s="590"/>
      <c r="C1012" s="561"/>
      <c r="D1012" s="593"/>
      <c r="E1012" s="560">
        <f t="shared" si="40"/>
        <v>0</v>
      </c>
      <c r="F1012" s="561"/>
      <c r="G1012" s="561"/>
      <c r="H1012" s="560">
        <f t="shared" si="41"/>
        <v>0</v>
      </c>
      <c r="I1012" s="560">
        <f t="shared" si="42"/>
        <v>0</v>
      </c>
      <c r="J1012" s="591"/>
    </row>
    <row r="1013" spans="1:10" ht="15" x14ac:dyDescent="0.2">
      <c r="A1013" s="589">
        <v>875</v>
      </c>
      <c r="B1013" s="590"/>
      <c r="C1013" s="561"/>
      <c r="D1013" s="593"/>
      <c r="E1013" s="560">
        <f t="shared" si="40"/>
        <v>0</v>
      </c>
      <c r="F1013" s="561"/>
      <c r="G1013" s="561"/>
      <c r="H1013" s="560">
        <f t="shared" si="41"/>
        <v>0</v>
      </c>
      <c r="I1013" s="560">
        <f t="shared" si="42"/>
        <v>0</v>
      </c>
      <c r="J1013" s="591"/>
    </row>
    <row r="1014" spans="1:10" ht="15" x14ac:dyDescent="0.2">
      <c r="A1014" s="589">
        <v>876</v>
      </c>
      <c r="B1014" s="590"/>
      <c r="C1014" s="561"/>
      <c r="D1014" s="593"/>
      <c r="E1014" s="560">
        <f t="shared" si="40"/>
        <v>0</v>
      </c>
      <c r="F1014" s="561"/>
      <c r="G1014" s="561"/>
      <c r="H1014" s="560">
        <f t="shared" si="41"/>
        <v>0</v>
      </c>
      <c r="I1014" s="560">
        <f t="shared" si="42"/>
        <v>0</v>
      </c>
      <c r="J1014" s="591"/>
    </row>
    <row r="1015" spans="1:10" ht="15" x14ac:dyDescent="0.2">
      <c r="A1015" s="589">
        <v>877</v>
      </c>
      <c r="B1015" s="590"/>
      <c r="C1015" s="561"/>
      <c r="D1015" s="593"/>
      <c r="E1015" s="560">
        <f t="shared" si="40"/>
        <v>0</v>
      </c>
      <c r="F1015" s="561"/>
      <c r="G1015" s="561"/>
      <c r="H1015" s="560">
        <f t="shared" si="41"/>
        <v>0</v>
      </c>
      <c r="I1015" s="560">
        <f t="shared" si="42"/>
        <v>0</v>
      </c>
      <c r="J1015" s="591"/>
    </row>
    <row r="1016" spans="1:10" ht="15" x14ac:dyDescent="0.2">
      <c r="A1016" s="589">
        <v>878</v>
      </c>
      <c r="B1016" s="590"/>
      <c r="C1016" s="561"/>
      <c r="D1016" s="593"/>
      <c r="E1016" s="560">
        <f t="shared" si="40"/>
        <v>0</v>
      </c>
      <c r="F1016" s="561"/>
      <c r="G1016" s="561"/>
      <c r="H1016" s="560">
        <f t="shared" si="41"/>
        <v>0</v>
      </c>
      <c r="I1016" s="560">
        <f t="shared" si="42"/>
        <v>0</v>
      </c>
      <c r="J1016" s="591"/>
    </row>
    <row r="1017" spans="1:10" ht="15" x14ac:dyDescent="0.2">
      <c r="A1017" s="589">
        <v>879</v>
      </c>
      <c r="B1017" s="590"/>
      <c r="C1017" s="561"/>
      <c r="D1017" s="593"/>
      <c r="E1017" s="560">
        <f t="shared" si="40"/>
        <v>0</v>
      </c>
      <c r="F1017" s="561"/>
      <c r="G1017" s="561"/>
      <c r="H1017" s="560">
        <f t="shared" si="41"/>
        <v>0</v>
      </c>
      <c r="I1017" s="560">
        <f t="shared" si="42"/>
        <v>0</v>
      </c>
      <c r="J1017" s="591"/>
    </row>
    <row r="1018" spans="1:10" ht="15" x14ac:dyDescent="0.2">
      <c r="A1018" s="589">
        <v>880</v>
      </c>
      <c r="B1018" s="590"/>
      <c r="C1018" s="561"/>
      <c r="D1018" s="593"/>
      <c r="E1018" s="560">
        <f t="shared" si="40"/>
        <v>0</v>
      </c>
      <c r="F1018" s="561"/>
      <c r="G1018" s="561"/>
      <c r="H1018" s="560">
        <f t="shared" si="41"/>
        <v>0</v>
      </c>
      <c r="I1018" s="560">
        <f t="shared" si="42"/>
        <v>0</v>
      </c>
      <c r="J1018" s="591"/>
    </row>
    <row r="1019" spans="1:10" ht="15" x14ac:dyDescent="0.2">
      <c r="A1019" s="589">
        <v>881</v>
      </c>
      <c r="B1019" s="590"/>
      <c r="C1019" s="561"/>
      <c r="D1019" s="593"/>
      <c r="E1019" s="560">
        <f t="shared" si="40"/>
        <v>0</v>
      </c>
      <c r="F1019" s="561"/>
      <c r="G1019" s="561"/>
      <c r="H1019" s="560">
        <f t="shared" si="41"/>
        <v>0</v>
      </c>
      <c r="I1019" s="560">
        <f t="shared" si="42"/>
        <v>0</v>
      </c>
      <c r="J1019" s="591"/>
    </row>
    <row r="1020" spans="1:10" ht="15" x14ac:dyDescent="0.2">
      <c r="A1020" s="589">
        <v>882</v>
      </c>
      <c r="B1020" s="590"/>
      <c r="C1020" s="561"/>
      <c r="D1020" s="593"/>
      <c r="E1020" s="560">
        <f t="shared" si="40"/>
        <v>0</v>
      </c>
      <c r="F1020" s="561"/>
      <c r="G1020" s="561"/>
      <c r="H1020" s="560">
        <f t="shared" si="41"/>
        <v>0</v>
      </c>
      <c r="I1020" s="560">
        <f t="shared" si="42"/>
        <v>0</v>
      </c>
      <c r="J1020" s="591"/>
    </row>
    <row r="1021" spans="1:10" ht="15" x14ac:dyDescent="0.2">
      <c r="A1021" s="589">
        <v>883</v>
      </c>
      <c r="B1021" s="590"/>
      <c r="C1021" s="561"/>
      <c r="D1021" s="593"/>
      <c r="E1021" s="560">
        <f t="shared" si="40"/>
        <v>0</v>
      </c>
      <c r="F1021" s="561"/>
      <c r="G1021" s="561"/>
      <c r="H1021" s="560">
        <f t="shared" si="41"/>
        <v>0</v>
      </c>
      <c r="I1021" s="560">
        <f t="shared" si="42"/>
        <v>0</v>
      </c>
      <c r="J1021" s="591"/>
    </row>
    <row r="1022" spans="1:10" ht="15" x14ac:dyDescent="0.2">
      <c r="A1022" s="589">
        <v>884</v>
      </c>
      <c r="B1022" s="590"/>
      <c r="C1022" s="561"/>
      <c r="D1022" s="593"/>
      <c r="E1022" s="560">
        <f t="shared" si="40"/>
        <v>0</v>
      </c>
      <c r="F1022" s="561"/>
      <c r="G1022" s="561"/>
      <c r="H1022" s="560">
        <f t="shared" si="41"/>
        <v>0</v>
      </c>
      <c r="I1022" s="560">
        <f t="shared" si="42"/>
        <v>0</v>
      </c>
      <c r="J1022" s="591"/>
    </row>
    <row r="1023" spans="1:10" ht="15" x14ac:dyDescent="0.2">
      <c r="A1023" s="589">
        <v>885</v>
      </c>
      <c r="B1023" s="590"/>
      <c r="C1023" s="561"/>
      <c r="D1023" s="593"/>
      <c r="E1023" s="560">
        <f t="shared" si="40"/>
        <v>0</v>
      </c>
      <c r="F1023" s="561"/>
      <c r="G1023" s="561"/>
      <c r="H1023" s="560">
        <f t="shared" si="41"/>
        <v>0</v>
      </c>
      <c r="I1023" s="560">
        <f t="shared" si="42"/>
        <v>0</v>
      </c>
      <c r="J1023" s="591"/>
    </row>
    <row r="1024" spans="1:10" ht="15" x14ac:dyDescent="0.2">
      <c r="A1024" s="589">
        <v>886</v>
      </c>
      <c r="B1024" s="590"/>
      <c r="C1024" s="561"/>
      <c r="D1024" s="593"/>
      <c r="E1024" s="560">
        <f t="shared" si="40"/>
        <v>0</v>
      </c>
      <c r="F1024" s="561"/>
      <c r="G1024" s="561"/>
      <c r="H1024" s="560">
        <f t="shared" si="41"/>
        <v>0</v>
      </c>
      <c r="I1024" s="560">
        <f t="shared" si="42"/>
        <v>0</v>
      </c>
      <c r="J1024" s="591"/>
    </row>
    <row r="1025" spans="1:10" ht="15" x14ac:dyDescent="0.2">
      <c r="A1025" s="589">
        <v>887</v>
      </c>
      <c r="B1025" s="590"/>
      <c r="C1025" s="561"/>
      <c r="D1025" s="593"/>
      <c r="E1025" s="560">
        <f t="shared" si="40"/>
        <v>0</v>
      </c>
      <c r="F1025" s="561"/>
      <c r="G1025" s="561"/>
      <c r="H1025" s="560">
        <f t="shared" si="41"/>
        <v>0</v>
      </c>
      <c r="I1025" s="560">
        <f t="shared" si="42"/>
        <v>0</v>
      </c>
      <c r="J1025" s="591"/>
    </row>
    <row r="1026" spans="1:10" ht="15" x14ac:dyDescent="0.2">
      <c r="A1026" s="589">
        <v>888</v>
      </c>
      <c r="B1026" s="590"/>
      <c r="C1026" s="561"/>
      <c r="D1026" s="593"/>
      <c r="E1026" s="560">
        <f t="shared" si="40"/>
        <v>0</v>
      </c>
      <c r="F1026" s="561"/>
      <c r="G1026" s="561"/>
      <c r="H1026" s="560">
        <f t="shared" si="41"/>
        <v>0</v>
      </c>
      <c r="I1026" s="560">
        <f t="shared" si="42"/>
        <v>0</v>
      </c>
      <c r="J1026" s="591"/>
    </row>
    <row r="1027" spans="1:10" ht="15" x14ac:dyDescent="0.2">
      <c r="A1027" s="589">
        <v>889</v>
      </c>
      <c r="B1027" s="590"/>
      <c r="C1027" s="561"/>
      <c r="D1027" s="593"/>
      <c r="E1027" s="560">
        <f t="shared" si="40"/>
        <v>0</v>
      </c>
      <c r="F1027" s="561"/>
      <c r="G1027" s="561"/>
      <c r="H1027" s="560">
        <f t="shared" si="41"/>
        <v>0</v>
      </c>
      <c r="I1027" s="560">
        <f t="shared" si="42"/>
        <v>0</v>
      </c>
      <c r="J1027" s="591"/>
    </row>
    <row r="1028" spans="1:10" ht="15" x14ac:dyDescent="0.2">
      <c r="A1028" s="589">
        <v>890</v>
      </c>
      <c r="B1028" s="590"/>
      <c r="C1028" s="561"/>
      <c r="D1028" s="593"/>
      <c r="E1028" s="560">
        <f t="shared" si="40"/>
        <v>0</v>
      </c>
      <c r="F1028" s="561"/>
      <c r="G1028" s="561"/>
      <c r="H1028" s="560">
        <f t="shared" si="41"/>
        <v>0</v>
      </c>
      <c r="I1028" s="560">
        <f t="shared" si="42"/>
        <v>0</v>
      </c>
      <c r="J1028" s="591"/>
    </row>
    <row r="1029" spans="1:10" ht="15" x14ac:dyDescent="0.2">
      <c r="A1029" s="589">
        <v>891</v>
      </c>
      <c r="B1029" s="590"/>
      <c r="C1029" s="561"/>
      <c r="D1029" s="593"/>
      <c r="E1029" s="560">
        <f t="shared" si="40"/>
        <v>0</v>
      </c>
      <c r="F1029" s="561"/>
      <c r="G1029" s="561"/>
      <c r="H1029" s="560">
        <f t="shared" si="41"/>
        <v>0</v>
      </c>
      <c r="I1029" s="560">
        <f t="shared" si="42"/>
        <v>0</v>
      </c>
      <c r="J1029" s="591"/>
    </row>
    <row r="1030" spans="1:10" ht="15" x14ac:dyDescent="0.2">
      <c r="A1030" s="589">
        <v>892</v>
      </c>
      <c r="B1030" s="590"/>
      <c r="C1030" s="561"/>
      <c r="D1030" s="593"/>
      <c r="E1030" s="560">
        <f t="shared" si="40"/>
        <v>0</v>
      </c>
      <c r="F1030" s="561"/>
      <c r="G1030" s="561"/>
      <c r="H1030" s="560">
        <f t="shared" si="41"/>
        <v>0</v>
      </c>
      <c r="I1030" s="560">
        <f t="shared" si="42"/>
        <v>0</v>
      </c>
      <c r="J1030" s="591"/>
    </row>
    <row r="1031" spans="1:10" ht="15" x14ac:dyDescent="0.2">
      <c r="A1031" s="589">
        <v>893</v>
      </c>
      <c r="B1031" s="590"/>
      <c r="C1031" s="561"/>
      <c r="D1031" s="593"/>
      <c r="E1031" s="560">
        <f t="shared" si="40"/>
        <v>0</v>
      </c>
      <c r="F1031" s="561"/>
      <c r="G1031" s="561"/>
      <c r="H1031" s="560">
        <f t="shared" si="41"/>
        <v>0</v>
      </c>
      <c r="I1031" s="560">
        <f t="shared" si="42"/>
        <v>0</v>
      </c>
      <c r="J1031" s="591"/>
    </row>
    <row r="1032" spans="1:10" ht="15" x14ac:dyDescent="0.2">
      <c r="A1032" s="589">
        <v>894</v>
      </c>
      <c r="B1032" s="590"/>
      <c r="C1032" s="561"/>
      <c r="D1032" s="593"/>
      <c r="E1032" s="560">
        <f t="shared" si="40"/>
        <v>0</v>
      </c>
      <c r="F1032" s="561"/>
      <c r="G1032" s="561"/>
      <c r="H1032" s="560">
        <f t="shared" si="41"/>
        <v>0</v>
      </c>
      <c r="I1032" s="560">
        <f t="shared" si="42"/>
        <v>0</v>
      </c>
      <c r="J1032" s="591"/>
    </row>
    <row r="1033" spans="1:10" ht="15" x14ac:dyDescent="0.2">
      <c r="A1033" s="589">
        <v>895</v>
      </c>
      <c r="B1033" s="590"/>
      <c r="C1033" s="561"/>
      <c r="D1033" s="593"/>
      <c r="E1033" s="560">
        <f t="shared" si="40"/>
        <v>0</v>
      </c>
      <c r="F1033" s="561"/>
      <c r="G1033" s="561"/>
      <c r="H1033" s="560">
        <f t="shared" si="41"/>
        <v>0</v>
      </c>
      <c r="I1033" s="560">
        <f t="shared" si="42"/>
        <v>0</v>
      </c>
      <c r="J1033" s="591"/>
    </row>
    <row r="1034" spans="1:10" ht="15" x14ac:dyDescent="0.2">
      <c r="A1034" s="589">
        <v>896</v>
      </c>
      <c r="B1034" s="590"/>
      <c r="C1034" s="561"/>
      <c r="D1034" s="593"/>
      <c r="E1034" s="560">
        <f t="shared" si="40"/>
        <v>0</v>
      </c>
      <c r="F1034" s="561"/>
      <c r="G1034" s="561"/>
      <c r="H1034" s="560">
        <f t="shared" si="41"/>
        <v>0</v>
      </c>
      <c r="I1034" s="560">
        <f t="shared" si="42"/>
        <v>0</v>
      </c>
      <c r="J1034" s="591"/>
    </row>
    <row r="1035" spans="1:10" ht="15" x14ac:dyDescent="0.2">
      <c r="A1035" s="589">
        <v>897</v>
      </c>
      <c r="B1035" s="590"/>
      <c r="C1035" s="561"/>
      <c r="D1035" s="593"/>
      <c r="E1035" s="560">
        <f t="shared" ref="E1035:E1098" si="43">IF(D1035=0,0,NETWORKDAYS(D1035,EOMONTH(D1035,0),$E$7:$E$111)*8)</f>
        <v>0</v>
      </c>
      <c r="F1035" s="561"/>
      <c r="G1035" s="561"/>
      <c r="H1035" s="560">
        <f t="shared" ref="H1035:H1098" si="44">IF(E1035=0,0,IF(F1035=0,ROUND(C1035*G1035/E1035,2),ROUND(C1035*G1035/F1035,2)))</f>
        <v>0</v>
      </c>
      <c r="I1035" s="560">
        <f t="shared" si="42"/>
        <v>0</v>
      </c>
      <c r="J1035" s="591"/>
    </row>
    <row r="1036" spans="1:10" ht="15" x14ac:dyDescent="0.2">
      <c r="A1036" s="589">
        <v>898</v>
      </c>
      <c r="B1036" s="590"/>
      <c r="C1036" s="561"/>
      <c r="D1036" s="593"/>
      <c r="E1036" s="560">
        <f t="shared" si="43"/>
        <v>0</v>
      </c>
      <c r="F1036" s="561"/>
      <c r="G1036" s="561"/>
      <c r="H1036" s="560">
        <f t="shared" si="44"/>
        <v>0</v>
      </c>
      <c r="I1036" s="560">
        <f t="shared" ref="I1036:I1099" si="45">IF($I$135="3,50 €/qm",ROUND(H1036*3.5,2),0)</f>
        <v>0</v>
      </c>
      <c r="J1036" s="591"/>
    </row>
    <row r="1037" spans="1:10" ht="15" x14ac:dyDescent="0.2">
      <c r="A1037" s="589">
        <v>899</v>
      </c>
      <c r="B1037" s="590"/>
      <c r="C1037" s="561"/>
      <c r="D1037" s="593"/>
      <c r="E1037" s="560">
        <f t="shared" si="43"/>
        <v>0</v>
      </c>
      <c r="F1037" s="561"/>
      <c r="G1037" s="561"/>
      <c r="H1037" s="560">
        <f t="shared" si="44"/>
        <v>0</v>
      </c>
      <c r="I1037" s="560">
        <f t="shared" si="45"/>
        <v>0</v>
      </c>
      <c r="J1037" s="591"/>
    </row>
    <row r="1038" spans="1:10" ht="15" x14ac:dyDescent="0.2">
      <c r="A1038" s="589">
        <v>900</v>
      </c>
      <c r="B1038" s="590"/>
      <c r="C1038" s="561"/>
      <c r="D1038" s="593"/>
      <c r="E1038" s="560">
        <f t="shared" si="43"/>
        <v>0</v>
      </c>
      <c r="F1038" s="561"/>
      <c r="G1038" s="561"/>
      <c r="H1038" s="560">
        <f t="shared" si="44"/>
        <v>0</v>
      </c>
      <c r="I1038" s="560">
        <f t="shared" si="45"/>
        <v>0</v>
      </c>
      <c r="J1038" s="591"/>
    </row>
    <row r="1039" spans="1:10" ht="15" x14ac:dyDescent="0.2">
      <c r="A1039" s="589">
        <v>901</v>
      </c>
      <c r="B1039" s="590"/>
      <c r="C1039" s="561"/>
      <c r="D1039" s="593"/>
      <c r="E1039" s="560">
        <f t="shared" si="43"/>
        <v>0</v>
      </c>
      <c r="F1039" s="561"/>
      <c r="G1039" s="561"/>
      <c r="H1039" s="560">
        <f t="shared" si="44"/>
        <v>0</v>
      </c>
      <c r="I1039" s="560">
        <f t="shared" si="45"/>
        <v>0</v>
      </c>
      <c r="J1039" s="591"/>
    </row>
    <row r="1040" spans="1:10" ht="15" x14ac:dyDescent="0.2">
      <c r="A1040" s="589">
        <v>902</v>
      </c>
      <c r="B1040" s="590"/>
      <c r="C1040" s="561"/>
      <c r="D1040" s="593"/>
      <c r="E1040" s="560">
        <f t="shared" si="43"/>
        <v>0</v>
      </c>
      <c r="F1040" s="561"/>
      <c r="G1040" s="561"/>
      <c r="H1040" s="560">
        <f t="shared" si="44"/>
        <v>0</v>
      </c>
      <c r="I1040" s="560">
        <f t="shared" si="45"/>
        <v>0</v>
      </c>
      <c r="J1040" s="591"/>
    </row>
    <row r="1041" spans="1:10" ht="15" x14ac:dyDescent="0.2">
      <c r="A1041" s="589">
        <v>903</v>
      </c>
      <c r="B1041" s="590"/>
      <c r="C1041" s="561"/>
      <c r="D1041" s="593"/>
      <c r="E1041" s="560">
        <f t="shared" si="43"/>
        <v>0</v>
      </c>
      <c r="F1041" s="561"/>
      <c r="G1041" s="561"/>
      <c r="H1041" s="560">
        <f t="shared" si="44"/>
        <v>0</v>
      </c>
      <c r="I1041" s="560">
        <f t="shared" si="45"/>
        <v>0</v>
      </c>
      <c r="J1041" s="591"/>
    </row>
    <row r="1042" spans="1:10" ht="15" x14ac:dyDescent="0.2">
      <c r="A1042" s="589">
        <v>904</v>
      </c>
      <c r="B1042" s="590"/>
      <c r="C1042" s="561"/>
      <c r="D1042" s="593"/>
      <c r="E1042" s="560">
        <f t="shared" si="43"/>
        <v>0</v>
      </c>
      <c r="F1042" s="561"/>
      <c r="G1042" s="561"/>
      <c r="H1042" s="560">
        <f t="shared" si="44"/>
        <v>0</v>
      </c>
      <c r="I1042" s="560">
        <f t="shared" si="45"/>
        <v>0</v>
      </c>
      <c r="J1042" s="591"/>
    </row>
    <row r="1043" spans="1:10" ht="15" x14ac:dyDescent="0.2">
      <c r="A1043" s="589">
        <v>905</v>
      </c>
      <c r="B1043" s="590"/>
      <c r="C1043" s="561"/>
      <c r="D1043" s="593"/>
      <c r="E1043" s="560">
        <f t="shared" si="43"/>
        <v>0</v>
      </c>
      <c r="F1043" s="561"/>
      <c r="G1043" s="561"/>
      <c r="H1043" s="560">
        <f t="shared" si="44"/>
        <v>0</v>
      </c>
      <c r="I1043" s="560">
        <f t="shared" si="45"/>
        <v>0</v>
      </c>
      <c r="J1043" s="591"/>
    </row>
    <row r="1044" spans="1:10" ht="15" x14ac:dyDescent="0.2">
      <c r="A1044" s="589">
        <v>906</v>
      </c>
      <c r="B1044" s="590"/>
      <c r="C1044" s="561"/>
      <c r="D1044" s="593"/>
      <c r="E1044" s="560">
        <f t="shared" si="43"/>
        <v>0</v>
      </c>
      <c r="F1044" s="561"/>
      <c r="G1044" s="561"/>
      <c r="H1044" s="560">
        <f t="shared" si="44"/>
        <v>0</v>
      </c>
      <c r="I1044" s="560">
        <f t="shared" si="45"/>
        <v>0</v>
      </c>
      <c r="J1044" s="591"/>
    </row>
    <row r="1045" spans="1:10" ht="15" x14ac:dyDescent="0.2">
      <c r="A1045" s="589">
        <v>907</v>
      </c>
      <c r="B1045" s="590"/>
      <c r="C1045" s="561"/>
      <c r="D1045" s="593"/>
      <c r="E1045" s="560">
        <f t="shared" si="43"/>
        <v>0</v>
      </c>
      <c r="F1045" s="561"/>
      <c r="G1045" s="561"/>
      <c r="H1045" s="560">
        <f t="shared" si="44"/>
        <v>0</v>
      </c>
      <c r="I1045" s="560">
        <f t="shared" si="45"/>
        <v>0</v>
      </c>
      <c r="J1045" s="591"/>
    </row>
    <row r="1046" spans="1:10" ht="15" x14ac:dyDescent="0.2">
      <c r="A1046" s="589">
        <v>908</v>
      </c>
      <c r="B1046" s="590"/>
      <c r="C1046" s="561"/>
      <c r="D1046" s="593"/>
      <c r="E1046" s="560">
        <f t="shared" si="43"/>
        <v>0</v>
      </c>
      <c r="F1046" s="561"/>
      <c r="G1046" s="561"/>
      <c r="H1046" s="560">
        <f t="shared" si="44"/>
        <v>0</v>
      </c>
      <c r="I1046" s="560">
        <f t="shared" si="45"/>
        <v>0</v>
      </c>
      <c r="J1046" s="591"/>
    </row>
    <row r="1047" spans="1:10" ht="15" x14ac:dyDescent="0.2">
      <c r="A1047" s="589">
        <v>909</v>
      </c>
      <c r="B1047" s="590"/>
      <c r="C1047" s="561"/>
      <c r="D1047" s="593"/>
      <c r="E1047" s="560">
        <f t="shared" si="43"/>
        <v>0</v>
      </c>
      <c r="F1047" s="561"/>
      <c r="G1047" s="561"/>
      <c r="H1047" s="560">
        <f t="shared" si="44"/>
        <v>0</v>
      </c>
      <c r="I1047" s="560">
        <f t="shared" si="45"/>
        <v>0</v>
      </c>
      <c r="J1047" s="591"/>
    </row>
    <row r="1048" spans="1:10" ht="15" x14ac:dyDescent="0.2">
      <c r="A1048" s="589">
        <v>910</v>
      </c>
      <c r="B1048" s="590"/>
      <c r="C1048" s="561"/>
      <c r="D1048" s="593"/>
      <c r="E1048" s="560">
        <f t="shared" si="43"/>
        <v>0</v>
      </c>
      <c r="F1048" s="561"/>
      <c r="G1048" s="561"/>
      <c r="H1048" s="560">
        <f t="shared" si="44"/>
        <v>0</v>
      </c>
      <c r="I1048" s="560">
        <f t="shared" si="45"/>
        <v>0</v>
      </c>
      <c r="J1048" s="591"/>
    </row>
    <row r="1049" spans="1:10" ht="15" x14ac:dyDescent="0.2">
      <c r="A1049" s="589">
        <v>911</v>
      </c>
      <c r="B1049" s="590"/>
      <c r="C1049" s="561"/>
      <c r="D1049" s="593"/>
      <c r="E1049" s="560">
        <f t="shared" si="43"/>
        <v>0</v>
      </c>
      <c r="F1049" s="561"/>
      <c r="G1049" s="561"/>
      <c r="H1049" s="560">
        <f t="shared" si="44"/>
        <v>0</v>
      </c>
      <c r="I1049" s="560">
        <f t="shared" si="45"/>
        <v>0</v>
      </c>
      <c r="J1049" s="591"/>
    </row>
    <row r="1050" spans="1:10" ht="15" x14ac:dyDescent="0.2">
      <c r="A1050" s="589">
        <v>912</v>
      </c>
      <c r="B1050" s="590"/>
      <c r="C1050" s="561"/>
      <c r="D1050" s="593"/>
      <c r="E1050" s="560">
        <f t="shared" si="43"/>
        <v>0</v>
      </c>
      <c r="F1050" s="561"/>
      <c r="G1050" s="561"/>
      <c r="H1050" s="560">
        <f t="shared" si="44"/>
        <v>0</v>
      </c>
      <c r="I1050" s="560">
        <f t="shared" si="45"/>
        <v>0</v>
      </c>
      <c r="J1050" s="591"/>
    </row>
    <row r="1051" spans="1:10" ht="15" x14ac:dyDescent="0.2">
      <c r="A1051" s="589">
        <v>913</v>
      </c>
      <c r="B1051" s="590"/>
      <c r="C1051" s="561"/>
      <c r="D1051" s="593"/>
      <c r="E1051" s="560">
        <f t="shared" si="43"/>
        <v>0</v>
      </c>
      <c r="F1051" s="561"/>
      <c r="G1051" s="561"/>
      <c r="H1051" s="560">
        <f t="shared" si="44"/>
        <v>0</v>
      </c>
      <c r="I1051" s="560">
        <f t="shared" si="45"/>
        <v>0</v>
      </c>
      <c r="J1051" s="591"/>
    </row>
    <row r="1052" spans="1:10" ht="15" x14ac:dyDescent="0.2">
      <c r="A1052" s="589">
        <v>914</v>
      </c>
      <c r="B1052" s="590"/>
      <c r="C1052" s="561"/>
      <c r="D1052" s="593"/>
      <c r="E1052" s="560">
        <f t="shared" si="43"/>
        <v>0</v>
      </c>
      <c r="F1052" s="561"/>
      <c r="G1052" s="561"/>
      <c r="H1052" s="560">
        <f t="shared" si="44"/>
        <v>0</v>
      </c>
      <c r="I1052" s="560">
        <f t="shared" si="45"/>
        <v>0</v>
      </c>
      <c r="J1052" s="591"/>
    </row>
    <row r="1053" spans="1:10" ht="15" x14ac:dyDescent="0.2">
      <c r="A1053" s="589">
        <v>915</v>
      </c>
      <c r="B1053" s="590"/>
      <c r="C1053" s="561"/>
      <c r="D1053" s="593"/>
      <c r="E1053" s="560">
        <f t="shared" si="43"/>
        <v>0</v>
      </c>
      <c r="F1053" s="561"/>
      <c r="G1053" s="561"/>
      <c r="H1053" s="560">
        <f t="shared" si="44"/>
        <v>0</v>
      </c>
      <c r="I1053" s="560">
        <f t="shared" si="45"/>
        <v>0</v>
      </c>
      <c r="J1053" s="591"/>
    </row>
    <row r="1054" spans="1:10" ht="15" x14ac:dyDescent="0.2">
      <c r="A1054" s="589">
        <v>916</v>
      </c>
      <c r="B1054" s="590"/>
      <c r="C1054" s="561"/>
      <c r="D1054" s="593"/>
      <c r="E1054" s="560">
        <f t="shared" si="43"/>
        <v>0</v>
      </c>
      <c r="F1054" s="561"/>
      <c r="G1054" s="561"/>
      <c r="H1054" s="560">
        <f t="shared" si="44"/>
        <v>0</v>
      </c>
      <c r="I1054" s="560">
        <f t="shared" si="45"/>
        <v>0</v>
      </c>
      <c r="J1054" s="591"/>
    </row>
    <row r="1055" spans="1:10" ht="15" x14ac:dyDescent="0.2">
      <c r="A1055" s="589">
        <v>917</v>
      </c>
      <c r="B1055" s="590"/>
      <c r="C1055" s="561"/>
      <c r="D1055" s="593"/>
      <c r="E1055" s="560">
        <f t="shared" si="43"/>
        <v>0</v>
      </c>
      <c r="F1055" s="561"/>
      <c r="G1055" s="561"/>
      <c r="H1055" s="560">
        <f t="shared" si="44"/>
        <v>0</v>
      </c>
      <c r="I1055" s="560">
        <f t="shared" si="45"/>
        <v>0</v>
      </c>
      <c r="J1055" s="591"/>
    </row>
    <row r="1056" spans="1:10" ht="15" x14ac:dyDescent="0.2">
      <c r="A1056" s="589">
        <v>918</v>
      </c>
      <c r="B1056" s="590"/>
      <c r="C1056" s="561"/>
      <c r="D1056" s="593"/>
      <c r="E1056" s="560">
        <f t="shared" si="43"/>
        <v>0</v>
      </c>
      <c r="F1056" s="561"/>
      <c r="G1056" s="561"/>
      <c r="H1056" s="560">
        <f t="shared" si="44"/>
        <v>0</v>
      </c>
      <c r="I1056" s="560">
        <f t="shared" si="45"/>
        <v>0</v>
      </c>
      <c r="J1056" s="591"/>
    </row>
    <row r="1057" spans="1:10" ht="15" x14ac:dyDescent="0.2">
      <c r="A1057" s="589">
        <v>919</v>
      </c>
      <c r="B1057" s="590"/>
      <c r="C1057" s="561"/>
      <c r="D1057" s="593"/>
      <c r="E1057" s="560">
        <f t="shared" si="43"/>
        <v>0</v>
      </c>
      <c r="F1057" s="561"/>
      <c r="G1057" s="561"/>
      <c r="H1057" s="560">
        <f t="shared" si="44"/>
        <v>0</v>
      </c>
      <c r="I1057" s="560">
        <f t="shared" si="45"/>
        <v>0</v>
      </c>
      <c r="J1057" s="591"/>
    </row>
    <row r="1058" spans="1:10" ht="15" x14ac:dyDescent="0.2">
      <c r="A1058" s="589">
        <v>920</v>
      </c>
      <c r="B1058" s="590"/>
      <c r="C1058" s="561"/>
      <c r="D1058" s="593"/>
      <c r="E1058" s="560">
        <f t="shared" si="43"/>
        <v>0</v>
      </c>
      <c r="F1058" s="561"/>
      <c r="G1058" s="561"/>
      <c r="H1058" s="560">
        <f t="shared" si="44"/>
        <v>0</v>
      </c>
      <c r="I1058" s="560">
        <f t="shared" si="45"/>
        <v>0</v>
      </c>
      <c r="J1058" s="591"/>
    </row>
    <row r="1059" spans="1:10" ht="15" x14ac:dyDescent="0.2">
      <c r="A1059" s="589">
        <v>921</v>
      </c>
      <c r="B1059" s="590"/>
      <c r="C1059" s="561"/>
      <c r="D1059" s="593"/>
      <c r="E1059" s="560">
        <f t="shared" si="43"/>
        <v>0</v>
      </c>
      <c r="F1059" s="561"/>
      <c r="G1059" s="561"/>
      <c r="H1059" s="560">
        <f t="shared" si="44"/>
        <v>0</v>
      </c>
      <c r="I1059" s="560">
        <f t="shared" si="45"/>
        <v>0</v>
      </c>
      <c r="J1059" s="591"/>
    </row>
    <row r="1060" spans="1:10" ht="15" x14ac:dyDescent="0.2">
      <c r="A1060" s="589">
        <v>922</v>
      </c>
      <c r="B1060" s="590"/>
      <c r="C1060" s="561"/>
      <c r="D1060" s="593"/>
      <c r="E1060" s="560">
        <f t="shared" si="43"/>
        <v>0</v>
      </c>
      <c r="F1060" s="561"/>
      <c r="G1060" s="561"/>
      <c r="H1060" s="560">
        <f t="shared" si="44"/>
        <v>0</v>
      </c>
      <c r="I1060" s="560">
        <f t="shared" si="45"/>
        <v>0</v>
      </c>
      <c r="J1060" s="591"/>
    </row>
    <row r="1061" spans="1:10" ht="15" x14ac:dyDescent="0.2">
      <c r="A1061" s="589">
        <v>923</v>
      </c>
      <c r="B1061" s="590"/>
      <c r="C1061" s="561"/>
      <c r="D1061" s="593"/>
      <c r="E1061" s="560">
        <f t="shared" si="43"/>
        <v>0</v>
      </c>
      <c r="F1061" s="561"/>
      <c r="G1061" s="561"/>
      <c r="H1061" s="560">
        <f t="shared" si="44"/>
        <v>0</v>
      </c>
      <c r="I1061" s="560">
        <f t="shared" si="45"/>
        <v>0</v>
      </c>
      <c r="J1061" s="591"/>
    </row>
    <row r="1062" spans="1:10" ht="15" x14ac:dyDescent="0.2">
      <c r="A1062" s="589">
        <v>924</v>
      </c>
      <c r="B1062" s="590"/>
      <c r="C1062" s="561"/>
      <c r="D1062" s="593"/>
      <c r="E1062" s="560">
        <f t="shared" si="43"/>
        <v>0</v>
      </c>
      <c r="F1062" s="561"/>
      <c r="G1062" s="561"/>
      <c r="H1062" s="560">
        <f t="shared" si="44"/>
        <v>0</v>
      </c>
      <c r="I1062" s="560">
        <f t="shared" si="45"/>
        <v>0</v>
      </c>
      <c r="J1062" s="591"/>
    </row>
    <row r="1063" spans="1:10" ht="15" x14ac:dyDescent="0.2">
      <c r="A1063" s="589">
        <v>925</v>
      </c>
      <c r="B1063" s="590"/>
      <c r="C1063" s="561"/>
      <c r="D1063" s="593"/>
      <c r="E1063" s="560">
        <f t="shared" si="43"/>
        <v>0</v>
      </c>
      <c r="F1063" s="561"/>
      <c r="G1063" s="561"/>
      <c r="H1063" s="560">
        <f t="shared" si="44"/>
        <v>0</v>
      </c>
      <c r="I1063" s="560">
        <f t="shared" si="45"/>
        <v>0</v>
      </c>
      <c r="J1063" s="591"/>
    </row>
    <row r="1064" spans="1:10" ht="15" x14ac:dyDescent="0.2">
      <c r="A1064" s="589">
        <v>926</v>
      </c>
      <c r="B1064" s="590"/>
      <c r="C1064" s="561"/>
      <c r="D1064" s="593"/>
      <c r="E1064" s="560">
        <f t="shared" si="43"/>
        <v>0</v>
      </c>
      <c r="F1064" s="561"/>
      <c r="G1064" s="561"/>
      <c r="H1064" s="560">
        <f t="shared" si="44"/>
        <v>0</v>
      </c>
      <c r="I1064" s="560">
        <f t="shared" si="45"/>
        <v>0</v>
      </c>
      <c r="J1064" s="591"/>
    </row>
    <row r="1065" spans="1:10" ht="15" x14ac:dyDescent="0.2">
      <c r="A1065" s="589">
        <v>927</v>
      </c>
      <c r="B1065" s="590"/>
      <c r="C1065" s="561"/>
      <c r="D1065" s="593"/>
      <c r="E1065" s="560">
        <f t="shared" si="43"/>
        <v>0</v>
      </c>
      <c r="F1065" s="561"/>
      <c r="G1065" s="561"/>
      <c r="H1065" s="560">
        <f t="shared" si="44"/>
        <v>0</v>
      </c>
      <c r="I1065" s="560">
        <f t="shared" si="45"/>
        <v>0</v>
      </c>
      <c r="J1065" s="591"/>
    </row>
    <row r="1066" spans="1:10" ht="15" x14ac:dyDescent="0.2">
      <c r="A1066" s="589">
        <v>928</v>
      </c>
      <c r="B1066" s="590"/>
      <c r="C1066" s="561"/>
      <c r="D1066" s="593"/>
      <c r="E1066" s="560">
        <f t="shared" si="43"/>
        <v>0</v>
      </c>
      <c r="F1066" s="561"/>
      <c r="G1066" s="561"/>
      <c r="H1066" s="560">
        <f t="shared" si="44"/>
        <v>0</v>
      </c>
      <c r="I1066" s="560">
        <f t="shared" si="45"/>
        <v>0</v>
      </c>
      <c r="J1066" s="591"/>
    </row>
    <row r="1067" spans="1:10" ht="15" x14ac:dyDescent="0.2">
      <c r="A1067" s="589">
        <v>929</v>
      </c>
      <c r="B1067" s="590"/>
      <c r="C1067" s="561"/>
      <c r="D1067" s="593"/>
      <c r="E1067" s="560">
        <f t="shared" si="43"/>
        <v>0</v>
      </c>
      <c r="F1067" s="561"/>
      <c r="G1067" s="561"/>
      <c r="H1067" s="560">
        <f t="shared" si="44"/>
        <v>0</v>
      </c>
      <c r="I1067" s="560">
        <f t="shared" si="45"/>
        <v>0</v>
      </c>
      <c r="J1067" s="591"/>
    </row>
    <row r="1068" spans="1:10" ht="15" x14ac:dyDescent="0.2">
      <c r="A1068" s="589">
        <v>930</v>
      </c>
      <c r="B1068" s="590"/>
      <c r="C1068" s="561"/>
      <c r="D1068" s="593"/>
      <c r="E1068" s="560">
        <f t="shared" si="43"/>
        <v>0</v>
      </c>
      <c r="F1068" s="561"/>
      <c r="G1068" s="561"/>
      <c r="H1068" s="560">
        <f t="shared" si="44"/>
        <v>0</v>
      </c>
      <c r="I1068" s="560">
        <f t="shared" si="45"/>
        <v>0</v>
      </c>
      <c r="J1068" s="591"/>
    </row>
    <row r="1069" spans="1:10" ht="15" x14ac:dyDescent="0.2">
      <c r="A1069" s="589">
        <v>931</v>
      </c>
      <c r="B1069" s="590"/>
      <c r="C1069" s="561"/>
      <c r="D1069" s="593"/>
      <c r="E1069" s="560">
        <f t="shared" si="43"/>
        <v>0</v>
      </c>
      <c r="F1069" s="561"/>
      <c r="G1069" s="561"/>
      <c r="H1069" s="560">
        <f t="shared" si="44"/>
        <v>0</v>
      </c>
      <c r="I1069" s="560">
        <f t="shared" si="45"/>
        <v>0</v>
      </c>
      <c r="J1069" s="591"/>
    </row>
    <row r="1070" spans="1:10" ht="15" x14ac:dyDescent="0.2">
      <c r="A1070" s="589">
        <v>932</v>
      </c>
      <c r="B1070" s="590"/>
      <c r="C1070" s="561"/>
      <c r="D1070" s="593"/>
      <c r="E1070" s="560">
        <f t="shared" si="43"/>
        <v>0</v>
      </c>
      <c r="F1070" s="561"/>
      <c r="G1070" s="561"/>
      <c r="H1070" s="560">
        <f t="shared" si="44"/>
        <v>0</v>
      </c>
      <c r="I1070" s="560">
        <f t="shared" si="45"/>
        <v>0</v>
      </c>
      <c r="J1070" s="591"/>
    </row>
    <row r="1071" spans="1:10" ht="15" x14ac:dyDescent="0.2">
      <c r="A1071" s="589">
        <v>933</v>
      </c>
      <c r="B1071" s="590"/>
      <c r="C1071" s="561"/>
      <c r="D1071" s="593"/>
      <c r="E1071" s="560">
        <f t="shared" si="43"/>
        <v>0</v>
      </c>
      <c r="F1071" s="561"/>
      <c r="G1071" s="561"/>
      <c r="H1071" s="560">
        <f t="shared" si="44"/>
        <v>0</v>
      </c>
      <c r="I1071" s="560">
        <f t="shared" si="45"/>
        <v>0</v>
      </c>
      <c r="J1071" s="591"/>
    </row>
    <row r="1072" spans="1:10" ht="15" x14ac:dyDescent="0.2">
      <c r="A1072" s="589">
        <v>934</v>
      </c>
      <c r="B1072" s="590"/>
      <c r="C1072" s="561"/>
      <c r="D1072" s="593"/>
      <c r="E1072" s="560">
        <f t="shared" si="43"/>
        <v>0</v>
      </c>
      <c r="F1072" s="561"/>
      <c r="G1072" s="561"/>
      <c r="H1072" s="560">
        <f t="shared" si="44"/>
        <v>0</v>
      </c>
      <c r="I1072" s="560">
        <f t="shared" si="45"/>
        <v>0</v>
      </c>
      <c r="J1072" s="591"/>
    </row>
    <row r="1073" spans="1:10" ht="15" x14ac:dyDescent="0.2">
      <c r="A1073" s="589">
        <v>935</v>
      </c>
      <c r="B1073" s="590"/>
      <c r="C1073" s="561"/>
      <c r="D1073" s="593"/>
      <c r="E1073" s="560">
        <f t="shared" si="43"/>
        <v>0</v>
      </c>
      <c r="F1073" s="561"/>
      <c r="G1073" s="561"/>
      <c r="H1073" s="560">
        <f t="shared" si="44"/>
        <v>0</v>
      </c>
      <c r="I1073" s="560">
        <f t="shared" si="45"/>
        <v>0</v>
      </c>
      <c r="J1073" s="591"/>
    </row>
    <row r="1074" spans="1:10" ht="15" x14ac:dyDescent="0.2">
      <c r="A1074" s="589">
        <v>936</v>
      </c>
      <c r="B1074" s="590"/>
      <c r="C1074" s="561"/>
      <c r="D1074" s="593"/>
      <c r="E1074" s="560">
        <f t="shared" si="43"/>
        <v>0</v>
      </c>
      <c r="F1074" s="561"/>
      <c r="G1074" s="561"/>
      <c r="H1074" s="560">
        <f t="shared" si="44"/>
        <v>0</v>
      </c>
      <c r="I1074" s="560">
        <f t="shared" si="45"/>
        <v>0</v>
      </c>
      <c r="J1074" s="591"/>
    </row>
    <row r="1075" spans="1:10" ht="15" x14ac:dyDescent="0.2">
      <c r="A1075" s="589">
        <v>937</v>
      </c>
      <c r="B1075" s="590"/>
      <c r="C1075" s="561"/>
      <c r="D1075" s="593"/>
      <c r="E1075" s="560">
        <f t="shared" si="43"/>
        <v>0</v>
      </c>
      <c r="F1075" s="561"/>
      <c r="G1075" s="561"/>
      <c r="H1075" s="560">
        <f t="shared" si="44"/>
        <v>0</v>
      </c>
      <c r="I1075" s="560">
        <f t="shared" si="45"/>
        <v>0</v>
      </c>
      <c r="J1075" s="591"/>
    </row>
    <row r="1076" spans="1:10" ht="15" x14ac:dyDescent="0.2">
      <c r="A1076" s="589">
        <v>938</v>
      </c>
      <c r="B1076" s="590"/>
      <c r="C1076" s="561"/>
      <c r="D1076" s="593"/>
      <c r="E1076" s="560">
        <f t="shared" si="43"/>
        <v>0</v>
      </c>
      <c r="F1076" s="561"/>
      <c r="G1076" s="561"/>
      <c r="H1076" s="560">
        <f t="shared" si="44"/>
        <v>0</v>
      </c>
      <c r="I1076" s="560">
        <f t="shared" si="45"/>
        <v>0</v>
      </c>
      <c r="J1076" s="591"/>
    </row>
    <row r="1077" spans="1:10" ht="15" x14ac:dyDescent="0.2">
      <c r="A1077" s="589">
        <v>939</v>
      </c>
      <c r="B1077" s="590"/>
      <c r="C1077" s="561"/>
      <c r="D1077" s="593"/>
      <c r="E1077" s="560">
        <f t="shared" si="43"/>
        <v>0</v>
      </c>
      <c r="F1077" s="561"/>
      <c r="G1077" s="561"/>
      <c r="H1077" s="560">
        <f t="shared" si="44"/>
        <v>0</v>
      </c>
      <c r="I1077" s="560">
        <f t="shared" si="45"/>
        <v>0</v>
      </c>
      <c r="J1077" s="591"/>
    </row>
    <row r="1078" spans="1:10" ht="15" x14ac:dyDescent="0.2">
      <c r="A1078" s="589">
        <v>940</v>
      </c>
      <c r="B1078" s="590"/>
      <c r="C1078" s="561"/>
      <c r="D1078" s="593"/>
      <c r="E1078" s="560">
        <f t="shared" si="43"/>
        <v>0</v>
      </c>
      <c r="F1078" s="561"/>
      <c r="G1078" s="561"/>
      <c r="H1078" s="560">
        <f t="shared" si="44"/>
        <v>0</v>
      </c>
      <c r="I1078" s="560">
        <f t="shared" si="45"/>
        <v>0</v>
      </c>
      <c r="J1078" s="591"/>
    </row>
    <row r="1079" spans="1:10" ht="15" x14ac:dyDescent="0.2">
      <c r="A1079" s="589">
        <v>941</v>
      </c>
      <c r="B1079" s="590"/>
      <c r="C1079" s="561"/>
      <c r="D1079" s="593"/>
      <c r="E1079" s="560">
        <f t="shared" si="43"/>
        <v>0</v>
      </c>
      <c r="F1079" s="561"/>
      <c r="G1079" s="561"/>
      <c r="H1079" s="560">
        <f t="shared" si="44"/>
        <v>0</v>
      </c>
      <c r="I1079" s="560">
        <f t="shared" si="45"/>
        <v>0</v>
      </c>
      <c r="J1079" s="591"/>
    </row>
    <row r="1080" spans="1:10" ht="15" x14ac:dyDescent="0.2">
      <c r="A1080" s="589">
        <v>942</v>
      </c>
      <c r="B1080" s="590"/>
      <c r="C1080" s="561"/>
      <c r="D1080" s="593"/>
      <c r="E1080" s="560">
        <f t="shared" si="43"/>
        <v>0</v>
      </c>
      <c r="F1080" s="561"/>
      <c r="G1080" s="561"/>
      <c r="H1080" s="560">
        <f t="shared" si="44"/>
        <v>0</v>
      </c>
      <c r="I1080" s="560">
        <f t="shared" si="45"/>
        <v>0</v>
      </c>
      <c r="J1080" s="591"/>
    </row>
    <row r="1081" spans="1:10" ht="15" x14ac:dyDescent="0.2">
      <c r="A1081" s="589">
        <v>943</v>
      </c>
      <c r="B1081" s="590"/>
      <c r="C1081" s="561"/>
      <c r="D1081" s="593"/>
      <c r="E1081" s="560">
        <f t="shared" si="43"/>
        <v>0</v>
      </c>
      <c r="F1081" s="561"/>
      <c r="G1081" s="561"/>
      <c r="H1081" s="560">
        <f t="shared" si="44"/>
        <v>0</v>
      </c>
      <c r="I1081" s="560">
        <f t="shared" si="45"/>
        <v>0</v>
      </c>
      <c r="J1081" s="591"/>
    </row>
    <row r="1082" spans="1:10" ht="15" x14ac:dyDescent="0.2">
      <c r="A1082" s="589">
        <v>944</v>
      </c>
      <c r="B1082" s="590"/>
      <c r="C1082" s="561"/>
      <c r="D1082" s="593"/>
      <c r="E1082" s="560">
        <f t="shared" si="43"/>
        <v>0</v>
      </c>
      <c r="F1082" s="561"/>
      <c r="G1082" s="561"/>
      <c r="H1082" s="560">
        <f t="shared" si="44"/>
        <v>0</v>
      </c>
      <c r="I1082" s="560">
        <f t="shared" si="45"/>
        <v>0</v>
      </c>
      <c r="J1082" s="591"/>
    </row>
    <row r="1083" spans="1:10" ht="15" x14ac:dyDescent="0.2">
      <c r="A1083" s="589">
        <v>945</v>
      </c>
      <c r="B1083" s="590"/>
      <c r="C1083" s="561"/>
      <c r="D1083" s="593"/>
      <c r="E1083" s="560">
        <f t="shared" si="43"/>
        <v>0</v>
      </c>
      <c r="F1083" s="561"/>
      <c r="G1083" s="561"/>
      <c r="H1083" s="560">
        <f t="shared" si="44"/>
        <v>0</v>
      </c>
      <c r="I1083" s="560">
        <f t="shared" si="45"/>
        <v>0</v>
      </c>
      <c r="J1083" s="591"/>
    </row>
    <row r="1084" spans="1:10" ht="15" x14ac:dyDescent="0.2">
      <c r="A1084" s="589">
        <v>946</v>
      </c>
      <c r="B1084" s="590"/>
      <c r="C1084" s="561"/>
      <c r="D1084" s="593"/>
      <c r="E1084" s="560">
        <f t="shared" si="43"/>
        <v>0</v>
      </c>
      <c r="F1084" s="561"/>
      <c r="G1084" s="561"/>
      <c r="H1084" s="560">
        <f t="shared" si="44"/>
        <v>0</v>
      </c>
      <c r="I1084" s="560">
        <f t="shared" si="45"/>
        <v>0</v>
      </c>
      <c r="J1084" s="591"/>
    </row>
    <row r="1085" spans="1:10" ht="15" x14ac:dyDescent="0.2">
      <c r="A1085" s="589">
        <v>947</v>
      </c>
      <c r="B1085" s="590"/>
      <c r="C1085" s="561"/>
      <c r="D1085" s="593"/>
      <c r="E1085" s="560">
        <f t="shared" si="43"/>
        <v>0</v>
      </c>
      <c r="F1085" s="561"/>
      <c r="G1085" s="561"/>
      <c r="H1085" s="560">
        <f t="shared" si="44"/>
        <v>0</v>
      </c>
      <c r="I1085" s="560">
        <f t="shared" si="45"/>
        <v>0</v>
      </c>
      <c r="J1085" s="591"/>
    </row>
    <row r="1086" spans="1:10" ht="15" x14ac:dyDescent="0.2">
      <c r="A1086" s="589">
        <v>948</v>
      </c>
      <c r="B1086" s="590"/>
      <c r="C1086" s="561"/>
      <c r="D1086" s="593"/>
      <c r="E1086" s="560">
        <f t="shared" si="43"/>
        <v>0</v>
      </c>
      <c r="F1086" s="561"/>
      <c r="G1086" s="561"/>
      <c r="H1086" s="560">
        <f t="shared" si="44"/>
        <v>0</v>
      </c>
      <c r="I1086" s="560">
        <f t="shared" si="45"/>
        <v>0</v>
      </c>
      <c r="J1086" s="591"/>
    </row>
    <row r="1087" spans="1:10" ht="15" x14ac:dyDescent="0.2">
      <c r="A1087" s="589">
        <v>949</v>
      </c>
      <c r="B1087" s="590"/>
      <c r="C1087" s="561"/>
      <c r="D1087" s="593"/>
      <c r="E1087" s="560">
        <f t="shared" si="43"/>
        <v>0</v>
      </c>
      <c r="F1087" s="561"/>
      <c r="G1087" s="561"/>
      <c r="H1087" s="560">
        <f t="shared" si="44"/>
        <v>0</v>
      </c>
      <c r="I1087" s="560">
        <f t="shared" si="45"/>
        <v>0</v>
      </c>
      <c r="J1087" s="591"/>
    </row>
    <row r="1088" spans="1:10" ht="15" x14ac:dyDescent="0.2">
      <c r="A1088" s="589">
        <v>950</v>
      </c>
      <c r="B1088" s="590"/>
      <c r="C1088" s="561"/>
      <c r="D1088" s="593"/>
      <c r="E1088" s="560">
        <f t="shared" si="43"/>
        <v>0</v>
      </c>
      <c r="F1088" s="561"/>
      <c r="G1088" s="561"/>
      <c r="H1088" s="560">
        <f t="shared" si="44"/>
        <v>0</v>
      </c>
      <c r="I1088" s="560">
        <f t="shared" si="45"/>
        <v>0</v>
      </c>
      <c r="J1088" s="591"/>
    </row>
    <row r="1089" spans="1:10" ht="15" x14ac:dyDescent="0.2">
      <c r="A1089" s="589">
        <v>951</v>
      </c>
      <c r="B1089" s="590"/>
      <c r="C1089" s="561"/>
      <c r="D1089" s="593"/>
      <c r="E1089" s="560">
        <f t="shared" si="43"/>
        <v>0</v>
      </c>
      <c r="F1089" s="561"/>
      <c r="G1089" s="561"/>
      <c r="H1089" s="560">
        <f t="shared" si="44"/>
        <v>0</v>
      </c>
      <c r="I1089" s="560">
        <f t="shared" si="45"/>
        <v>0</v>
      </c>
      <c r="J1089" s="591"/>
    </row>
    <row r="1090" spans="1:10" ht="15" x14ac:dyDescent="0.2">
      <c r="A1090" s="589">
        <v>952</v>
      </c>
      <c r="B1090" s="590"/>
      <c r="C1090" s="561"/>
      <c r="D1090" s="593"/>
      <c r="E1090" s="560">
        <f t="shared" si="43"/>
        <v>0</v>
      </c>
      <c r="F1090" s="561"/>
      <c r="G1090" s="561"/>
      <c r="H1090" s="560">
        <f t="shared" si="44"/>
        <v>0</v>
      </c>
      <c r="I1090" s="560">
        <f t="shared" si="45"/>
        <v>0</v>
      </c>
      <c r="J1090" s="591"/>
    </row>
    <row r="1091" spans="1:10" ht="15" x14ac:dyDescent="0.2">
      <c r="A1091" s="589">
        <v>953</v>
      </c>
      <c r="B1091" s="590"/>
      <c r="C1091" s="561"/>
      <c r="D1091" s="593"/>
      <c r="E1091" s="560">
        <f t="shared" si="43"/>
        <v>0</v>
      </c>
      <c r="F1091" s="561"/>
      <c r="G1091" s="561"/>
      <c r="H1091" s="560">
        <f t="shared" si="44"/>
        <v>0</v>
      </c>
      <c r="I1091" s="560">
        <f t="shared" si="45"/>
        <v>0</v>
      </c>
      <c r="J1091" s="591"/>
    </row>
    <row r="1092" spans="1:10" ht="15" x14ac:dyDescent="0.2">
      <c r="A1092" s="589">
        <v>954</v>
      </c>
      <c r="B1092" s="590"/>
      <c r="C1092" s="561"/>
      <c r="D1092" s="593"/>
      <c r="E1092" s="560">
        <f t="shared" si="43"/>
        <v>0</v>
      </c>
      <c r="F1092" s="561"/>
      <c r="G1092" s="561"/>
      <c r="H1092" s="560">
        <f t="shared" si="44"/>
        <v>0</v>
      </c>
      <c r="I1092" s="560">
        <f t="shared" si="45"/>
        <v>0</v>
      </c>
      <c r="J1092" s="591"/>
    </row>
    <row r="1093" spans="1:10" ht="15" x14ac:dyDescent="0.2">
      <c r="A1093" s="589">
        <v>955</v>
      </c>
      <c r="B1093" s="590"/>
      <c r="C1093" s="561"/>
      <c r="D1093" s="593"/>
      <c r="E1093" s="560">
        <f t="shared" si="43"/>
        <v>0</v>
      </c>
      <c r="F1093" s="561"/>
      <c r="G1093" s="561"/>
      <c r="H1093" s="560">
        <f t="shared" si="44"/>
        <v>0</v>
      </c>
      <c r="I1093" s="560">
        <f t="shared" si="45"/>
        <v>0</v>
      </c>
      <c r="J1093" s="591"/>
    </row>
    <row r="1094" spans="1:10" ht="15" x14ac:dyDescent="0.2">
      <c r="A1094" s="589">
        <v>956</v>
      </c>
      <c r="B1094" s="590"/>
      <c r="C1094" s="561"/>
      <c r="D1094" s="593"/>
      <c r="E1094" s="560">
        <f t="shared" si="43"/>
        <v>0</v>
      </c>
      <c r="F1094" s="561"/>
      <c r="G1094" s="561"/>
      <c r="H1094" s="560">
        <f t="shared" si="44"/>
        <v>0</v>
      </c>
      <c r="I1094" s="560">
        <f t="shared" si="45"/>
        <v>0</v>
      </c>
      <c r="J1094" s="591"/>
    </row>
    <row r="1095" spans="1:10" ht="15" x14ac:dyDescent="0.2">
      <c r="A1095" s="589">
        <v>957</v>
      </c>
      <c r="B1095" s="590"/>
      <c r="C1095" s="561"/>
      <c r="D1095" s="593"/>
      <c r="E1095" s="560">
        <f t="shared" si="43"/>
        <v>0</v>
      </c>
      <c r="F1095" s="561"/>
      <c r="G1095" s="561"/>
      <c r="H1095" s="560">
        <f t="shared" si="44"/>
        <v>0</v>
      </c>
      <c r="I1095" s="560">
        <f t="shared" si="45"/>
        <v>0</v>
      </c>
      <c r="J1095" s="591"/>
    </row>
    <row r="1096" spans="1:10" ht="15" x14ac:dyDescent="0.2">
      <c r="A1096" s="589">
        <v>958</v>
      </c>
      <c r="B1096" s="590"/>
      <c r="C1096" s="561"/>
      <c r="D1096" s="593"/>
      <c r="E1096" s="560">
        <f t="shared" si="43"/>
        <v>0</v>
      </c>
      <c r="F1096" s="561"/>
      <c r="G1096" s="561"/>
      <c r="H1096" s="560">
        <f t="shared" si="44"/>
        <v>0</v>
      </c>
      <c r="I1096" s="560">
        <f t="shared" si="45"/>
        <v>0</v>
      </c>
      <c r="J1096" s="591"/>
    </row>
    <row r="1097" spans="1:10" ht="15" x14ac:dyDescent="0.2">
      <c r="A1097" s="589">
        <v>959</v>
      </c>
      <c r="B1097" s="590"/>
      <c r="C1097" s="561"/>
      <c r="D1097" s="593"/>
      <c r="E1097" s="560">
        <f t="shared" si="43"/>
        <v>0</v>
      </c>
      <c r="F1097" s="561"/>
      <c r="G1097" s="561"/>
      <c r="H1097" s="560">
        <f t="shared" si="44"/>
        <v>0</v>
      </c>
      <c r="I1097" s="560">
        <f t="shared" si="45"/>
        <v>0</v>
      </c>
      <c r="J1097" s="591"/>
    </row>
    <row r="1098" spans="1:10" ht="15" x14ac:dyDescent="0.2">
      <c r="A1098" s="589">
        <v>960</v>
      </c>
      <c r="B1098" s="590"/>
      <c r="C1098" s="561"/>
      <c r="D1098" s="593"/>
      <c r="E1098" s="560">
        <f t="shared" si="43"/>
        <v>0</v>
      </c>
      <c r="F1098" s="561"/>
      <c r="G1098" s="561"/>
      <c r="H1098" s="560">
        <f t="shared" si="44"/>
        <v>0</v>
      </c>
      <c r="I1098" s="560">
        <f t="shared" si="45"/>
        <v>0</v>
      </c>
      <c r="J1098" s="591"/>
    </row>
    <row r="1099" spans="1:10" ht="15" x14ac:dyDescent="0.2">
      <c r="A1099" s="589">
        <v>961</v>
      </c>
      <c r="B1099" s="590"/>
      <c r="C1099" s="561"/>
      <c r="D1099" s="593"/>
      <c r="E1099" s="560">
        <f t="shared" ref="E1099:E1138" si="46">IF(D1099=0,0,NETWORKDAYS(D1099,EOMONTH(D1099,0),$E$7:$E$111)*8)</f>
        <v>0</v>
      </c>
      <c r="F1099" s="561"/>
      <c r="G1099" s="561"/>
      <c r="H1099" s="560">
        <f t="shared" ref="H1099:H1138" si="47">IF(E1099=0,0,IF(F1099=0,ROUND(C1099*G1099/E1099,2),ROUND(C1099*G1099/F1099,2)))</f>
        <v>0</v>
      </c>
      <c r="I1099" s="560">
        <f t="shared" si="45"/>
        <v>0</v>
      </c>
      <c r="J1099" s="591"/>
    </row>
    <row r="1100" spans="1:10" ht="15" x14ac:dyDescent="0.2">
      <c r="A1100" s="589">
        <v>962</v>
      </c>
      <c r="B1100" s="590"/>
      <c r="C1100" s="561"/>
      <c r="D1100" s="593"/>
      <c r="E1100" s="560">
        <f t="shared" si="46"/>
        <v>0</v>
      </c>
      <c r="F1100" s="561"/>
      <c r="G1100" s="561"/>
      <c r="H1100" s="560">
        <f t="shared" si="47"/>
        <v>0</v>
      </c>
      <c r="I1100" s="560">
        <f t="shared" ref="I1100:I1138" si="48">IF($I$135="3,50 €/qm",ROUND(H1100*3.5,2),0)</f>
        <v>0</v>
      </c>
      <c r="J1100" s="591"/>
    </row>
    <row r="1101" spans="1:10" ht="15" x14ac:dyDescent="0.2">
      <c r="A1101" s="589">
        <v>963</v>
      </c>
      <c r="B1101" s="590"/>
      <c r="C1101" s="561"/>
      <c r="D1101" s="593"/>
      <c r="E1101" s="560">
        <f t="shared" si="46"/>
        <v>0</v>
      </c>
      <c r="F1101" s="561"/>
      <c r="G1101" s="561"/>
      <c r="H1101" s="560">
        <f t="shared" si="47"/>
        <v>0</v>
      </c>
      <c r="I1101" s="560">
        <f t="shared" si="48"/>
        <v>0</v>
      </c>
      <c r="J1101" s="591"/>
    </row>
    <row r="1102" spans="1:10" ht="15" x14ac:dyDescent="0.2">
      <c r="A1102" s="589">
        <v>964</v>
      </c>
      <c r="B1102" s="590"/>
      <c r="C1102" s="561"/>
      <c r="D1102" s="593"/>
      <c r="E1102" s="560">
        <f t="shared" si="46"/>
        <v>0</v>
      </c>
      <c r="F1102" s="561"/>
      <c r="G1102" s="561"/>
      <c r="H1102" s="560">
        <f t="shared" si="47"/>
        <v>0</v>
      </c>
      <c r="I1102" s="560">
        <f t="shared" si="48"/>
        <v>0</v>
      </c>
      <c r="J1102" s="591"/>
    </row>
    <row r="1103" spans="1:10" ht="15" x14ac:dyDescent="0.2">
      <c r="A1103" s="589">
        <v>965</v>
      </c>
      <c r="B1103" s="590"/>
      <c r="C1103" s="561"/>
      <c r="D1103" s="593"/>
      <c r="E1103" s="560">
        <f t="shared" si="46"/>
        <v>0</v>
      </c>
      <c r="F1103" s="561"/>
      <c r="G1103" s="561"/>
      <c r="H1103" s="560">
        <f t="shared" si="47"/>
        <v>0</v>
      </c>
      <c r="I1103" s="560">
        <f t="shared" si="48"/>
        <v>0</v>
      </c>
      <c r="J1103" s="591"/>
    </row>
    <row r="1104" spans="1:10" ht="15" x14ac:dyDescent="0.2">
      <c r="A1104" s="589">
        <v>966</v>
      </c>
      <c r="B1104" s="590"/>
      <c r="C1104" s="561"/>
      <c r="D1104" s="593"/>
      <c r="E1104" s="560">
        <f t="shared" si="46"/>
        <v>0</v>
      </c>
      <c r="F1104" s="561"/>
      <c r="G1104" s="561"/>
      <c r="H1104" s="560">
        <f t="shared" si="47"/>
        <v>0</v>
      </c>
      <c r="I1104" s="560">
        <f t="shared" si="48"/>
        <v>0</v>
      </c>
      <c r="J1104" s="591"/>
    </row>
    <row r="1105" spans="1:10" ht="15" x14ac:dyDescent="0.2">
      <c r="A1105" s="589">
        <v>967</v>
      </c>
      <c r="B1105" s="590"/>
      <c r="C1105" s="561"/>
      <c r="D1105" s="593"/>
      <c r="E1105" s="560">
        <f t="shared" si="46"/>
        <v>0</v>
      </c>
      <c r="F1105" s="561"/>
      <c r="G1105" s="561"/>
      <c r="H1105" s="560">
        <f t="shared" si="47"/>
        <v>0</v>
      </c>
      <c r="I1105" s="560">
        <f t="shared" si="48"/>
        <v>0</v>
      </c>
      <c r="J1105" s="591"/>
    </row>
    <row r="1106" spans="1:10" ht="15" x14ac:dyDescent="0.2">
      <c r="A1106" s="589">
        <v>968</v>
      </c>
      <c r="B1106" s="590"/>
      <c r="C1106" s="561"/>
      <c r="D1106" s="593"/>
      <c r="E1106" s="560">
        <f t="shared" si="46"/>
        <v>0</v>
      </c>
      <c r="F1106" s="561"/>
      <c r="G1106" s="561"/>
      <c r="H1106" s="560">
        <f t="shared" si="47"/>
        <v>0</v>
      </c>
      <c r="I1106" s="560">
        <f t="shared" si="48"/>
        <v>0</v>
      </c>
      <c r="J1106" s="591"/>
    </row>
    <row r="1107" spans="1:10" ht="15" x14ac:dyDescent="0.2">
      <c r="A1107" s="589">
        <v>969</v>
      </c>
      <c r="B1107" s="590"/>
      <c r="C1107" s="561"/>
      <c r="D1107" s="593"/>
      <c r="E1107" s="560">
        <f t="shared" si="46"/>
        <v>0</v>
      </c>
      <c r="F1107" s="561"/>
      <c r="G1107" s="561"/>
      <c r="H1107" s="560">
        <f t="shared" si="47"/>
        <v>0</v>
      </c>
      <c r="I1107" s="560">
        <f t="shared" si="48"/>
        <v>0</v>
      </c>
      <c r="J1107" s="591"/>
    </row>
    <row r="1108" spans="1:10" ht="15" x14ac:dyDescent="0.2">
      <c r="A1108" s="589">
        <v>970</v>
      </c>
      <c r="B1108" s="590"/>
      <c r="C1108" s="561"/>
      <c r="D1108" s="593"/>
      <c r="E1108" s="560">
        <f t="shared" si="46"/>
        <v>0</v>
      </c>
      <c r="F1108" s="561"/>
      <c r="G1108" s="561"/>
      <c r="H1108" s="560">
        <f t="shared" si="47"/>
        <v>0</v>
      </c>
      <c r="I1108" s="560">
        <f t="shared" si="48"/>
        <v>0</v>
      </c>
      <c r="J1108" s="591"/>
    </row>
    <row r="1109" spans="1:10" ht="15" x14ac:dyDescent="0.2">
      <c r="A1109" s="589">
        <v>971</v>
      </c>
      <c r="B1109" s="590"/>
      <c r="C1109" s="561"/>
      <c r="D1109" s="593"/>
      <c r="E1109" s="560">
        <f t="shared" si="46"/>
        <v>0</v>
      </c>
      <c r="F1109" s="561"/>
      <c r="G1109" s="561"/>
      <c r="H1109" s="560">
        <f t="shared" si="47"/>
        <v>0</v>
      </c>
      <c r="I1109" s="560">
        <f t="shared" si="48"/>
        <v>0</v>
      </c>
      <c r="J1109" s="591"/>
    </row>
    <row r="1110" spans="1:10" ht="15" x14ac:dyDescent="0.2">
      <c r="A1110" s="589">
        <v>972</v>
      </c>
      <c r="B1110" s="590"/>
      <c r="C1110" s="561"/>
      <c r="D1110" s="593"/>
      <c r="E1110" s="560">
        <f t="shared" si="46"/>
        <v>0</v>
      </c>
      <c r="F1110" s="561"/>
      <c r="G1110" s="561"/>
      <c r="H1110" s="560">
        <f t="shared" si="47"/>
        <v>0</v>
      </c>
      <c r="I1110" s="560">
        <f t="shared" si="48"/>
        <v>0</v>
      </c>
      <c r="J1110" s="591"/>
    </row>
    <row r="1111" spans="1:10" ht="15" x14ac:dyDescent="0.2">
      <c r="A1111" s="589">
        <v>973</v>
      </c>
      <c r="B1111" s="590"/>
      <c r="C1111" s="561"/>
      <c r="D1111" s="593"/>
      <c r="E1111" s="560">
        <f t="shared" si="46"/>
        <v>0</v>
      </c>
      <c r="F1111" s="561"/>
      <c r="G1111" s="561"/>
      <c r="H1111" s="560">
        <f t="shared" si="47"/>
        <v>0</v>
      </c>
      <c r="I1111" s="560">
        <f t="shared" si="48"/>
        <v>0</v>
      </c>
      <c r="J1111" s="591"/>
    </row>
    <row r="1112" spans="1:10" ht="15" x14ac:dyDescent="0.2">
      <c r="A1112" s="589">
        <v>974</v>
      </c>
      <c r="B1112" s="590"/>
      <c r="C1112" s="561"/>
      <c r="D1112" s="593"/>
      <c r="E1112" s="560">
        <f t="shared" si="46"/>
        <v>0</v>
      </c>
      <c r="F1112" s="561"/>
      <c r="G1112" s="561"/>
      <c r="H1112" s="560">
        <f t="shared" si="47"/>
        <v>0</v>
      </c>
      <c r="I1112" s="560">
        <f t="shared" si="48"/>
        <v>0</v>
      </c>
      <c r="J1112" s="591"/>
    </row>
    <row r="1113" spans="1:10" ht="15" x14ac:dyDescent="0.2">
      <c r="A1113" s="589">
        <v>975</v>
      </c>
      <c r="B1113" s="590"/>
      <c r="C1113" s="561"/>
      <c r="D1113" s="593"/>
      <c r="E1113" s="560">
        <f t="shared" si="46"/>
        <v>0</v>
      </c>
      <c r="F1113" s="561"/>
      <c r="G1113" s="561"/>
      <c r="H1113" s="560">
        <f t="shared" si="47"/>
        <v>0</v>
      </c>
      <c r="I1113" s="560">
        <f t="shared" si="48"/>
        <v>0</v>
      </c>
      <c r="J1113" s="591"/>
    </row>
    <row r="1114" spans="1:10" ht="15" x14ac:dyDescent="0.2">
      <c r="A1114" s="589">
        <v>976</v>
      </c>
      <c r="B1114" s="590"/>
      <c r="C1114" s="561"/>
      <c r="D1114" s="593"/>
      <c r="E1114" s="560">
        <f t="shared" si="46"/>
        <v>0</v>
      </c>
      <c r="F1114" s="561"/>
      <c r="G1114" s="561"/>
      <c r="H1114" s="560">
        <f t="shared" si="47"/>
        <v>0</v>
      </c>
      <c r="I1114" s="560">
        <f t="shared" si="48"/>
        <v>0</v>
      </c>
      <c r="J1114" s="591"/>
    </row>
    <row r="1115" spans="1:10" ht="15" x14ac:dyDescent="0.2">
      <c r="A1115" s="589">
        <v>977</v>
      </c>
      <c r="B1115" s="590"/>
      <c r="C1115" s="561"/>
      <c r="D1115" s="593"/>
      <c r="E1115" s="560">
        <f t="shared" si="46"/>
        <v>0</v>
      </c>
      <c r="F1115" s="561"/>
      <c r="G1115" s="561"/>
      <c r="H1115" s="560">
        <f t="shared" si="47"/>
        <v>0</v>
      </c>
      <c r="I1115" s="560">
        <f t="shared" si="48"/>
        <v>0</v>
      </c>
      <c r="J1115" s="591"/>
    </row>
    <row r="1116" spans="1:10" ht="15" x14ac:dyDescent="0.2">
      <c r="A1116" s="589">
        <v>978</v>
      </c>
      <c r="B1116" s="590"/>
      <c r="C1116" s="561"/>
      <c r="D1116" s="593"/>
      <c r="E1116" s="560">
        <f t="shared" si="46"/>
        <v>0</v>
      </c>
      <c r="F1116" s="561"/>
      <c r="G1116" s="561"/>
      <c r="H1116" s="560">
        <f t="shared" si="47"/>
        <v>0</v>
      </c>
      <c r="I1116" s="560">
        <f t="shared" si="48"/>
        <v>0</v>
      </c>
      <c r="J1116" s="591"/>
    </row>
    <row r="1117" spans="1:10" ht="15" x14ac:dyDescent="0.2">
      <c r="A1117" s="589">
        <v>979</v>
      </c>
      <c r="B1117" s="590"/>
      <c r="C1117" s="561"/>
      <c r="D1117" s="593"/>
      <c r="E1117" s="560">
        <f t="shared" si="46"/>
        <v>0</v>
      </c>
      <c r="F1117" s="561"/>
      <c r="G1117" s="561"/>
      <c r="H1117" s="560">
        <f t="shared" si="47"/>
        <v>0</v>
      </c>
      <c r="I1117" s="560">
        <f t="shared" si="48"/>
        <v>0</v>
      </c>
      <c r="J1117" s="591"/>
    </row>
    <row r="1118" spans="1:10" ht="15" x14ac:dyDescent="0.2">
      <c r="A1118" s="589">
        <v>980</v>
      </c>
      <c r="B1118" s="590"/>
      <c r="C1118" s="561"/>
      <c r="D1118" s="593"/>
      <c r="E1118" s="560">
        <f t="shared" si="46"/>
        <v>0</v>
      </c>
      <c r="F1118" s="561"/>
      <c r="G1118" s="561"/>
      <c r="H1118" s="560">
        <f t="shared" si="47"/>
        <v>0</v>
      </c>
      <c r="I1118" s="560">
        <f t="shared" si="48"/>
        <v>0</v>
      </c>
      <c r="J1118" s="591"/>
    </row>
    <row r="1119" spans="1:10" ht="15" x14ac:dyDescent="0.2">
      <c r="A1119" s="589">
        <v>981</v>
      </c>
      <c r="B1119" s="590"/>
      <c r="C1119" s="561"/>
      <c r="D1119" s="593"/>
      <c r="E1119" s="560">
        <f t="shared" si="46"/>
        <v>0</v>
      </c>
      <c r="F1119" s="561"/>
      <c r="G1119" s="561"/>
      <c r="H1119" s="560">
        <f t="shared" si="47"/>
        <v>0</v>
      </c>
      <c r="I1119" s="560">
        <f t="shared" si="48"/>
        <v>0</v>
      </c>
      <c r="J1119" s="591"/>
    </row>
    <row r="1120" spans="1:10" ht="15" x14ac:dyDescent="0.2">
      <c r="A1120" s="589">
        <v>982</v>
      </c>
      <c r="B1120" s="590"/>
      <c r="C1120" s="561"/>
      <c r="D1120" s="593"/>
      <c r="E1120" s="560">
        <f t="shared" si="46"/>
        <v>0</v>
      </c>
      <c r="F1120" s="561"/>
      <c r="G1120" s="561"/>
      <c r="H1120" s="560">
        <f t="shared" si="47"/>
        <v>0</v>
      </c>
      <c r="I1120" s="560">
        <f t="shared" si="48"/>
        <v>0</v>
      </c>
      <c r="J1120" s="591"/>
    </row>
    <row r="1121" spans="1:10" ht="15" x14ac:dyDescent="0.2">
      <c r="A1121" s="589">
        <v>983</v>
      </c>
      <c r="B1121" s="590"/>
      <c r="C1121" s="561"/>
      <c r="D1121" s="593"/>
      <c r="E1121" s="560">
        <f t="shared" si="46"/>
        <v>0</v>
      </c>
      <c r="F1121" s="561"/>
      <c r="G1121" s="561"/>
      <c r="H1121" s="560">
        <f t="shared" si="47"/>
        <v>0</v>
      </c>
      <c r="I1121" s="560">
        <f t="shared" si="48"/>
        <v>0</v>
      </c>
      <c r="J1121" s="591"/>
    </row>
    <row r="1122" spans="1:10" ht="15" x14ac:dyDescent="0.2">
      <c r="A1122" s="589">
        <v>984</v>
      </c>
      <c r="B1122" s="590"/>
      <c r="C1122" s="561"/>
      <c r="D1122" s="593"/>
      <c r="E1122" s="560">
        <f t="shared" si="46"/>
        <v>0</v>
      </c>
      <c r="F1122" s="561"/>
      <c r="G1122" s="561"/>
      <c r="H1122" s="560">
        <f t="shared" si="47"/>
        <v>0</v>
      </c>
      <c r="I1122" s="560">
        <f t="shared" si="48"/>
        <v>0</v>
      </c>
      <c r="J1122" s="591"/>
    </row>
    <row r="1123" spans="1:10" ht="15" x14ac:dyDescent="0.2">
      <c r="A1123" s="589">
        <v>985</v>
      </c>
      <c r="B1123" s="590"/>
      <c r="C1123" s="561"/>
      <c r="D1123" s="593"/>
      <c r="E1123" s="560">
        <f t="shared" si="46"/>
        <v>0</v>
      </c>
      <c r="F1123" s="561"/>
      <c r="G1123" s="561"/>
      <c r="H1123" s="560">
        <f t="shared" si="47"/>
        <v>0</v>
      </c>
      <c r="I1123" s="560">
        <f t="shared" si="48"/>
        <v>0</v>
      </c>
      <c r="J1123" s="591"/>
    </row>
    <row r="1124" spans="1:10" ht="15" x14ac:dyDescent="0.2">
      <c r="A1124" s="589">
        <v>986</v>
      </c>
      <c r="B1124" s="590"/>
      <c r="C1124" s="561"/>
      <c r="D1124" s="593"/>
      <c r="E1124" s="560">
        <f t="shared" si="46"/>
        <v>0</v>
      </c>
      <c r="F1124" s="561"/>
      <c r="G1124" s="561"/>
      <c r="H1124" s="560">
        <f t="shared" si="47"/>
        <v>0</v>
      </c>
      <c r="I1124" s="560">
        <f t="shared" si="48"/>
        <v>0</v>
      </c>
      <c r="J1124" s="591"/>
    </row>
    <row r="1125" spans="1:10" ht="15" x14ac:dyDescent="0.2">
      <c r="A1125" s="589">
        <v>987</v>
      </c>
      <c r="B1125" s="590"/>
      <c r="C1125" s="561"/>
      <c r="D1125" s="593"/>
      <c r="E1125" s="560">
        <f t="shared" si="46"/>
        <v>0</v>
      </c>
      <c r="F1125" s="561"/>
      <c r="G1125" s="561"/>
      <c r="H1125" s="560">
        <f t="shared" si="47"/>
        <v>0</v>
      </c>
      <c r="I1125" s="560">
        <f t="shared" si="48"/>
        <v>0</v>
      </c>
      <c r="J1125" s="591"/>
    </row>
    <row r="1126" spans="1:10" ht="15" x14ac:dyDescent="0.2">
      <c r="A1126" s="589">
        <v>988</v>
      </c>
      <c r="B1126" s="590"/>
      <c r="C1126" s="561"/>
      <c r="D1126" s="593"/>
      <c r="E1126" s="560">
        <f t="shared" si="46"/>
        <v>0</v>
      </c>
      <c r="F1126" s="561"/>
      <c r="G1126" s="561"/>
      <c r="H1126" s="560">
        <f t="shared" si="47"/>
        <v>0</v>
      </c>
      <c r="I1126" s="560">
        <f t="shared" si="48"/>
        <v>0</v>
      </c>
      <c r="J1126" s="591"/>
    </row>
    <row r="1127" spans="1:10" ht="15" x14ac:dyDescent="0.2">
      <c r="A1127" s="589">
        <v>989</v>
      </c>
      <c r="B1127" s="590"/>
      <c r="C1127" s="561"/>
      <c r="D1127" s="593"/>
      <c r="E1127" s="560">
        <f t="shared" si="46"/>
        <v>0</v>
      </c>
      <c r="F1127" s="561"/>
      <c r="G1127" s="561"/>
      <c r="H1127" s="560">
        <f t="shared" si="47"/>
        <v>0</v>
      </c>
      <c r="I1127" s="560">
        <f t="shared" si="48"/>
        <v>0</v>
      </c>
      <c r="J1127" s="591"/>
    </row>
    <row r="1128" spans="1:10" ht="15" x14ac:dyDescent="0.2">
      <c r="A1128" s="589">
        <v>990</v>
      </c>
      <c r="B1128" s="590"/>
      <c r="C1128" s="561"/>
      <c r="D1128" s="593"/>
      <c r="E1128" s="560">
        <f t="shared" si="46"/>
        <v>0</v>
      </c>
      <c r="F1128" s="561"/>
      <c r="G1128" s="561"/>
      <c r="H1128" s="560">
        <f t="shared" si="47"/>
        <v>0</v>
      </c>
      <c r="I1128" s="560">
        <f t="shared" si="48"/>
        <v>0</v>
      </c>
      <c r="J1128" s="591"/>
    </row>
    <row r="1129" spans="1:10" ht="15" x14ac:dyDescent="0.2">
      <c r="A1129" s="589">
        <v>991</v>
      </c>
      <c r="B1129" s="590"/>
      <c r="C1129" s="561"/>
      <c r="D1129" s="593"/>
      <c r="E1129" s="560">
        <f t="shared" si="46"/>
        <v>0</v>
      </c>
      <c r="F1129" s="561"/>
      <c r="G1129" s="561"/>
      <c r="H1129" s="560">
        <f t="shared" si="47"/>
        <v>0</v>
      </c>
      <c r="I1129" s="560">
        <f t="shared" si="48"/>
        <v>0</v>
      </c>
      <c r="J1129" s="591"/>
    </row>
    <row r="1130" spans="1:10" ht="15" x14ac:dyDescent="0.2">
      <c r="A1130" s="589">
        <v>992</v>
      </c>
      <c r="B1130" s="590"/>
      <c r="C1130" s="561"/>
      <c r="D1130" s="593"/>
      <c r="E1130" s="560">
        <f t="shared" si="46"/>
        <v>0</v>
      </c>
      <c r="F1130" s="561"/>
      <c r="G1130" s="561"/>
      <c r="H1130" s="560">
        <f t="shared" si="47"/>
        <v>0</v>
      </c>
      <c r="I1130" s="560">
        <f t="shared" si="48"/>
        <v>0</v>
      </c>
      <c r="J1130" s="591"/>
    </row>
    <row r="1131" spans="1:10" ht="15" x14ac:dyDescent="0.2">
      <c r="A1131" s="589">
        <v>993</v>
      </c>
      <c r="B1131" s="590"/>
      <c r="C1131" s="561"/>
      <c r="D1131" s="593"/>
      <c r="E1131" s="560">
        <f t="shared" si="46"/>
        <v>0</v>
      </c>
      <c r="F1131" s="561"/>
      <c r="G1131" s="561"/>
      <c r="H1131" s="560">
        <f t="shared" si="47"/>
        <v>0</v>
      </c>
      <c r="I1131" s="560">
        <f t="shared" si="48"/>
        <v>0</v>
      </c>
      <c r="J1131" s="591"/>
    </row>
    <row r="1132" spans="1:10" ht="15" x14ac:dyDescent="0.2">
      <c r="A1132" s="589">
        <v>994</v>
      </c>
      <c r="B1132" s="590"/>
      <c r="C1132" s="561"/>
      <c r="D1132" s="593"/>
      <c r="E1132" s="560">
        <f t="shared" si="46"/>
        <v>0</v>
      </c>
      <c r="F1132" s="561"/>
      <c r="G1132" s="561"/>
      <c r="H1132" s="560">
        <f t="shared" si="47"/>
        <v>0</v>
      </c>
      <c r="I1132" s="560">
        <f t="shared" si="48"/>
        <v>0</v>
      </c>
      <c r="J1132" s="591"/>
    </row>
    <row r="1133" spans="1:10" ht="15" x14ac:dyDescent="0.2">
      <c r="A1133" s="589">
        <v>995</v>
      </c>
      <c r="B1133" s="590"/>
      <c r="C1133" s="561"/>
      <c r="D1133" s="593"/>
      <c r="E1133" s="560">
        <f t="shared" si="46"/>
        <v>0</v>
      </c>
      <c r="F1133" s="561"/>
      <c r="G1133" s="561"/>
      <c r="H1133" s="560">
        <f t="shared" si="47"/>
        <v>0</v>
      </c>
      <c r="I1133" s="560">
        <f t="shared" si="48"/>
        <v>0</v>
      </c>
      <c r="J1133" s="591"/>
    </row>
    <row r="1134" spans="1:10" ht="15" x14ac:dyDescent="0.2">
      <c r="A1134" s="589">
        <v>996</v>
      </c>
      <c r="B1134" s="590"/>
      <c r="C1134" s="561"/>
      <c r="D1134" s="593"/>
      <c r="E1134" s="560">
        <f t="shared" si="46"/>
        <v>0</v>
      </c>
      <c r="F1134" s="561"/>
      <c r="G1134" s="561"/>
      <c r="H1134" s="560">
        <f t="shared" si="47"/>
        <v>0</v>
      </c>
      <c r="I1134" s="560">
        <f t="shared" si="48"/>
        <v>0</v>
      </c>
      <c r="J1134" s="591"/>
    </row>
    <row r="1135" spans="1:10" ht="15" x14ac:dyDescent="0.2">
      <c r="A1135" s="589">
        <v>997</v>
      </c>
      <c r="B1135" s="590"/>
      <c r="C1135" s="561"/>
      <c r="D1135" s="593"/>
      <c r="E1135" s="560">
        <f t="shared" si="46"/>
        <v>0</v>
      </c>
      <c r="F1135" s="561"/>
      <c r="G1135" s="561"/>
      <c r="H1135" s="560">
        <f t="shared" si="47"/>
        <v>0</v>
      </c>
      <c r="I1135" s="560">
        <f t="shared" si="48"/>
        <v>0</v>
      </c>
      <c r="J1135" s="591"/>
    </row>
    <row r="1136" spans="1:10" ht="15" x14ac:dyDescent="0.2">
      <c r="A1136" s="589">
        <v>998</v>
      </c>
      <c r="B1136" s="590"/>
      <c r="C1136" s="561"/>
      <c r="D1136" s="593"/>
      <c r="E1136" s="560">
        <f t="shared" si="46"/>
        <v>0</v>
      </c>
      <c r="F1136" s="561"/>
      <c r="G1136" s="561"/>
      <c r="H1136" s="560">
        <f t="shared" si="47"/>
        <v>0</v>
      </c>
      <c r="I1136" s="560">
        <f t="shared" si="48"/>
        <v>0</v>
      </c>
      <c r="J1136" s="591"/>
    </row>
    <row r="1137" spans="1:10" ht="15" x14ac:dyDescent="0.2">
      <c r="A1137" s="589">
        <v>999</v>
      </c>
      <c r="B1137" s="590"/>
      <c r="C1137" s="561"/>
      <c r="D1137" s="593"/>
      <c r="E1137" s="560">
        <f t="shared" si="46"/>
        <v>0</v>
      </c>
      <c r="F1137" s="561"/>
      <c r="G1137" s="561"/>
      <c r="H1137" s="560">
        <f t="shared" si="47"/>
        <v>0</v>
      </c>
      <c r="I1137" s="560">
        <f t="shared" si="48"/>
        <v>0</v>
      </c>
      <c r="J1137" s="591"/>
    </row>
    <row r="1138" spans="1:10" ht="15" x14ac:dyDescent="0.2">
      <c r="A1138" s="589">
        <v>1000</v>
      </c>
      <c r="B1138" s="590"/>
      <c r="C1138" s="561"/>
      <c r="D1138" s="593"/>
      <c r="E1138" s="560">
        <f t="shared" si="46"/>
        <v>0</v>
      </c>
      <c r="F1138" s="561"/>
      <c r="G1138" s="561"/>
      <c r="H1138" s="560">
        <f t="shared" si="47"/>
        <v>0</v>
      </c>
      <c r="I1138" s="560">
        <f t="shared" si="48"/>
        <v>0</v>
      </c>
      <c r="J1138" s="591"/>
    </row>
  </sheetData>
  <sheetProtection password="8067" sheet="1" objects="1" scenarios="1" autoFilter="0"/>
  <mergeCells count="17">
    <mergeCell ref="H120:I120"/>
    <mergeCell ref="H121:I121"/>
    <mergeCell ref="H122:I122"/>
    <mergeCell ref="H123:I123"/>
    <mergeCell ref="H131:H137"/>
    <mergeCell ref="I131:I134"/>
    <mergeCell ref="I136:I137"/>
    <mergeCell ref="A131:A138"/>
    <mergeCell ref="A124:G125"/>
    <mergeCell ref="A6:A119"/>
    <mergeCell ref="D131:D138"/>
    <mergeCell ref="E131:F133"/>
    <mergeCell ref="B131:B138"/>
    <mergeCell ref="C131:C137"/>
    <mergeCell ref="G131:G137"/>
    <mergeCell ref="E134:E137"/>
    <mergeCell ref="F134:F137"/>
  </mergeCells>
  <conditionalFormatting sqref="B139:D1138 F139:G1138">
    <cfRule type="cellIs" dxfId="15" priority="13" stopIfTrue="1" operator="notEqual">
      <formula>0</formula>
    </cfRule>
  </conditionalFormatting>
  <conditionalFormatting sqref="H120:I123">
    <cfRule type="cellIs" dxfId="14" priority="4" stopIfTrue="1" operator="equal">
      <formula>0</formula>
    </cfRule>
  </conditionalFormatting>
  <dataValidations count="3">
    <dataValidation type="list" allowBlank="1" showErrorMessage="1" errorTitle="Pauschale" error="Bitte 3,50 €/qm auswählen!" sqref="I135">
      <mc:AlternateContent xmlns:x12ac="http://schemas.microsoft.com/office/spreadsheetml/2011/1/ac" xmlns:mc="http://schemas.openxmlformats.org/markup-compatibility/2006">
        <mc:Choice Requires="x12ac">
          <x12ac:list>Bitte auswählen!,"3,50 €/qm"</x12ac:list>
        </mc:Choice>
        <mc:Fallback>
          <formula1>"Bitte auswählen!,3,50 €/qm"</formula1>
        </mc:Fallback>
      </mc:AlternateContent>
    </dataValidation>
    <dataValidation type="list" allowBlank="1" showErrorMessage="1" errorTitle="Monat" error="Bitte auswählen!" sqref="D139:D1138">
      <formula1>$D$6:$D$17</formula1>
    </dataValidation>
    <dataValidation type="custom" allowBlank="1" showErrorMessage="1" errorTitle="Betrag" error="Bitte geben Sie max. 2 Nachkommastellen an!" sqref="C139:C1138 F139:G1138">
      <formula1>MOD(ROUND(C139*10^2,10),1)=0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13" t="s">
        <v>97</v>
      </c>
      <c r="B1" s="283"/>
      <c r="C1" s="306"/>
      <c r="D1" s="310"/>
      <c r="E1" s="288"/>
      <c r="F1" s="288"/>
      <c r="G1" s="284"/>
      <c r="H1" s="284"/>
      <c r="I1" s="173"/>
      <c r="J1" s="173"/>
      <c r="K1" s="173"/>
    </row>
    <row r="2" spans="1:11" ht="12" hidden="1" customHeight="1" x14ac:dyDescent="0.2">
      <c r="A2" s="613" t="s">
        <v>98</v>
      </c>
      <c r="B2" s="283"/>
      <c r="C2" s="306"/>
      <c r="D2" s="310"/>
      <c r="E2" s="288"/>
      <c r="F2" s="288"/>
      <c r="G2" s="284"/>
      <c r="H2" s="284"/>
      <c r="I2" s="173"/>
      <c r="J2" s="173"/>
      <c r="K2" s="173"/>
    </row>
    <row r="3" spans="1:11" ht="12" hidden="1" customHeight="1" x14ac:dyDescent="0.2">
      <c r="A3" s="339">
        <f>ROW(A20)</f>
        <v>20</v>
      </c>
      <c r="B3" s="283"/>
      <c r="C3" s="306"/>
      <c r="D3" s="310"/>
      <c r="E3" s="288"/>
      <c r="F3" s="288"/>
      <c r="G3" s="284"/>
      <c r="H3" s="486"/>
      <c r="I3" s="173"/>
      <c r="J3" s="173"/>
      <c r="K3" s="173"/>
    </row>
    <row r="4" spans="1:11" ht="12" hidden="1" customHeight="1" x14ac:dyDescent="0.2">
      <c r="A4" s="483" t="s">
        <v>190</v>
      </c>
      <c r="B4" s="283"/>
      <c r="C4" s="306"/>
      <c r="D4" s="310"/>
      <c r="E4" s="288"/>
      <c r="F4" s="288"/>
      <c r="G4" s="284"/>
      <c r="H4" s="478"/>
      <c r="I4" s="173"/>
      <c r="J4" s="173"/>
      <c r="K4" s="173"/>
    </row>
    <row r="5" spans="1:11" ht="12" hidden="1" customHeight="1" x14ac:dyDescent="0.2">
      <c r="A5" s="484" t="str">
        <f>"$A$6:$H$"&amp;IF(LOOKUP(2,1/(H1:H1019&lt;&gt;""),ROW(H:H))=ROW(A16),A3-1,LOOKUP(2,1/(H1:H1019&lt;&gt;""),ROW(H:H)))</f>
        <v>$A$6:$H$19</v>
      </c>
      <c r="B5" s="283"/>
      <c r="C5" s="306"/>
      <c r="D5" s="310"/>
      <c r="E5" s="288"/>
      <c r="F5" s="288"/>
      <c r="G5" s="284"/>
      <c r="H5" s="478"/>
      <c r="I5" s="173"/>
      <c r="J5" s="173"/>
      <c r="K5" s="173"/>
    </row>
    <row r="6" spans="1:11" ht="15" customHeight="1" x14ac:dyDescent="0.2">
      <c r="A6" s="337" t="str">
        <f>'Seite 2 ZN'!$A$19</f>
        <v>2.</v>
      </c>
      <c r="B6" s="336" t="str">
        <f>'Seite 2 ZN'!$B$19</f>
        <v>Sachausgaben</v>
      </c>
      <c r="C6" s="307"/>
      <c r="D6" s="307"/>
      <c r="E6" s="289"/>
      <c r="F6" s="31" t="s">
        <v>191</v>
      </c>
      <c r="G6" s="774">
        <f>'Seite 1'!$O$18</f>
        <v>0</v>
      </c>
      <c r="H6" s="776"/>
      <c r="I6" s="173"/>
      <c r="J6" s="173"/>
      <c r="K6" s="173"/>
    </row>
    <row r="7" spans="1:11" ht="15" customHeight="1" x14ac:dyDescent="0.2">
      <c r="A7" s="334" t="str">
        <f>'Seite 2 ZN'!$A$27</f>
        <v>2.4</v>
      </c>
      <c r="B7" s="522" t="str">
        <f>'Seite 2 ZN'!$B$27</f>
        <v>Sonstige Sachausgaben (Steuern, Versich., Telefon, u. a.)</v>
      </c>
      <c r="C7" s="307"/>
      <c r="D7" s="307"/>
      <c r="E7" s="290"/>
      <c r="F7" s="31" t="s">
        <v>193</v>
      </c>
      <c r="G7" s="777" t="str">
        <f>'Seite 1'!$AD$14</f>
        <v/>
      </c>
      <c r="H7" s="779"/>
      <c r="I7" s="173"/>
      <c r="J7" s="173"/>
      <c r="K7" s="173"/>
    </row>
    <row r="8" spans="1:11" ht="15" customHeight="1" x14ac:dyDescent="0.2">
      <c r="A8" s="290"/>
      <c r="B8" s="290"/>
      <c r="C8" s="290"/>
      <c r="D8" s="290"/>
      <c r="E8" s="290"/>
      <c r="F8" s="31" t="s">
        <v>194</v>
      </c>
      <c r="G8" s="777" t="str">
        <f>'Seite 1'!$AE$14</f>
        <v/>
      </c>
      <c r="H8" s="779"/>
      <c r="I8" s="173"/>
      <c r="J8" s="173"/>
      <c r="K8" s="173"/>
    </row>
    <row r="9" spans="1:11" ht="15" customHeight="1" x14ac:dyDescent="0.2">
      <c r="F9" s="135" t="s">
        <v>192</v>
      </c>
      <c r="G9" s="780">
        <f ca="1">'Seite 1'!$O$17</f>
        <v>44578</v>
      </c>
      <c r="H9" s="782"/>
      <c r="I9" s="173"/>
      <c r="J9" s="173"/>
      <c r="K9" s="173"/>
    </row>
    <row r="10" spans="1:11" ht="15" customHeight="1" x14ac:dyDescent="0.2">
      <c r="F10" s="174"/>
      <c r="G10" s="174"/>
      <c r="H10" s="141" t="str">
        <f>'Seite 1'!$A$66</f>
        <v>VWN Gründer - Gründernetzwerke</v>
      </c>
      <c r="I10" s="173"/>
      <c r="J10" s="173"/>
      <c r="K10" s="173"/>
    </row>
    <row r="11" spans="1:11" ht="15" customHeight="1" x14ac:dyDescent="0.2">
      <c r="F11" s="174"/>
      <c r="G11" s="174"/>
      <c r="H11" s="142" t="str">
        <f>'Seite 1'!$A$67</f>
        <v>Formularversion: V 1.5 vom 17.01.22</v>
      </c>
      <c r="I11" s="173"/>
      <c r="J11" s="173"/>
      <c r="K11" s="173"/>
    </row>
    <row r="12" spans="1:11" ht="18" customHeight="1" x14ac:dyDescent="0.2">
      <c r="A12" s="175"/>
      <c r="B12" s="176"/>
      <c r="C12" s="308"/>
      <c r="D12" s="204"/>
      <c r="E12" s="523" t="str">
        <f>B7</f>
        <v>Sonstige Sachausgaben (Steuern, Versich., Telefon, u. a.)</v>
      </c>
      <c r="F12" s="294"/>
      <c r="G12" s="177"/>
      <c r="H12" s="325">
        <f>SUMPRODUCT(ROUND(H20:H1019,2))</f>
        <v>0</v>
      </c>
      <c r="I12" s="173"/>
      <c r="J12" s="173"/>
      <c r="K12" s="173"/>
    </row>
    <row r="13" spans="1:11" ht="12" customHeight="1" x14ac:dyDescent="0.2">
      <c r="A13" s="324"/>
      <c r="B13" s="178"/>
      <c r="C13" s="309"/>
      <c r="D13" s="311"/>
      <c r="E13" s="291"/>
      <c r="F13" s="291"/>
      <c r="G13" s="179"/>
      <c r="H13" s="179"/>
      <c r="I13" s="173"/>
      <c r="J13" s="173"/>
      <c r="K13" s="173"/>
    </row>
    <row r="14" spans="1:11" ht="15" customHeight="1" x14ac:dyDescent="0.2">
      <c r="A14" s="180" t="str">
        <f ca="1">CONCATENATE("Belegliste¹ für Ausgabenart ",$A$7," ",$B$7," - Aktenzeichen ",IF($G$6=0,"__________",$G$6)," - Nachweis vom ",IF($G$9=0,"_________",TEXT($G$9,"TT.MM.JJJJ")))</f>
        <v>Belegliste¹ für Ausgabenart 2.4 Sonstige Sachausgaben (Steuern, Versich., Telefon, u. a.) - Aktenzeichen __________ - Nachweis vom 17.01.2022</v>
      </c>
      <c r="B14" s="178"/>
      <c r="C14" s="309"/>
      <c r="D14" s="311"/>
      <c r="E14" s="291"/>
      <c r="F14" s="291"/>
      <c r="G14" s="179"/>
      <c r="H14" s="179"/>
      <c r="I14" s="173"/>
      <c r="J14" s="173"/>
      <c r="K14" s="173"/>
    </row>
    <row r="15" spans="1:11" ht="5.0999999999999996" customHeight="1" x14ac:dyDescent="0.2">
      <c r="A15" s="234"/>
      <c r="B15" s="178"/>
      <c r="C15" s="309"/>
      <c r="D15" s="311"/>
      <c r="E15" s="291"/>
      <c r="F15" s="291"/>
      <c r="G15" s="179"/>
      <c r="H15" s="179"/>
      <c r="I15" s="173"/>
      <c r="J15" s="173"/>
      <c r="K15" s="173"/>
    </row>
    <row r="16" spans="1:11" ht="12" customHeight="1" x14ac:dyDescent="0.2">
      <c r="A16" s="855" t="s">
        <v>31</v>
      </c>
      <c r="B16" s="852" t="s">
        <v>141</v>
      </c>
      <c r="C16" s="855" t="s">
        <v>65</v>
      </c>
      <c r="D16" s="855" t="s">
        <v>77</v>
      </c>
      <c r="E16" s="852" t="s">
        <v>173</v>
      </c>
      <c r="F16" s="852" t="s">
        <v>143</v>
      </c>
      <c r="G16" s="860" t="s">
        <v>73</v>
      </c>
      <c r="H16" s="860" t="s">
        <v>74</v>
      </c>
      <c r="I16" s="173"/>
      <c r="J16" s="173"/>
      <c r="K16" s="173"/>
    </row>
    <row r="17" spans="1:11" ht="12" customHeight="1" x14ac:dyDescent="0.2">
      <c r="A17" s="856"/>
      <c r="B17" s="858"/>
      <c r="C17" s="856"/>
      <c r="D17" s="856"/>
      <c r="E17" s="853"/>
      <c r="F17" s="853"/>
      <c r="G17" s="861"/>
      <c r="H17" s="861"/>
      <c r="I17" s="173"/>
      <c r="J17" s="173"/>
      <c r="K17" s="173"/>
    </row>
    <row r="18" spans="1:11" ht="12" customHeight="1" x14ac:dyDescent="0.2">
      <c r="A18" s="856"/>
      <c r="B18" s="858"/>
      <c r="C18" s="856"/>
      <c r="D18" s="856"/>
      <c r="E18" s="853"/>
      <c r="F18" s="853"/>
      <c r="G18" s="861"/>
      <c r="H18" s="861"/>
      <c r="I18" s="173"/>
      <c r="J18" s="173"/>
      <c r="K18" s="173"/>
    </row>
    <row r="19" spans="1:11" ht="12" customHeight="1" thickBot="1" x14ac:dyDescent="0.25">
      <c r="A19" s="857"/>
      <c r="B19" s="859"/>
      <c r="C19" s="857"/>
      <c r="D19" s="857"/>
      <c r="E19" s="854"/>
      <c r="F19" s="854"/>
      <c r="G19" s="862"/>
      <c r="H19" s="862"/>
      <c r="I19" s="173"/>
      <c r="J19" s="173"/>
      <c r="K19" s="173"/>
    </row>
    <row r="20" spans="1:11" s="147" customFormat="1" ht="15" thickTop="1" x14ac:dyDescent="0.2">
      <c r="A20" s="471">
        <v>1</v>
      </c>
      <c r="B20" s="516"/>
      <c r="C20" s="305"/>
      <c r="D20" s="305"/>
      <c r="E20" s="292"/>
      <c r="F20" s="292"/>
      <c r="G20" s="181"/>
      <c r="H20" s="181"/>
      <c r="I20" s="607"/>
      <c r="J20" s="182"/>
      <c r="K20" s="182"/>
    </row>
    <row r="21" spans="1:11" s="147" customFormat="1" ht="15" x14ac:dyDescent="0.2">
      <c r="A21" s="472">
        <v>2</v>
      </c>
      <c r="B21" s="516"/>
      <c r="C21" s="305"/>
      <c r="D21" s="305"/>
      <c r="E21" s="293"/>
      <c r="F21" s="293"/>
      <c r="G21" s="181"/>
      <c r="H21" s="181"/>
      <c r="I21" s="592"/>
      <c r="J21" s="182"/>
      <c r="K21" s="182"/>
    </row>
    <row r="22" spans="1:11" s="147" customFormat="1" ht="15" x14ac:dyDescent="0.2">
      <c r="A22" s="472">
        <v>3</v>
      </c>
      <c r="B22" s="516"/>
      <c r="C22" s="305"/>
      <c r="D22" s="305"/>
      <c r="E22" s="293"/>
      <c r="F22" s="293"/>
      <c r="G22" s="181"/>
      <c r="H22" s="181"/>
      <c r="I22" s="592"/>
      <c r="J22" s="182"/>
      <c r="K22" s="182"/>
    </row>
    <row r="23" spans="1:11" s="147" customFormat="1" ht="15" x14ac:dyDescent="0.2">
      <c r="A23" s="472">
        <v>4</v>
      </c>
      <c r="B23" s="516"/>
      <c r="C23" s="305"/>
      <c r="D23" s="305"/>
      <c r="E23" s="293"/>
      <c r="F23" s="293"/>
      <c r="G23" s="181"/>
      <c r="H23" s="181"/>
      <c r="I23" s="592"/>
      <c r="J23" s="182"/>
      <c r="K23" s="182"/>
    </row>
    <row r="24" spans="1:11" s="147" customFormat="1" ht="15" x14ac:dyDescent="0.2">
      <c r="A24" s="472">
        <v>5</v>
      </c>
      <c r="B24" s="516"/>
      <c r="C24" s="305"/>
      <c r="D24" s="305"/>
      <c r="E24" s="293"/>
      <c r="F24" s="293"/>
      <c r="G24" s="181"/>
      <c r="H24" s="181"/>
      <c r="I24" s="592"/>
      <c r="J24" s="182"/>
      <c r="K24" s="182"/>
    </row>
    <row r="25" spans="1:11" s="147" customFormat="1" ht="15" x14ac:dyDescent="0.2">
      <c r="A25" s="472">
        <v>6</v>
      </c>
      <c r="B25" s="516"/>
      <c r="C25" s="305"/>
      <c r="D25" s="305"/>
      <c r="E25" s="293"/>
      <c r="F25" s="293"/>
      <c r="G25" s="181"/>
      <c r="H25" s="181"/>
      <c r="I25" s="592"/>
    </row>
    <row r="26" spans="1:11" s="147" customFormat="1" ht="15" x14ac:dyDescent="0.2">
      <c r="A26" s="472">
        <v>7</v>
      </c>
      <c r="B26" s="516"/>
      <c r="C26" s="305"/>
      <c r="D26" s="305"/>
      <c r="E26" s="293"/>
      <c r="F26" s="293"/>
      <c r="G26" s="181"/>
      <c r="H26" s="181"/>
      <c r="I26" s="592"/>
    </row>
    <row r="27" spans="1:11" s="147" customFormat="1" ht="15" x14ac:dyDescent="0.2">
      <c r="A27" s="472">
        <v>8</v>
      </c>
      <c r="B27" s="516"/>
      <c r="C27" s="305"/>
      <c r="D27" s="305"/>
      <c r="E27" s="293"/>
      <c r="F27" s="293"/>
      <c r="G27" s="181"/>
      <c r="H27" s="181"/>
      <c r="I27" s="592"/>
    </row>
    <row r="28" spans="1:11" s="147" customFormat="1" ht="15" x14ac:dyDescent="0.2">
      <c r="A28" s="472">
        <v>9</v>
      </c>
      <c r="B28" s="516"/>
      <c r="C28" s="305"/>
      <c r="D28" s="305"/>
      <c r="E28" s="293"/>
      <c r="F28" s="293"/>
      <c r="G28" s="181"/>
      <c r="H28" s="181"/>
      <c r="I28" s="592"/>
    </row>
    <row r="29" spans="1:11" s="147" customFormat="1" ht="15" x14ac:dyDescent="0.2">
      <c r="A29" s="472">
        <v>10</v>
      </c>
      <c r="B29" s="516"/>
      <c r="C29" s="305"/>
      <c r="D29" s="305"/>
      <c r="E29" s="293"/>
      <c r="F29" s="293"/>
      <c r="G29" s="181"/>
      <c r="H29" s="181"/>
      <c r="I29" s="592"/>
    </row>
    <row r="30" spans="1:11" s="147" customFormat="1" ht="15" x14ac:dyDescent="0.2">
      <c r="A30" s="472">
        <v>11</v>
      </c>
      <c r="B30" s="516"/>
      <c r="C30" s="305"/>
      <c r="D30" s="305"/>
      <c r="E30" s="293"/>
      <c r="F30" s="293"/>
      <c r="G30" s="181"/>
      <c r="H30" s="181"/>
      <c r="I30" s="592"/>
    </row>
    <row r="31" spans="1:11" s="147" customFormat="1" ht="15" x14ac:dyDescent="0.2">
      <c r="A31" s="472">
        <v>12</v>
      </c>
      <c r="B31" s="516"/>
      <c r="C31" s="305"/>
      <c r="D31" s="305"/>
      <c r="E31" s="293"/>
      <c r="F31" s="293"/>
      <c r="G31" s="181"/>
      <c r="H31" s="181"/>
      <c r="I31" s="592"/>
    </row>
    <row r="32" spans="1:11" s="147" customFormat="1" ht="15" x14ac:dyDescent="0.2">
      <c r="A32" s="472">
        <v>13</v>
      </c>
      <c r="B32" s="516"/>
      <c r="C32" s="305"/>
      <c r="D32" s="305"/>
      <c r="E32" s="293"/>
      <c r="F32" s="293"/>
      <c r="G32" s="181"/>
      <c r="H32" s="181"/>
      <c r="I32" s="592"/>
    </row>
    <row r="33" spans="1:9" s="147" customFormat="1" ht="15" x14ac:dyDescent="0.2">
      <c r="A33" s="472">
        <v>14</v>
      </c>
      <c r="B33" s="516"/>
      <c r="C33" s="305"/>
      <c r="D33" s="305"/>
      <c r="E33" s="293"/>
      <c r="F33" s="293"/>
      <c r="G33" s="181"/>
      <c r="H33" s="181"/>
      <c r="I33" s="592"/>
    </row>
    <row r="34" spans="1:9" s="147" customFormat="1" ht="15" x14ac:dyDescent="0.2">
      <c r="A34" s="472">
        <v>15</v>
      </c>
      <c r="B34" s="516"/>
      <c r="C34" s="305"/>
      <c r="D34" s="305"/>
      <c r="E34" s="293"/>
      <c r="F34" s="293"/>
      <c r="G34" s="181"/>
      <c r="H34" s="181"/>
      <c r="I34" s="592"/>
    </row>
    <row r="35" spans="1:9" s="147" customFormat="1" ht="15" x14ac:dyDescent="0.2">
      <c r="A35" s="472">
        <v>16</v>
      </c>
      <c r="B35" s="516"/>
      <c r="C35" s="305"/>
      <c r="D35" s="305"/>
      <c r="E35" s="293"/>
      <c r="F35" s="293"/>
      <c r="G35" s="181"/>
      <c r="H35" s="181"/>
      <c r="I35" s="592"/>
    </row>
    <row r="36" spans="1:9" s="147" customFormat="1" ht="15" x14ac:dyDescent="0.2">
      <c r="A36" s="472">
        <v>17</v>
      </c>
      <c r="B36" s="516"/>
      <c r="C36" s="305"/>
      <c r="D36" s="305"/>
      <c r="E36" s="293"/>
      <c r="F36" s="293"/>
      <c r="G36" s="181"/>
      <c r="H36" s="181"/>
      <c r="I36" s="592"/>
    </row>
    <row r="37" spans="1:9" s="147" customFormat="1" ht="15" x14ac:dyDescent="0.2">
      <c r="A37" s="472">
        <v>18</v>
      </c>
      <c r="B37" s="516"/>
      <c r="C37" s="305"/>
      <c r="D37" s="305"/>
      <c r="E37" s="293"/>
      <c r="F37" s="293"/>
      <c r="G37" s="181"/>
      <c r="H37" s="181"/>
      <c r="I37" s="592"/>
    </row>
    <row r="38" spans="1:9" s="147" customFormat="1" ht="15" x14ac:dyDescent="0.2">
      <c r="A38" s="472">
        <v>19</v>
      </c>
      <c r="B38" s="516"/>
      <c r="C38" s="305"/>
      <c r="D38" s="305"/>
      <c r="E38" s="293"/>
      <c r="F38" s="293"/>
      <c r="G38" s="181"/>
      <c r="H38" s="181"/>
      <c r="I38" s="592"/>
    </row>
    <row r="39" spans="1:9" s="147" customFormat="1" ht="15" x14ac:dyDescent="0.2">
      <c r="A39" s="472">
        <v>20</v>
      </c>
      <c r="B39" s="516"/>
      <c r="C39" s="305"/>
      <c r="D39" s="305"/>
      <c r="E39" s="293"/>
      <c r="F39" s="293"/>
      <c r="G39" s="181"/>
      <c r="H39" s="181"/>
      <c r="I39" s="592"/>
    </row>
    <row r="40" spans="1:9" s="147" customFormat="1" ht="15" x14ac:dyDescent="0.2">
      <c r="A40" s="472">
        <v>21</v>
      </c>
      <c r="B40" s="516"/>
      <c r="C40" s="305"/>
      <c r="D40" s="305"/>
      <c r="E40" s="293"/>
      <c r="F40" s="293"/>
      <c r="G40" s="181"/>
      <c r="H40" s="181"/>
      <c r="I40" s="592"/>
    </row>
    <row r="41" spans="1:9" s="147" customFormat="1" ht="15" x14ac:dyDescent="0.2">
      <c r="A41" s="472">
        <v>22</v>
      </c>
      <c r="B41" s="516"/>
      <c r="C41" s="305"/>
      <c r="D41" s="305"/>
      <c r="E41" s="293"/>
      <c r="F41" s="293"/>
      <c r="G41" s="181"/>
      <c r="H41" s="181"/>
      <c r="I41" s="592"/>
    </row>
    <row r="42" spans="1:9" s="147" customFormat="1" ht="15" x14ac:dyDescent="0.2">
      <c r="A42" s="472">
        <v>23</v>
      </c>
      <c r="B42" s="516"/>
      <c r="C42" s="305"/>
      <c r="D42" s="305"/>
      <c r="E42" s="293"/>
      <c r="F42" s="293"/>
      <c r="G42" s="181"/>
      <c r="H42" s="181"/>
      <c r="I42" s="592"/>
    </row>
    <row r="43" spans="1:9" s="147" customFormat="1" ht="15" x14ac:dyDescent="0.2">
      <c r="A43" s="472">
        <v>24</v>
      </c>
      <c r="B43" s="516"/>
      <c r="C43" s="305"/>
      <c r="D43" s="305"/>
      <c r="E43" s="293"/>
      <c r="F43" s="293"/>
      <c r="G43" s="181"/>
      <c r="H43" s="181"/>
      <c r="I43" s="592"/>
    </row>
    <row r="44" spans="1:9" s="147" customFormat="1" ht="15" x14ac:dyDescent="0.2">
      <c r="A44" s="472">
        <v>25</v>
      </c>
      <c r="B44" s="516"/>
      <c r="C44" s="305"/>
      <c r="D44" s="305"/>
      <c r="E44" s="293"/>
      <c r="F44" s="293"/>
      <c r="G44" s="181"/>
      <c r="H44" s="181"/>
      <c r="I44" s="592"/>
    </row>
    <row r="45" spans="1:9" s="147" customFormat="1" ht="15" x14ac:dyDescent="0.2">
      <c r="A45" s="472">
        <v>26</v>
      </c>
      <c r="B45" s="516"/>
      <c r="C45" s="305"/>
      <c r="D45" s="305"/>
      <c r="E45" s="293"/>
      <c r="F45" s="293"/>
      <c r="G45" s="181"/>
      <c r="H45" s="181"/>
      <c r="I45" s="592"/>
    </row>
    <row r="46" spans="1:9" s="147" customFormat="1" ht="15" x14ac:dyDescent="0.2">
      <c r="A46" s="472">
        <v>27</v>
      </c>
      <c r="B46" s="516"/>
      <c r="C46" s="305"/>
      <c r="D46" s="305"/>
      <c r="E46" s="293"/>
      <c r="F46" s="293"/>
      <c r="G46" s="181"/>
      <c r="H46" s="181"/>
      <c r="I46" s="592"/>
    </row>
    <row r="47" spans="1:9" s="147" customFormat="1" ht="15" x14ac:dyDescent="0.2">
      <c r="A47" s="472">
        <v>28</v>
      </c>
      <c r="B47" s="516"/>
      <c r="C47" s="305"/>
      <c r="D47" s="305"/>
      <c r="E47" s="293"/>
      <c r="F47" s="293"/>
      <c r="G47" s="181"/>
      <c r="H47" s="181"/>
      <c r="I47" s="592"/>
    </row>
    <row r="48" spans="1:9" s="147" customFormat="1" ht="15" x14ac:dyDescent="0.2">
      <c r="A48" s="472">
        <v>29</v>
      </c>
      <c r="B48" s="516"/>
      <c r="C48" s="305"/>
      <c r="D48" s="305"/>
      <c r="E48" s="293"/>
      <c r="F48" s="293"/>
      <c r="G48" s="181"/>
      <c r="H48" s="181"/>
      <c r="I48" s="592"/>
    </row>
    <row r="49" spans="1:9" s="147" customFormat="1" ht="15" x14ac:dyDescent="0.2">
      <c r="A49" s="472">
        <v>30</v>
      </c>
      <c r="B49" s="516"/>
      <c r="C49" s="305"/>
      <c r="D49" s="305"/>
      <c r="E49" s="293"/>
      <c r="F49" s="293"/>
      <c r="G49" s="181"/>
      <c r="H49" s="181"/>
      <c r="I49" s="592"/>
    </row>
    <row r="50" spans="1:9" s="147" customFormat="1" ht="15" x14ac:dyDescent="0.2">
      <c r="A50" s="472">
        <v>31</v>
      </c>
      <c r="B50" s="516"/>
      <c r="C50" s="305"/>
      <c r="D50" s="305"/>
      <c r="E50" s="293"/>
      <c r="F50" s="293"/>
      <c r="G50" s="181"/>
      <c r="H50" s="181"/>
      <c r="I50" s="592"/>
    </row>
    <row r="51" spans="1:9" s="147" customFormat="1" ht="15" x14ac:dyDescent="0.2">
      <c r="A51" s="472">
        <v>32</v>
      </c>
      <c r="B51" s="516"/>
      <c r="C51" s="305"/>
      <c r="D51" s="305"/>
      <c r="E51" s="293"/>
      <c r="F51" s="293"/>
      <c r="G51" s="181"/>
      <c r="H51" s="181"/>
      <c r="I51" s="592"/>
    </row>
    <row r="52" spans="1:9" s="147" customFormat="1" ht="15" x14ac:dyDescent="0.2">
      <c r="A52" s="472">
        <v>33</v>
      </c>
      <c r="B52" s="516"/>
      <c r="C52" s="305"/>
      <c r="D52" s="305"/>
      <c r="E52" s="293"/>
      <c r="F52" s="293"/>
      <c r="G52" s="181"/>
      <c r="H52" s="181"/>
      <c r="I52" s="592"/>
    </row>
    <row r="53" spans="1:9" s="147" customFormat="1" ht="15" x14ac:dyDescent="0.2">
      <c r="A53" s="472">
        <v>34</v>
      </c>
      <c r="B53" s="516"/>
      <c r="C53" s="305"/>
      <c r="D53" s="305"/>
      <c r="E53" s="293"/>
      <c r="F53" s="293"/>
      <c r="G53" s="181"/>
      <c r="H53" s="181"/>
      <c r="I53" s="592"/>
    </row>
    <row r="54" spans="1:9" s="147" customFormat="1" ht="15" x14ac:dyDescent="0.2">
      <c r="A54" s="472">
        <v>35</v>
      </c>
      <c r="B54" s="516"/>
      <c r="C54" s="305"/>
      <c r="D54" s="305"/>
      <c r="E54" s="293"/>
      <c r="F54" s="293"/>
      <c r="G54" s="181"/>
      <c r="H54" s="181"/>
      <c r="I54" s="592"/>
    </row>
    <row r="55" spans="1:9" s="147" customFormat="1" ht="15" x14ac:dyDescent="0.2">
      <c r="A55" s="472">
        <v>36</v>
      </c>
      <c r="B55" s="516"/>
      <c r="C55" s="305"/>
      <c r="D55" s="305"/>
      <c r="E55" s="293"/>
      <c r="F55" s="293"/>
      <c r="G55" s="181"/>
      <c r="H55" s="181"/>
      <c r="I55" s="592"/>
    </row>
    <row r="56" spans="1:9" s="147" customFormat="1" ht="15" x14ac:dyDescent="0.2">
      <c r="A56" s="472">
        <v>37</v>
      </c>
      <c r="B56" s="516"/>
      <c r="C56" s="305"/>
      <c r="D56" s="305"/>
      <c r="E56" s="293"/>
      <c r="F56" s="293"/>
      <c r="G56" s="181"/>
      <c r="H56" s="181"/>
      <c r="I56" s="592"/>
    </row>
    <row r="57" spans="1:9" s="147" customFormat="1" ht="15" x14ac:dyDescent="0.2">
      <c r="A57" s="472">
        <v>38</v>
      </c>
      <c r="B57" s="516"/>
      <c r="C57" s="305"/>
      <c r="D57" s="305"/>
      <c r="E57" s="293"/>
      <c r="F57" s="293"/>
      <c r="G57" s="181"/>
      <c r="H57" s="181"/>
      <c r="I57" s="592"/>
    </row>
    <row r="58" spans="1:9" s="147" customFormat="1" ht="15" x14ac:dyDescent="0.2">
      <c r="A58" s="472">
        <v>39</v>
      </c>
      <c r="B58" s="516"/>
      <c r="C58" s="305"/>
      <c r="D58" s="305"/>
      <c r="E58" s="293"/>
      <c r="F58" s="293"/>
      <c r="G58" s="181"/>
      <c r="H58" s="181"/>
      <c r="I58" s="592"/>
    </row>
    <row r="59" spans="1:9" s="147" customFormat="1" ht="15" x14ac:dyDescent="0.2">
      <c r="A59" s="472">
        <v>40</v>
      </c>
      <c r="B59" s="516"/>
      <c r="C59" s="305"/>
      <c r="D59" s="305"/>
      <c r="E59" s="293"/>
      <c r="F59" s="293"/>
      <c r="G59" s="181"/>
      <c r="H59" s="181"/>
      <c r="I59" s="592"/>
    </row>
    <row r="60" spans="1:9" s="147" customFormat="1" ht="15" x14ac:dyDescent="0.2">
      <c r="A60" s="472">
        <v>41</v>
      </c>
      <c r="B60" s="516"/>
      <c r="C60" s="305"/>
      <c r="D60" s="305"/>
      <c r="E60" s="293"/>
      <c r="F60" s="293"/>
      <c r="G60" s="181"/>
      <c r="H60" s="181"/>
      <c r="I60" s="592"/>
    </row>
    <row r="61" spans="1:9" s="147" customFormat="1" ht="15" x14ac:dyDescent="0.2">
      <c r="A61" s="472">
        <v>42</v>
      </c>
      <c r="B61" s="516"/>
      <c r="C61" s="305"/>
      <c r="D61" s="305"/>
      <c r="E61" s="293"/>
      <c r="F61" s="293"/>
      <c r="G61" s="181"/>
      <c r="H61" s="181"/>
      <c r="I61" s="592"/>
    </row>
    <row r="62" spans="1:9" s="147" customFormat="1" ht="15" x14ac:dyDescent="0.2">
      <c r="A62" s="472">
        <v>43</v>
      </c>
      <c r="B62" s="516"/>
      <c r="C62" s="305"/>
      <c r="D62" s="305"/>
      <c r="E62" s="293"/>
      <c r="F62" s="293"/>
      <c r="G62" s="181"/>
      <c r="H62" s="181"/>
      <c r="I62" s="592"/>
    </row>
    <row r="63" spans="1:9" s="147" customFormat="1" ht="15" x14ac:dyDescent="0.2">
      <c r="A63" s="472">
        <v>44</v>
      </c>
      <c r="B63" s="516"/>
      <c r="C63" s="305"/>
      <c r="D63" s="305"/>
      <c r="E63" s="293"/>
      <c r="F63" s="293"/>
      <c r="G63" s="181"/>
      <c r="H63" s="181"/>
      <c r="I63" s="592"/>
    </row>
    <row r="64" spans="1:9" s="147" customFormat="1" ht="15" x14ac:dyDescent="0.2">
      <c r="A64" s="472">
        <v>45</v>
      </c>
      <c r="B64" s="516"/>
      <c r="C64" s="305"/>
      <c r="D64" s="305"/>
      <c r="E64" s="293"/>
      <c r="F64" s="293"/>
      <c r="G64" s="181"/>
      <c r="H64" s="181"/>
      <c r="I64" s="592"/>
    </row>
    <row r="65" spans="1:9" s="147" customFormat="1" ht="15" x14ac:dyDescent="0.2">
      <c r="A65" s="472">
        <v>46</v>
      </c>
      <c r="B65" s="516"/>
      <c r="C65" s="305"/>
      <c r="D65" s="305"/>
      <c r="E65" s="293"/>
      <c r="F65" s="293"/>
      <c r="G65" s="181"/>
      <c r="H65" s="181"/>
      <c r="I65" s="592"/>
    </row>
    <row r="66" spans="1:9" s="147" customFormat="1" ht="15" x14ac:dyDescent="0.2">
      <c r="A66" s="472">
        <v>47</v>
      </c>
      <c r="B66" s="516"/>
      <c r="C66" s="305"/>
      <c r="D66" s="305"/>
      <c r="E66" s="293"/>
      <c r="F66" s="293"/>
      <c r="G66" s="181"/>
      <c r="H66" s="181"/>
      <c r="I66" s="592"/>
    </row>
    <row r="67" spans="1:9" s="147" customFormat="1" ht="15" x14ac:dyDescent="0.2">
      <c r="A67" s="472">
        <v>48</v>
      </c>
      <c r="B67" s="516"/>
      <c r="C67" s="305"/>
      <c r="D67" s="305"/>
      <c r="E67" s="293"/>
      <c r="F67" s="293"/>
      <c r="G67" s="181"/>
      <c r="H67" s="181"/>
      <c r="I67" s="592"/>
    </row>
    <row r="68" spans="1:9" s="147" customFormat="1" ht="15" x14ac:dyDescent="0.2">
      <c r="A68" s="472">
        <v>49</v>
      </c>
      <c r="B68" s="516"/>
      <c r="C68" s="305"/>
      <c r="D68" s="305"/>
      <c r="E68" s="293"/>
      <c r="F68" s="293"/>
      <c r="G68" s="181"/>
      <c r="H68" s="181"/>
      <c r="I68" s="592"/>
    </row>
    <row r="69" spans="1:9" s="147" customFormat="1" ht="15" x14ac:dyDescent="0.2">
      <c r="A69" s="472">
        <v>50</v>
      </c>
      <c r="B69" s="516"/>
      <c r="C69" s="305"/>
      <c r="D69" s="305"/>
      <c r="E69" s="293"/>
      <c r="F69" s="293"/>
      <c r="G69" s="181"/>
      <c r="H69" s="181"/>
      <c r="I69" s="592"/>
    </row>
    <row r="70" spans="1:9" s="147" customFormat="1" ht="15" x14ac:dyDescent="0.2">
      <c r="A70" s="472">
        <v>51</v>
      </c>
      <c r="B70" s="516"/>
      <c r="C70" s="305"/>
      <c r="D70" s="305"/>
      <c r="E70" s="293"/>
      <c r="F70" s="293"/>
      <c r="G70" s="181"/>
      <c r="H70" s="181"/>
      <c r="I70" s="592"/>
    </row>
    <row r="71" spans="1:9" s="147" customFormat="1" ht="15" x14ac:dyDescent="0.2">
      <c r="A71" s="472">
        <v>52</v>
      </c>
      <c r="B71" s="516"/>
      <c r="C71" s="305"/>
      <c r="D71" s="305"/>
      <c r="E71" s="293"/>
      <c r="F71" s="293"/>
      <c r="G71" s="181"/>
      <c r="H71" s="181"/>
      <c r="I71" s="592"/>
    </row>
    <row r="72" spans="1:9" s="147" customFormat="1" ht="15" x14ac:dyDescent="0.2">
      <c r="A72" s="472">
        <v>53</v>
      </c>
      <c r="B72" s="516"/>
      <c r="C72" s="305"/>
      <c r="D72" s="305"/>
      <c r="E72" s="293"/>
      <c r="F72" s="293"/>
      <c r="G72" s="181"/>
      <c r="H72" s="181"/>
      <c r="I72" s="592"/>
    </row>
    <row r="73" spans="1:9" s="147" customFormat="1" ht="15" x14ac:dyDescent="0.2">
      <c r="A73" s="472">
        <v>54</v>
      </c>
      <c r="B73" s="516"/>
      <c r="C73" s="305"/>
      <c r="D73" s="305"/>
      <c r="E73" s="293"/>
      <c r="F73" s="293"/>
      <c r="G73" s="181"/>
      <c r="H73" s="181"/>
      <c r="I73" s="592"/>
    </row>
    <row r="74" spans="1:9" s="147" customFormat="1" ht="15" x14ac:dyDescent="0.2">
      <c r="A74" s="472">
        <v>55</v>
      </c>
      <c r="B74" s="516"/>
      <c r="C74" s="305"/>
      <c r="D74" s="305"/>
      <c r="E74" s="293"/>
      <c r="F74" s="293"/>
      <c r="G74" s="181"/>
      <c r="H74" s="181"/>
      <c r="I74" s="592"/>
    </row>
    <row r="75" spans="1:9" s="147" customFormat="1" ht="15" x14ac:dyDescent="0.2">
      <c r="A75" s="472">
        <v>56</v>
      </c>
      <c r="B75" s="516"/>
      <c r="C75" s="305"/>
      <c r="D75" s="305"/>
      <c r="E75" s="293"/>
      <c r="F75" s="293"/>
      <c r="G75" s="181"/>
      <c r="H75" s="181"/>
      <c r="I75" s="592"/>
    </row>
    <row r="76" spans="1:9" s="147" customFormat="1" ht="15" x14ac:dyDescent="0.2">
      <c r="A76" s="472">
        <v>57</v>
      </c>
      <c r="B76" s="516"/>
      <c r="C76" s="305"/>
      <c r="D76" s="305"/>
      <c r="E76" s="293"/>
      <c r="F76" s="293"/>
      <c r="G76" s="181"/>
      <c r="H76" s="181"/>
      <c r="I76" s="592"/>
    </row>
    <row r="77" spans="1:9" s="147" customFormat="1" ht="15" x14ac:dyDescent="0.2">
      <c r="A77" s="472">
        <v>58</v>
      </c>
      <c r="B77" s="516"/>
      <c r="C77" s="305"/>
      <c r="D77" s="305"/>
      <c r="E77" s="293"/>
      <c r="F77" s="293"/>
      <c r="G77" s="181"/>
      <c r="H77" s="181"/>
      <c r="I77" s="592"/>
    </row>
    <row r="78" spans="1:9" s="147" customFormat="1" ht="15" x14ac:dyDescent="0.2">
      <c r="A78" s="472">
        <v>59</v>
      </c>
      <c r="B78" s="516"/>
      <c r="C78" s="305"/>
      <c r="D78" s="305"/>
      <c r="E78" s="293"/>
      <c r="F78" s="293"/>
      <c r="G78" s="181"/>
      <c r="H78" s="181"/>
      <c r="I78" s="592"/>
    </row>
    <row r="79" spans="1:9" s="147" customFormat="1" ht="15" x14ac:dyDescent="0.2">
      <c r="A79" s="472">
        <v>60</v>
      </c>
      <c r="B79" s="516"/>
      <c r="C79" s="305"/>
      <c r="D79" s="305"/>
      <c r="E79" s="293"/>
      <c r="F79" s="293"/>
      <c r="G79" s="181"/>
      <c r="H79" s="181"/>
      <c r="I79" s="592"/>
    </row>
    <row r="80" spans="1:9" s="147" customFormat="1" ht="15" x14ac:dyDescent="0.2">
      <c r="A80" s="472">
        <v>61</v>
      </c>
      <c r="B80" s="516"/>
      <c r="C80" s="305"/>
      <c r="D80" s="305"/>
      <c r="E80" s="293"/>
      <c r="F80" s="293"/>
      <c r="G80" s="181"/>
      <c r="H80" s="181"/>
      <c r="I80" s="592"/>
    </row>
    <row r="81" spans="1:9" s="147" customFormat="1" ht="15" x14ac:dyDescent="0.2">
      <c r="A81" s="472">
        <v>62</v>
      </c>
      <c r="B81" s="516"/>
      <c r="C81" s="305"/>
      <c r="D81" s="305"/>
      <c r="E81" s="293"/>
      <c r="F81" s="293"/>
      <c r="G81" s="181"/>
      <c r="H81" s="181"/>
      <c r="I81" s="592"/>
    </row>
    <row r="82" spans="1:9" s="147" customFormat="1" ht="15" x14ac:dyDescent="0.2">
      <c r="A82" s="472">
        <v>63</v>
      </c>
      <c r="B82" s="516"/>
      <c r="C82" s="305"/>
      <c r="D82" s="305"/>
      <c r="E82" s="293"/>
      <c r="F82" s="293"/>
      <c r="G82" s="181"/>
      <c r="H82" s="181"/>
      <c r="I82" s="592"/>
    </row>
    <row r="83" spans="1:9" s="147" customFormat="1" ht="15" x14ac:dyDescent="0.2">
      <c r="A83" s="472">
        <v>64</v>
      </c>
      <c r="B83" s="516"/>
      <c r="C83" s="305"/>
      <c r="D83" s="305"/>
      <c r="E83" s="293"/>
      <c r="F83" s="293"/>
      <c r="G83" s="181"/>
      <c r="H83" s="181"/>
      <c r="I83" s="592"/>
    </row>
    <row r="84" spans="1:9" s="147" customFormat="1" ht="15" x14ac:dyDescent="0.2">
      <c r="A84" s="472">
        <v>65</v>
      </c>
      <c r="B84" s="516"/>
      <c r="C84" s="305"/>
      <c r="D84" s="305"/>
      <c r="E84" s="293"/>
      <c r="F84" s="293"/>
      <c r="G84" s="181"/>
      <c r="H84" s="181"/>
      <c r="I84" s="592"/>
    </row>
    <row r="85" spans="1:9" s="147" customFormat="1" ht="15" x14ac:dyDescent="0.2">
      <c r="A85" s="472">
        <v>66</v>
      </c>
      <c r="B85" s="516"/>
      <c r="C85" s="305"/>
      <c r="D85" s="305"/>
      <c r="E85" s="293"/>
      <c r="F85" s="293"/>
      <c r="G85" s="181"/>
      <c r="H85" s="181"/>
      <c r="I85" s="592"/>
    </row>
    <row r="86" spans="1:9" s="147" customFormat="1" ht="15" x14ac:dyDescent="0.2">
      <c r="A86" s="472">
        <v>67</v>
      </c>
      <c r="B86" s="516"/>
      <c r="C86" s="305"/>
      <c r="D86" s="305"/>
      <c r="E86" s="293"/>
      <c r="F86" s="293"/>
      <c r="G86" s="181"/>
      <c r="H86" s="181"/>
      <c r="I86" s="592"/>
    </row>
    <row r="87" spans="1:9" s="147" customFormat="1" ht="15" x14ac:dyDescent="0.2">
      <c r="A87" s="472">
        <v>68</v>
      </c>
      <c r="B87" s="516"/>
      <c r="C87" s="305"/>
      <c r="D87" s="305"/>
      <c r="E87" s="293"/>
      <c r="F87" s="293"/>
      <c r="G87" s="181"/>
      <c r="H87" s="181"/>
      <c r="I87" s="592"/>
    </row>
    <row r="88" spans="1:9" s="147" customFormat="1" ht="15" x14ac:dyDescent="0.2">
      <c r="A88" s="472">
        <v>69</v>
      </c>
      <c r="B88" s="516"/>
      <c r="C88" s="305"/>
      <c r="D88" s="305"/>
      <c r="E88" s="293"/>
      <c r="F88" s="293"/>
      <c r="G88" s="181"/>
      <c r="H88" s="181"/>
      <c r="I88" s="592"/>
    </row>
    <row r="89" spans="1:9" s="147" customFormat="1" ht="15" x14ac:dyDescent="0.2">
      <c r="A89" s="472">
        <v>70</v>
      </c>
      <c r="B89" s="516"/>
      <c r="C89" s="305"/>
      <c r="D89" s="305"/>
      <c r="E89" s="293"/>
      <c r="F89" s="293"/>
      <c r="G89" s="181"/>
      <c r="H89" s="181"/>
      <c r="I89" s="592"/>
    </row>
    <row r="90" spans="1:9" s="147" customFormat="1" ht="15" x14ac:dyDescent="0.2">
      <c r="A90" s="472">
        <v>71</v>
      </c>
      <c r="B90" s="516"/>
      <c r="C90" s="305"/>
      <c r="D90" s="305"/>
      <c r="E90" s="293"/>
      <c r="F90" s="293"/>
      <c r="G90" s="181"/>
      <c r="H90" s="181"/>
      <c r="I90" s="592"/>
    </row>
    <row r="91" spans="1:9" s="147" customFormat="1" ht="15" x14ac:dyDescent="0.2">
      <c r="A91" s="472">
        <v>72</v>
      </c>
      <c r="B91" s="516"/>
      <c r="C91" s="305"/>
      <c r="D91" s="305"/>
      <c r="E91" s="293"/>
      <c r="F91" s="293"/>
      <c r="G91" s="181"/>
      <c r="H91" s="181"/>
      <c r="I91" s="592"/>
    </row>
    <row r="92" spans="1:9" s="147" customFormat="1" ht="15" x14ac:dyDescent="0.2">
      <c r="A92" s="472">
        <v>73</v>
      </c>
      <c r="B92" s="516"/>
      <c r="C92" s="305"/>
      <c r="D92" s="305"/>
      <c r="E92" s="293"/>
      <c r="F92" s="293"/>
      <c r="G92" s="181"/>
      <c r="H92" s="181"/>
      <c r="I92" s="592"/>
    </row>
    <row r="93" spans="1:9" s="147" customFormat="1" ht="15" x14ac:dyDescent="0.2">
      <c r="A93" s="472">
        <v>74</v>
      </c>
      <c r="B93" s="516"/>
      <c r="C93" s="305"/>
      <c r="D93" s="305"/>
      <c r="E93" s="293"/>
      <c r="F93" s="293"/>
      <c r="G93" s="181"/>
      <c r="H93" s="181"/>
      <c r="I93" s="592"/>
    </row>
    <row r="94" spans="1:9" s="147" customFormat="1" ht="15" x14ac:dyDescent="0.2">
      <c r="A94" s="472">
        <v>75</v>
      </c>
      <c r="B94" s="516"/>
      <c r="C94" s="305"/>
      <c r="D94" s="305"/>
      <c r="E94" s="293"/>
      <c r="F94" s="293"/>
      <c r="G94" s="181"/>
      <c r="H94" s="181"/>
      <c r="I94" s="592"/>
    </row>
    <row r="95" spans="1:9" s="147" customFormat="1" ht="15" x14ac:dyDescent="0.2">
      <c r="A95" s="472">
        <v>76</v>
      </c>
      <c r="B95" s="516"/>
      <c r="C95" s="305"/>
      <c r="D95" s="305"/>
      <c r="E95" s="293"/>
      <c r="F95" s="293"/>
      <c r="G95" s="181"/>
      <c r="H95" s="181"/>
      <c r="I95" s="592"/>
    </row>
    <row r="96" spans="1:9" s="147" customFormat="1" ht="15" x14ac:dyDescent="0.2">
      <c r="A96" s="472">
        <v>77</v>
      </c>
      <c r="B96" s="516"/>
      <c r="C96" s="305"/>
      <c r="D96" s="305"/>
      <c r="E96" s="293"/>
      <c r="F96" s="293"/>
      <c r="G96" s="181"/>
      <c r="H96" s="181"/>
      <c r="I96" s="592"/>
    </row>
    <row r="97" spans="1:9" s="147" customFormat="1" ht="15" x14ac:dyDescent="0.2">
      <c r="A97" s="472">
        <v>78</v>
      </c>
      <c r="B97" s="516"/>
      <c r="C97" s="305"/>
      <c r="D97" s="305"/>
      <c r="E97" s="293"/>
      <c r="F97" s="293"/>
      <c r="G97" s="181"/>
      <c r="H97" s="181"/>
      <c r="I97" s="592"/>
    </row>
    <row r="98" spans="1:9" s="147" customFormat="1" ht="15" x14ac:dyDescent="0.2">
      <c r="A98" s="472">
        <v>79</v>
      </c>
      <c r="B98" s="516"/>
      <c r="C98" s="305"/>
      <c r="D98" s="305"/>
      <c r="E98" s="293"/>
      <c r="F98" s="293"/>
      <c r="G98" s="181"/>
      <c r="H98" s="181"/>
      <c r="I98" s="592"/>
    </row>
    <row r="99" spans="1:9" s="147" customFormat="1" ht="15" x14ac:dyDescent="0.2">
      <c r="A99" s="472">
        <v>80</v>
      </c>
      <c r="B99" s="516"/>
      <c r="C99" s="305"/>
      <c r="D99" s="305"/>
      <c r="E99" s="293"/>
      <c r="F99" s="293"/>
      <c r="G99" s="181"/>
      <c r="H99" s="181"/>
      <c r="I99" s="592"/>
    </row>
    <row r="100" spans="1:9" s="147" customFormat="1" ht="15" x14ac:dyDescent="0.2">
      <c r="A100" s="472">
        <v>81</v>
      </c>
      <c r="B100" s="516"/>
      <c r="C100" s="305"/>
      <c r="D100" s="305"/>
      <c r="E100" s="293"/>
      <c r="F100" s="293"/>
      <c r="G100" s="181"/>
      <c r="H100" s="181"/>
      <c r="I100" s="592"/>
    </row>
    <row r="101" spans="1:9" s="147" customFormat="1" ht="15" x14ac:dyDescent="0.2">
      <c r="A101" s="472">
        <v>82</v>
      </c>
      <c r="B101" s="516"/>
      <c r="C101" s="305"/>
      <c r="D101" s="305"/>
      <c r="E101" s="293"/>
      <c r="F101" s="293"/>
      <c r="G101" s="181"/>
      <c r="H101" s="181"/>
      <c r="I101" s="592"/>
    </row>
    <row r="102" spans="1:9" s="147" customFormat="1" ht="15" x14ac:dyDescent="0.2">
      <c r="A102" s="472">
        <v>83</v>
      </c>
      <c r="B102" s="516"/>
      <c r="C102" s="305"/>
      <c r="D102" s="305"/>
      <c r="E102" s="293"/>
      <c r="F102" s="293"/>
      <c r="G102" s="181"/>
      <c r="H102" s="181"/>
      <c r="I102" s="592"/>
    </row>
    <row r="103" spans="1:9" s="147" customFormat="1" ht="15" x14ac:dyDescent="0.2">
      <c r="A103" s="472">
        <v>84</v>
      </c>
      <c r="B103" s="516"/>
      <c r="C103" s="305"/>
      <c r="D103" s="305"/>
      <c r="E103" s="293"/>
      <c r="F103" s="293"/>
      <c r="G103" s="181"/>
      <c r="H103" s="181"/>
      <c r="I103" s="592"/>
    </row>
    <row r="104" spans="1:9" s="147" customFormat="1" ht="15" x14ac:dyDescent="0.2">
      <c r="A104" s="472">
        <v>85</v>
      </c>
      <c r="B104" s="516"/>
      <c r="C104" s="305"/>
      <c r="D104" s="305"/>
      <c r="E104" s="293"/>
      <c r="F104" s="293"/>
      <c r="G104" s="181"/>
      <c r="H104" s="181"/>
      <c r="I104" s="592"/>
    </row>
    <row r="105" spans="1:9" s="147" customFormat="1" ht="15" x14ac:dyDescent="0.2">
      <c r="A105" s="472">
        <v>86</v>
      </c>
      <c r="B105" s="516"/>
      <c r="C105" s="305"/>
      <c r="D105" s="305"/>
      <c r="E105" s="293"/>
      <c r="F105" s="293"/>
      <c r="G105" s="181"/>
      <c r="H105" s="181"/>
      <c r="I105" s="592"/>
    </row>
    <row r="106" spans="1:9" s="147" customFormat="1" ht="15" x14ac:dyDescent="0.2">
      <c r="A106" s="472">
        <v>87</v>
      </c>
      <c r="B106" s="516"/>
      <c r="C106" s="305"/>
      <c r="D106" s="305"/>
      <c r="E106" s="293"/>
      <c r="F106" s="293"/>
      <c r="G106" s="181"/>
      <c r="H106" s="181"/>
      <c r="I106" s="592"/>
    </row>
    <row r="107" spans="1:9" s="147" customFormat="1" ht="15" x14ac:dyDescent="0.2">
      <c r="A107" s="472">
        <v>88</v>
      </c>
      <c r="B107" s="516"/>
      <c r="C107" s="305"/>
      <c r="D107" s="305"/>
      <c r="E107" s="293"/>
      <c r="F107" s="293"/>
      <c r="G107" s="181"/>
      <c r="H107" s="181"/>
      <c r="I107" s="592"/>
    </row>
    <row r="108" spans="1:9" s="147" customFormat="1" ht="15" x14ac:dyDescent="0.2">
      <c r="A108" s="472">
        <v>89</v>
      </c>
      <c r="B108" s="516"/>
      <c r="C108" s="305"/>
      <c r="D108" s="305"/>
      <c r="E108" s="293"/>
      <c r="F108" s="293"/>
      <c r="G108" s="181"/>
      <c r="H108" s="181"/>
      <c r="I108" s="592"/>
    </row>
    <row r="109" spans="1:9" s="147" customFormat="1" ht="15" x14ac:dyDescent="0.2">
      <c r="A109" s="472">
        <v>90</v>
      </c>
      <c r="B109" s="516"/>
      <c r="C109" s="305"/>
      <c r="D109" s="305"/>
      <c r="E109" s="293"/>
      <c r="F109" s="293"/>
      <c r="G109" s="181"/>
      <c r="H109" s="181"/>
      <c r="I109" s="592"/>
    </row>
    <row r="110" spans="1:9" s="147" customFormat="1" ht="15" x14ac:dyDescent="0.2">
      <c r="A110" s="472">
        <v>91</v>
      </c>
      <c r="B110" s="516"/>
      <c r="C110" s="305"/>
      <c r="D110" s="305"/>
      <c r="E110" s="293"/>
      <c r="F110" s="293"/>
      <c r="G110" s="181"/>
      <c r="H110" s="181"/>
      <c r="I110" s="592"/>
    </row>
    <row r="111" spans="1:9" s="147" customFormat="1" ht="15" x14ac:dyDescent="0.2">
      <c r="A111" s="472">
        <v>92</v>
      </c>
      <c r="B111" s="516"/>
      <c r="C111" s="305"/>
      <c r="D111" s="305"/>
      <c r="E111" s="293"/>
      <c r="F111" s="293"/>
      <c r="G111" s="181"/>
      <c r="H111" s="181"/>
      <c r="I111" s="592"/>
    </row>
    <row r="112" spans="1:9" s="147" customFormat="1" ht="15" x14ac:dyDescent="0.2">
      <c r="A112" s="472">
        <v>93</v>
      </c>
      <c r="B112" s="516"/>
      <c r="C112" s="305"/>
      <c r="D112" s="305"/>
      <c r="E112" s="293"/>
      <c r="F112" s="293"/>
      <c r="G112" s="181"/>
      <c r="H112" s="181"/>
      <c r="I112" s="592"/>
    </row>
    <row r="113" spans="1:9" s="147" customFormat="1" ht="15" x14ac:dyDescent="0.2">
      <c r="A113" s="472">
        <v>94</v>
      </c>
      <c r="B113" s="516"/>
      <c r="C113" s="305"/>
      <c r="D113" s="305"/>
      <c r="E113" s="293"/>
      <c r="F113" s="293"/>
      <c r="G113" s="181"/>
      <c r="H113" s="181"/>
      <c r="I113" s="592"/>
    </row>
    <row r="114" spans="1:9" s="147" customFormat="1" ht="15" x14ac:dyDescent="0.2">
      <c r="A114" s="472">
        <v>95</v>
      </c>
      <c r="B114" s="516"/>
      <c r="C114" s="305"/>
      <c r="D114" s="305"/>
      <c r="E114" s="293"/>
      <c r="F114" s="293"/>
      <c r="G114" s="181"/>
      <c r="H114" s="181"/>
      <c r="I114" s="592"/>
    </row>
    <row r="115" spans="1:9" s="147" customFormat="1" ht="15" x14ac:dyDescent="0.2">
      <c r="A115" s="472">
        <v>96</v>
      </c>
      <c r="B115" s="516"/>
      <c r="C115" s="305"/>
      <c r="D115" s="305"/>
      <c r="E115" s="293"/>
      <c r="F115" s="293"/>
      <c r="G115" s="181"/>
      <c r="H115" s="181"/>
      <c r="I115" s="592"/>
    </row>
    <row r="116" spans="1:9" s="147" customFormat="1" ht="15" x14ac:dyDescent="0.2">
      <c r="A116" s="472">
        <v>97</v>
      </c>
      <c r="B116" s="516"/>
      <c r="C116" s="305"/>
      <c r="D116" s="305"/>
      <c r="E116" s="293"/>
      <c r="F116" s="293"/>
      <c r="G116" s="181"/>
      <c r="H116" s="181"/>
      <c r="I116" s="592"/>
    </row>
    <row r="117" spans="1:9" s="147" customFormat="1" ht="15" x14ac:dyDescent="0.2">
      <c r="A117" s="472">
        <v>98</v>
      </c>
      <c r="B117" s="516"/>
      <c r="C117" s="305"/>
      <c r="D117" s="305"/>
      <c r="E117" s="293"/>
      <c r="F117" s="293"/>
      <c r="G117" s="181"/>
      <c r="H117" s="181"/>
      <c r="I117" s="592"/>
    </row>
    <row r="118" spans="1:9" s="147" customFormat="1" ht="15" x14ac:dyDescent="0.2">
      <c r="A118" s="472">
        <v>99</v>
      </c>
      <c r="B118" s="516"/>
      <c r="C118" s="305"/>
      <c r="D118" s="305"/>
      <c r="E118" s="293"/>
      <c r="F118" s="293"/>
      <c r="G118" s="181"/>
      <c r="H118" s="181"/>
      <c r="I118" s="592"/>
    </row>
    <row r="119" spans="1:9" s="147" customFormat="1" ht="15" x14ac:dyDescent="0.2">
      <c r="A119" s="472">
        <v>100</v>
      </c>
      <c r="B119" s="516"/>
      <c r="C119" s="305"/>
      <c r="D119" s="305"/>
      <c r="E119" s="293"/>
      <c r="F119" s="293"/>
      <c r="G119" s="181"/>
      <c r="H119" s="181"/>
      <c r="I119" s="592"/>
    </row>
    <row r="120" spans="1:9" s="147" customFormat="1" ht="15" x14ac:dyDescent="0.2">
      <c r="A120" s="472">
        <v>101</v>
      </c>
      <c r="B120" s="516"/>
      <c r="C120" s="305"/>
      <c r="D120" s="305"/>
      <c r="E120" s="293"/>
      <c r="F120" s="293"/>
      <c r="G120" s="181"/>
      <c r="H120" s="181"/>
      <c r="I120" s="592"/>
    </row>
    <row r="121" spans="1:9" s="147" customFormat="1" ht="15" x14ac:dyDescent="0.2">
      <c r="A121" s="472">
        <v>102</v>
      </c>
      <c r="B121" s="516"/>
      <c r="C121" s="305"/>
      <c r="D121" s="305"/>
      <c r="E121" s="293"/>
      <c r="F121" s="293"/>
      <c r="G121" s="181"/>
      <c r="H121" s="181"/>
      <c r="I121" s="592"/>
    </row>
    <row r="122" spans="1:9" s="147" customFormat="1" ht="15" x14ac:dyDescent="0.2">
      <c r="A122" s="472">
        <v>103</v>
      </c>
      <c r="B122" s="516"/>
      <c r="C122" s="305"/>
      <c r="D122" s="305"/>
      <c r="E122" s="293"/>
      <c r="F122" s="293"/>
      <c r="G122" s="181"/>
      <c r="H122" s="181"/>
      <c r="I122" s="592"/>
    </row>
    <row r="123" spans="1:9" s="147" customFormat="1" ht="15" x14ac:dyDescent="0.2">
      <c r="A123" s="472">
        <v>104</v>
      </c>
      <c r="B123" s="516"/>
      <c r="C123" s="305"/>
      <c r="D123" s="305"/>
      <c r="E123" s="293"/>
      <c r="F123" s="293"/>
      <c r="G123" s="181"/>
      <c r="H123" s="181"/>
      <c r="I123" s="592"/>
    </row>
    <row r="124" spans="1:9" s="147" customFormat="1" ht="15" x14ac:dyDescent="0.2">
      <c r="A124" s="472">
        <v>105</v>
      </c>
      <c r="B124" s="516"/>
      <c r="C124" s="305"/>
      <c r="D124" s="305"/>
      <c r="E124" s="293"/>
      <c r="F124" s="293"/>
      <c r="G124" s="181"/>
      <c r="H124" s="181"/>
      <c r="I124" s="592"/>
    </row>
    <row r="125" spans="1:9" s="147" customFormat="1" ht="15" x14ac:dyDescent="0.2">
      <c r="A125" s="472">
        <v>106</v>
      </c>
      <c r="B125" s="516"/>
      <c r="C125" s="305"/>
      <c r="D125" s="305"/>
      <c r="E125" s="293"/>
      <c r="F125" s="293"/>
      <c r="G125" s="181"/>
      <c r="H125" s="181"/>
      <c r="I125" s="592"/>
    </row>
    <row r="126" spans="1:9" s="147" customFormat="1" ht="15" x14ac:dyDescent="0.2">
      <c r="A126" s="472">
        <v>107</v>
      </c>
      <c r="B126" s="516"/>
      <c r="C126" s="305"/>
      <c r="D126" s="305"/>
      <c r="E126" s="293"/>
      <c r="F126" s="293"/>
      <c r="G126" s="181"/>
      <c r="H126" s="181"/>
      <c r="I126" s="592"/>
    </row>
    <row r="127" spans="1:9" s="147" customFormat="1" ht="15" x14ac:dyDescent="0.2">
      <c r="A127" s="472">
        <v>108</v>
      </c>
      <c r="B127" s="516"/>
      <c r="C127" s="305"/>
      <c r="D127" s="305"/>
      <c r="E127" s="293"/>
      <c r="F127" s="293"/>
      <c r="G127" s="181"/>
      <c r="H127" s="181"/>
      <c r="I127" s="592"/>
    </row>
    <row r="128" spans="1:9" s="147" customFormat="1" ht="15" x14ac:dyDescent="0.2">
      <c r="A128" s="472">
        <v>109</v>
      </c>
      <c r="B128" s="516"/>
      <c r="C128" s="305"/>
      <c r="D128" s="305"/>
      <c r="E128" s="293"/>
      <c r="F128" s="293"/>
      <c r="G128" s="181"/>
      <c r="H128" s="181"/>
      <c r="I128" s="592"/>
    </row>
    <row r="129" spans="1:9" s="147" customFormat="1" ht="15" x14ac:dyDescent="0.2">
      <c r="A129" s="472">
        <v>110</v>
      </c>
      <c r="B129" s="516"/>
      <c r="C129" s="305"/>
      <c r="D129" s="305"/>
      <c r="E129" s="293"/>
      <c r="F129" s="293"/>
      <c r="G129" s="181"/>
      <c r="H129" s="181"/>
      <c r="I129" s="592"/>
    </row>
    <row r="130" spans="1:9" s="147" customFormat="1" ht="15" x14ac:dyDescent="0.2">
      <c r="A130" s="472">
        <v>111</v>
      </c>
      <c r="B130" s="516"/>
      <c r="C130" s="305"/>
      <c r="D130" s="305"/>
      <c r="E130" s="293"/>
      <c r="F130" s="293"/>
      <c r="G130" s="181"/>
      <c r="H130" s="181"/>
      <c r="I130" s="592"/>
    </row>
    <row r="131" spans="1:9" s="147" customFormat="1" ht="15" x14ac:dyDescent="0.2">
      <c r="A131" s="472">
        <v>112</v>
      </c>
      <c r="B131" s="516"/>
      <c r="C131" s="305"/>
      <c r="D131" s="305"/>
      <c r="E131" s="293"/>
      <c r="F131" s="293"/>
      <c r="G131" s="181"/>
      <c r="H131" s="181"/>
      <c r="I131" s="592"/>
    </row>
    <row r="132" spans="1:9" s="147" customFormat="1" ht="15" x14ac:dyDescent="0.2">
      <c r="A132" s="472">
        <v>113</v>
      </c>
      <c r="B132" s="516"/>
      <c r="C132" s="305"/>
      <c r="D132" s="305"/>
      <c r="E132" s="293"/>
      <c r="F132" s="293"/>
      <c r="G132" s="181"/>
      <c r="H132" s="181"/>
      <c r="I132" s="592"/>
    </row>
    <row r="133" spans="1:9" s="147" customFormat="1" ht="15" x14ac:dyDescent="0.2">
      <c r="A133" s="472">
        <v>114</v>
      </c>
      <c r="B133" s="516"/>
      <c r="C133" s="305"/>
      <c r="D133" s="305"/>
      <c r="E133" s="293"/>
      <c r="F133" s="293"/>
      <c r="G133" s="181"/>
      <c r="H133" s="181"/>
      <c r="I133" s="592"/>
    </row>
    <row r="134" spans="1:9" s="147" customFormat="1" ht="15" x14ac:dyDescent="0.2">
      <c r="A134" s="472">
        <v>115</v>
      </c>
      <c r="B134" s="516"/>
      <c r="C134" s="305"/>
      <c r="D134" s="305"/>
      <c r="E134" s="293"/>
      <c r="F134" s="293"/>
      <c r="G134" s="181"/>
      <c r="H134" s="181"/>
      <c r="I134" s="592"/>
    </row>
    <row r="135" spans="1:9" s="147" customFormat="1" ht="15" x14ac:dyDescent="0.2">
      <c r="A135" s="472">
        <v>116</v>
      </c>
      <c r="B135" s="516"/>
      <c r="C135" s="305"/>
      <c r="D135" s="305"/>
      <c r="E135" s="293"/>
      <c r="F135" s="293"/>
      <c r="G135" s="181"/>
      <c r="H135" s="181"/>
      <c r="I135" s="592"/>
    </row>
    <row r="136" spans="1:9" s="147" customFormat="1" ht="15" x14ac:dyDescent="0.2">
      <c r="A136" s="472">
        <v>117</v>
      </c>
      <c r="B136" s="516"/>
      <c r="C136" s="305"/>
      <c r="D136" s="305"/>
      <c r="E136" s="293"/>
      <c r="F136" s="293"/>
      <c r="G136" s="181"/>
      <c r="H136" s="181"/>
      <c r="I136" s="592"/>
    </row>
    <row r="137" spans="1:9" s="147" customFormat="1" ht="15" x14ac:dyDescent="0.2">
      <c r="A137" s="472">
        <v>118</v>
      </c>
      <c r="B137" s="516"/>
      <c r="C137" s="305"/>
      <c r="D137" s="305"/>
      <c r="E137" s="293"/>
      <c r="F137" s="293"/>
      <c r="G137" s="181"/>
      <c r="H137" s="181"/>
      <c r="I137" s="592"/>
    </row>
    <row r="138" spans="1:9" s="147" customFormat="1" ht="15" x14ac:dyDescent="0.2">
      <c r="A138" s="472">
        <v>119</v>
      </c>
      <c r="B138" s="516"/>
      <c r="C138" s="305"/>
      <c r="D138" s="305"/>
      <c r="E138" s="293"/>
      <c r="F138" s="293"/>
      <c r="G138" s="181"/>
      <c r="H138" s="181"/>
      <c r="I138" s="592"/>
    </row>
    <row r="139" spans="1:9" s="147" customFormat="1" ht="15" x14ac:dyDescent="0.2">
      <c r="A139" s="472">
        <v>120</v>
      </c>
      <c r="B139" s="516"/>
      <c r="C139" s="305"/>
      <c r="D139" s="305"/>
      <c r="E139" s="293"/>
      <c r="F139" s="293"/>
      <c r="G139" s="181"/>
      <c r="H139" s="181"/>
      <c r="I139" s="592"/>
    </row>
    <row r="140" spans="1:9" s="147" customFormat="1" ht="15" x14ac:dyDescent="0.2">
      <c r="A140" s="472">
        <v>121</v>
      </c>
      <c r="B140" s="516"/>
      <c r="C140" s="305"/>
      <c r="D140" s="305"/>
      <c r="E140" s="293"/>
      <c r="F140" s="293"/>
      <c r="G140" s="181"/>
      <c r="H140" s="181"/>
      <c r="I140" s="592"/>
    </row>
    <row r="141" spans="1:9" s="147" customFormat="1" ht="15" x14ac:dyDescent="0.2">
      <c r="A141" s="472">
        <v>122</v>
      </c>
      <c r="B141" s="516"/>
      <c r="C141" s="305"/>
      <c r="D141" s="305"/>
      <c r="E141" s="293"/>
      <c r="F141" s="293"/>
      <c r="G141" s="181"/>
      <c r="H141" s="181"/>
      <c r="I141" s="592"/>
    </row>
    <row r="142" spans="1:9" s="147" customFormat="1" ht="15" x14ac:dyDescent="0.2">
      <c r="A142" s="472">
        <v>123</v>
      </c>
      <c r="B142" s="516"/>
      <c r="C142" s="305"/>
      <c r="D142" s="305"/>
      <c r="E142" s="293"/>
      <c r="F142" s="293"/>
      <c r="G142" s="181"/>
      <c r="H142" s="181"/>
      <c r="I142" s="592"/>
    </row>
    <row r="143" spans="1:9" s="147" customFormat="1" ht="15" x14ac:dyDescent="0.2">
      <c r="A143" s="472">
        <v>124</v>
      </c>
      <c r="B143" s="516"/>
      <c r="C143" s="305"/>
      <c r="D143" s="305"/>
      <c r="E143" s="293"/>
      <c r="F143" s="293"/>
      <c r="G143" s="181"/>
      <c r="H143" s="181"/>
      <c r="I143" s="592"/>
    </row>
    <row r="144" spans="1:9" s="147" customFormat="1" ht="15" x14ac:dyDescent="0.2">
      <c r="A144" s="472">
        <v>125</v>
      </c>
      <c r="B144" s="516"/>
      <c r="C144" s="305"/>
      <c r="D144" s="305"/>
      <c r="E144" s="293"/>
      <c r="F144" s="293"/>
      <c r="G144" s="181"/>
      <c r="H144" s="181"/>
      <c r="I144" s="592"/>
    </row>
    <row r="145" spans="1:9" s="147" customFormat="1" ht="15" x14ac:dyDescent="0.2">
      <c r="A145" s="472">
        <v>126</v>
      </c>
      <c r="B145" s="516"/>
      <c r="C145" s="305"/>
      <c r="D145" s="305"/>
      <c r="E145" s="293"/>
      <c r="F145" s="293"/>
      <c r="G145" s="181"/>
      <c r="H145" s="181"/>
      <c r="I145" s="592"/>
    </row>
    <row r="146" spans="1:9" s="147" customFormat="1" ht="15" x14ac:dyDescent="0.2">
      <c r="A146" s="472">
        <v>127</v>
      </c>
      <c r="B146" s="516"/>
      <c r="C146" s="305"/>
      <c r="D146" s="305"/>
      <c r="E146" s="293"/>
      <c r="F146" s="293"/>
      <c r="G146" s="181"/>
      <c r="H146" s="181"/>
      <c r="I146" s="592"/>
    </row>
    <row r="147" spans="1:9" s="147" customFormat="1" ht="15" x14ac:dyDescent="0.2">
      <c r="A147" s="472">
        <v>128</v>
      </c>
      <c r="B147" s="516"/>
      <c r="C147" s="305"/>
      <c r="D147" s="305"/>
      <c r="E147" s="293"/>
      <c r="F147" s="293"/>
      <c r="G147" s="181"/>
      <c r="H147" s="181"/>
      <c r="I147" s="592"/>
    </row>
    <row r="148" spans="1:9" s="147" customFormat="1" ht="15" x14ac:dyDescent="0.2">
      <c r="A148" s="472">
        <v>129</v>
      </c>
      <c r="B148" s="516"/>
      <c r="C148" s="305"/>
      <c r="D148" s="305"/>
      <c r="E148" s="293"/>
      <c r="F148" s="293"/>
      <c r="G148" s="181"/>
      <c r="H148" s="181"/>
      <c r="I148" s="592"/>
    </row>
    <row r="149" spans="1:9" s="147" customFormat="1" ht="15" x14ac:dyDescent="0.2">
      <c r="A149" s="472">
        <v>130</v>
      </c>
      <c r="B149" s="516"/>
      <c r="C149" s="305"/>
      <c r="D149" s="305"/>
      <c r="E149" s="293"/>
      <c r="F149" s="293"/>
      <c r="G149" s="181"/>
      <c r="H149" s="181"/>
      <c r="I149" s="592"/>
    </row>
    <row r="150" spans="1:9" s="147" customFormat="1" ht="15" x14ac:dyDescent="0.2">
      <c r="A150" s="472">
        <v>131</v>
      </c>
      <c r="B150" s="516"/>
      <c r="C150" s="305"/>
      <c r="D150" s="305"/>
      <c r="E150" s="293"/>
      <c r="F150" s="293"/>
      <c r="G150" s="181"/>
      <c r="H150" s="181"/>
      <c r="I150" s="592"/>
    </row>
    <row r="151" spans="1:9" s="147" customFormat="1" ht="15" x14ac:dyDescent="0.2">
      <c r="A151" s="472">
        <v>132</v>
      </c>
      <c r="B151" s="516"/>
      <c r="C151" s="305"/>
      <c r="D151" s="305"/>
      <c r="E151" s="293"/>
      <c r="F151" s="293"/>
      <c r="G151" s="181"/>
      <c r="H151" s="181"/>
      <c r="I151" s="592"/>
    </row>
    <row r="152" spans="1:9" s="147" customFormat="1" ht="15" x14ac:dyDescent="0.2">
      <c r="A152" s="472">
        <v>133</v>
      </c>
      <c r="B152" s="516"/>
      <c r="C152" s="305"/>
      <c r="D152" s="305"/>
      <c r="E152" s="293"/>
      <c r="F152" s="293"/>
      <c r="G152" s="181"/>
      <c r="H152" s="181"/>
      <c r="I152" s="592"/>
    </row>
    <row r="153" spans="1:9" s="147" customFormat="1" ht="15" x14ac:dyDescent="0.2">
      <c r="A153" s="472">
        <v>134</v>
      </c>
      <c r="B153" s="516"/>
      <c r="C153" s="305"/>
      <c r="D153" s="305"/>
      <c r="E153" s="293"/>
      <c r="F153" s="293"/>
      <c r="G153" s="181"/>
      <c r="H153" s="181"/>
      <c r="I153" s="592"/>
    </row>
    <row r="154" spans="1:9" s="147" customFormat="1" ht="15" x14ac:dyDescent="0.2">
      <c r="A154" s="472">
        <v>135</v>
      </c>
      <c r="B154" s="516"/>
      <c r="C154" s="305"/>
      <c r="D154" s="305"/>
      <c r="E154" s="293"/>
      <c r="F154" s="293"/>
      <c r="G154" s="181"/>
      <c r="H154" s="181"/>
      <c r="I154" s="592"/>
    </row>
    <row r="155" spans="1:9" s="147" customFormat="1" ht="15" x14ac:dyDescent="0.2">
      <c r="A155" s="472">
        <v>136</v>
      </c>
      <c r="B155" s="516"/>
      <c r="C155" s="305"/>
      <c r="D155" s="305"/>
      <c r="E155" s="293"/>
      <c r="F155" s="293"/>
      <c r="G155" s="181"/>
      <c r="H155" s="181"/>
      <c r="I155" s="592"/>
    </row>
    <row r="156" spans="1:9" s="147" customFormat="1" ht="15" x14ac:dyDescent="0.2">
      <c r="A156" s="472">
        <v>137</v>
      </c>
      <c r="B156" s="516"/>
      <c r="C156" s="305"/>
      <c r="D156" s="305"/>
      <c r="E156" s="293"/>
      <c r="F156" s="293"/>
      <c r="G156" s="181"/>
      <c r="H156" s="181"/>
      <c r="I156" s="592"/>
    </row>
    <row r="157" spans="1:9" s="147" customFormat="1" ht="15" x14ac:dyDescent="0.2">
      <c r="A157" s="472">
        <v>138</v>
      </c>
      <c r="B157" s="516"/>
      <c r="C157" s="305"/>
      <c r="D157" s="305"/>
      <c r="E157" s="293"/>
      <c r="F157" s="293"/>
      <c r="G157" s="181"/>
      <c r="H157" s="181"/>
      <c r="I157" s="592"/>
    </row>
    <row r="158" spans="1:9" s="147" customFormat="1" ht="15" x14ac:dyDescent="0.2">
      <c r="A158" s="472">
        <v>139</v>
      </c>
      <c r="B158" s="516"/>
      <c r="C158" s="305"/>
      <c r="D158" s="305"/>
      <c r="E158" s="293"/>
      <c r="F158" s="293"/>
      <c r="G158" s="181"/>
      <c r="H158" s="181"/>
      <c r="I158" s="592"/>
    </row>
    <row r="159" spans="1:9" s="147" customFormat="1" ht="15" x14ac:dyDescent="0.2">
      <c r="A159" s="472">
        <v>140</v>
      </c>
      <c r="B159" s="516"/>
      <c r="C159" s="305"/>
      <c r="D159" s="305"/>
      <c r="E159" s="293"/>
      <c r="F159" s="293"/>
      <c r="G159" s="181"/>
      <c r="H159" s="181"/>
      <c r="I159" s="592"/>
    </row>
    <row r="160" spans="1:9" s="147" customFormat="1" ht="15" x14ac:dyDescent="0.2">
      <c r="A160" s="472">
        <v>141</v>
      </c>
      <c r="B160" s="516"/>
      <c r="C160" s="305"/>
      <c r="D160" s="305"/>
      <c r="E160" s="293"/>
      <c r="F160" s="293"/>
      <c r="G160" s="181"/>
      <c r="H160" s="181"/>
      <c r="I160" s="592"/>
    </row>
    <row r="161" spans="1:9" s="147" customFormat="1" ht="15" x14ac:dyDescent="0.2">
      <c r="A161" s="472">
        <v>142</v>
      </c>
      <c r="B161" s="516"/>
      <c r="C161" s="305"/>
      <c r="D161" s="305"/>
      <c r="E161" s="293"/>
      <c r="F161" s="293"/>
      <c r="G161" s="181"/>
      <c r="H161" s="181"/>
      <c r="I161" s="592"/>
    </row>
    <row r="162" spans="1:9" s="147" customFormat="1" ht="15" x14ac:dyDescent="0.2">
      <c r="A162" s="472">
        <v>143</v>
      </c>
      <c r="B162" s="516"/>
      <c r="C162" s="305"/>
      <c r="D162" s="305"/>
      <c r="E162" s="293"/>
      <c r="F162" s="293"/>
      <c r="G162" s="181"/>
      <c r="H162" s="181"/>
      <c r="I162" s="592"/>
    </row>
    <row r="163" spans="1:9" s="147" customFormat="1" ht="15" x14ac:dyDescent="0.2">
      <c r="A163" s="472">
        <v>144</v>
      </c>
      <c r="B163" s="516"/>
      <c r="C163" s="305"/>
      <c r="D163" s="305"/>
      <c r="E163" s="293"/>
      <c r="F163" s="293"/>
      <c r="G163" s="181"/>
      <c r="H163" s="181"/>
      <c r="I163" s="592"/>
    </row>
    <row r="164" spans="1:9" s="147" customFormat="1" ht="15" x14ac:dyDescent="0.2">
      <c r="A164" s="472">
        <v>145</v>
      </c>
      <c r="B164" s="516"/>
      <c r="C164" s="305"/>
      <c r="D164" s="305"/>
      <c r="E164" s="293"/>
      <c r="F164" s="293"/>
      <c r="G164" s="181"/>
      <c r="H164" s="181"/>
      <c r="I164" s="592"/>
    </row>
    <row r="165" spans="1:9" s="147" customFormat="1" ht="15" x14ac:dyDescent="0.2">
      <c r="A165" s="472">
        <v>146</v>
      </c>
      <c r="B165" s="516"/>
      <c r="C165" s="305"/>
      <c r="D165" s="305"/>
      <c r="E165" s="293"/>
      <c r="F165" s="293"/>
      <c r="G165" s="181"/>
      <c r="H165" s="181"/>
      <c r="I165" s="592"/>
    </row>
    <row r="166" spans="1:9" s="147" customFormat="1" ht="15" x14ac:dyDescent="0.2">
      <c r="A166" s="472">
        <v>147</v>
      </c>
      <c r="B166" s="516"/>
      <c r="C166" s="305"/>
      <c r="D166" s="305"/>
      <c r="E166" s="293"/>
      <c r="F166" s="293"/>
      <c r="G166" s="181"/>
      <c r="H166" s="181"/>
      <c r="I166" s="592"/>
    </row>
    <row r="167" spans="1:9" s="147" customFormat="1" ht="15" x14ac:dyDescent="0.2">
      <c r="A167" s="472">
        <v>148</v>
      </c>
      <c r="B167" s="516"/>
      <c r="C167" s="305"/>
      <c r="D167" s="305"/>
      <c r="E167" s="293"/>
      <c r="F167" s="293"/>
      <c r="G167" s="181"/>
      <c r="H167" s="181"/>
      <c r="I167" s="592"/>
    </row>
    <row r="168" spans="1:9" s="147" customFormat="1" ht="15" x14ac:dyDescent="0.2">
      <c r="A168" s="472">
        <v>149</v>
      </c>
      <c r="B168" s="516"/>
      <c r="C168" s="305"/>
      <c r="D168" s="305"/>
      <c r="E168" s="293"/>
      <c r="F168" s="293"/>
      <c r="G168" s="181"/>
      <c r="H168" s="181"/>
      <c r="I168" s="592"/>
    </row>
    <row r="169" spans="1:9" s="147" customFormat="1" ht="15" x14ac:dyDescent="0.2">
      <c r="A169" s="472">
        <v>150</v>
      </c>
      <c r="B169" s="516"/>
      <c r="C169" s="305"/>
      <c r="D169" s="305"/>
      <c r="E169" s="293"/>
      <c r="F169" s="293"/>
      <c r="G169" s="181"/>
      <c r="H169" s="181"/>
      <c r="I169" s="592"/>
    </row>
    <row r="170" spans="1:9" s="147" customFormat="1" ht="15" x14ac:dyDescent="0.2">
      <c r="A170" s="472">
        <v>151</v>
      </c>
      <c r="B170" s="516"/>
      <c r="C170" s="305"/>
      <c r="D170" s="305"/>
      <c r="E170" s="293"/>
      <c r="F170" s="293"/>
      <c r="G170" s="181"/>
      <c r="H170" s="181"/>
      <c r="I170" s="592"/>
    </row>
    <row r="171" spans="1:9" s="147" customFormat="1" ht="15" x14ac:dyDescent="0.2">
      <c r="A171" s="472">
        <v>152</v>
      </c>
      <c r="B171" s="516"/>
      <c r="C171" s="305"/>
      <c r="D171" s="305"/>
      <c r="E171" s="293"/>
      <c r="F171" s="293"/>
      <c r="G171" s="181"/>
      <c r="H171" s="181"/>
      <c r="I171" s="592"/>
    </row>
    <row r="172" spans="1:9" s="147" customFormat="1" ht="15" x14ac:dyDescent="0.2">
      <c r="A172" s="472">
        <v>153</v>
      </c>
      <c r="B172" s="516"/>
      <c r="C172" s="305"/>
      <c r="D172" s="305"/>
      <c r="E172" s="293"/>
      <c r="F172" s="293"/>
      <c r="G172" s="181"/>
      <c r="H172" s="181"/>
      <c r="I172" s="592"/>
    </row>
    <row r="173" spans="1:9" s="147" customFormat="1" ht="15" x14ac:dyDescent="0.2">
      <c r="A173" s="472">
        <v>154</v>
      </c>
      <c r="B173" s="516"/>
      <c r="C173" s="305"/>
      <c r="D173" s="305"/>
      <c r="E173" s="293"/>
      <c r="F173" s="293"/>
      <c r="G173" s="181"/>
      <c r="H173" s="181"/>
      <c r="I173" s="592"/>
    </row>
    <row r="174" spans="1:9" s="147" customFormat="1" ht="15" x14ac:dyDescent="0.2">
      <c r="A174" s="472">
        <v>155</v>
      </c>
      <c r="B174" s="516"/>
      <c r="C174" s="305"/>
      <c r="D174" s="305"/>
      <c r="E174" s="293"/>
      <c r="F174" s="293"/>
      <c r="G174" s="181"/>
      <c r="H174" s="181"/>
      <c r="I174" s="592"/>
    </row>
    <row r="175" spans="1:9" s="147" customFormat="1" ht="15" x14ac:dyDescent="0.2">
      <c r="A175" s="472">
        <v>156</v>
      </c>
      <c r="B175" s="516"/>
      <c r="C175" s="305"/>
      <c r="D175" s="305"/>
      <c r="E175" s="293"/>
      <c r="F175" s="293"/>
      <c r="G175" s="181"/>
      <c r="H175" s="181"/>
      <c r="I175" s="592"/>
    </row>
    <row r="176" spans="1:9" s="147" customFormat="1" ht="15" x14ac:dyDescent="0.2">
      <c r="A176" s="472">
        <v>157</v>
      </c>
      <c r="B176" s="516"/>
      <c r="C176" s="305"/>
      <c r="D176" s="305"/>
      <c r="E176" s="293"/>
      <c r="F176" s="293"/>
      <c r="G176" s="181"/>
      <c r="H176" s="181"/>
      <c r="I176" s="592"/>
    </row>
    <row r="177" spans="1:9" s="147" customFormat="1" ht="15" x14ac:dyDescent="0.2">
      <c r="A177" s="472">
        <v>158</v>
      </c>
      <c r="B177" s="516"/>
      <c r="C177" s="305"/>
      <c r="D177" s="305"/>
      <c r="E177" s="293"/>
      <c r="F177" s="293"/>
      <c r="G177" s="181"/>
      <c r="H177" s="181"/>
      <c r="I177" s="592"/>
    </row>
    <row r="178" spans="1:9" s="147" customFormat="1" ht="15" x14ac:dyDescent="0.2">
      <c r="A178" s="472">
        <v>159</v>
      </c>
      <c r="B178" s="516"/>
      <c r="C178" s="305"/>
      <c r="D178" s="305"/>
      <c r="E178" s="293"/>
      <c r="F178" s="293"/>
      <c r="G178" s="181"/>
      <c r="H178" s="181"/>
      <c r="I178" s="592"/>
    </row>
    <row r="179" spans="1:9" s="147" customFormat="1" ht="15" x14ac:dyDescent="0.2">
      <c r="A179" s="472">
        <v>160</v>
      </c>
      <c r="B179" s="516"/>
      <c r="C179" s="305"/>
      <c r="D179" s="305"/>
      <c r="E179" s="293"/>
      <c r="F179" s="293"/>
      <c r="G179" s="181"/>
      <c r="H179" s="181"/>
      <c r="I179" s="592"/>
    </row>
    <row r="180" spans="1:9" s="147" customFormat="1" ht="15" x14ac:dyDescent="0.2">
      <c r="A180" s="472">
        <v>161</v>
      </c>
      <c r="B180" s="516"/>
      <c r="C180" s="305"/>
      <c r="D180" s="305"/>
      <c r="E180" s="293"/>
      <c r="F180" s="293"/>
      <c r="G180" s="181"/>
      <c r="H180" s="181"/>
      <c r="I180" s="592"/>
    </row>
    <row r="181" spans="1:9" s="147" customFormat="1" ht="15" x14ac:dyDescent="0.2">
      <c r="A181" s="472">
        <v>162</v>
      </c>
      <c r="B181" s="516"/>
      <c r="C181" s="305"/>
      <c r="D181" s="305"/>
      <c r="E181" s="293"/>
      <c r="F181" s="293"/>
      <c r="G181" s="181"/>
      <c r="H181" s="181"/>
      <c r="I181" s="592"/>
    </row>
    <row r="182" spans="1:9" s="147" customFormat="1" ht="15" x14ac:dyDescent="0.2">
      <c r="A182" s="472">
        <v>163</v>
      </c>
      <c r="B182" s="516"/>
      <c r="C182" s="305"/>
      <c r="D182" s="305"/>
      <c r="E182" s="293"/>
      <c r="F182" s="293"/>
      <c r="G182" s="181"/>
      <c r="H182" s="181"/>
      <c r="I182" s="592"/>
    </row>
    <row r="183" spans="1:9" s="147" customFormat="1" ht="15" x14ac:dyDescent="0.2">
      <c r="A183" s="472">
        <v>164</v>
      </c>
      <c r="B183" s="516"/>
      <c r="C183" s="305"/>
      <c r="D183" s="305"/>
      <c r="E183" s="293"/>
      <c r="F183" s="293"/>
      <c r="G183" s="181"/>
      <c r="H183" s="181"/>
      <c r="I183" s="592"/>
    </row>
    <row r="184" spans="1:9" s="147" customFormat="1" ht="15" x14ac:dyDescent="0.2">
      <c r="A184" s="472">
        <v>165</v>
      </c>
      <c r="B184" s="516"/>
      <c r="C184" s="305"/>
      <c r="D184" s="305"/>
      <c r="E184" s="293"/>
      <c r="F184" s="293"/>
      <c r="G184" s="181"/>
      <c r="H184" s="181"/>
      <c r="I184" s="592"/>
    </row>
    <row r="185" spans="1:9" s="147" customFormat="1" ht="15" x14ac:dyDescent="0.2">
      <c r="A185" s="472">
        <v>166</v>
      </c>
      <c r="B185" s="516"/>
      <c r="C185" s="305"/>
      <c r="D185" s="305"/>
      <c r="E185" s="293"/>
      <c r="F185" s="293"/>
      <c r="G185" s="181"/>
      <c r="H185" s="181"/>
      <c r="I185" s="592"/>
    </row>
    <row r="186" spans="1:9" s="147" customFormat="1" ht="15" x14ac:dyDescent="0.2">
      <c r="A186" s="472">
        <v>167</v>
      </c>
      <c r="B186" s="516"/>
      <c r="C186" s="305"/>
      <c r="D186" s="305"/>
      <c r="E186" s="293"/>
      <c r="F186" s="293"/>
      <c r="G186" s="181"/>
      <c r="H186" s="181"/>
      <c r="I186" s="592"/>
    </row>
    <row r="187" spans="1:9" s="147" customFormat="1" ht="15" x14ac:dyDescent="0.2">
      <c r="A187" s="472">
        <v>168</v>
      </c>
      <c r="B187" s="516"/>
      <c r="C187" s="305"/>
      <c r="D187" s="305"/>
      <c r="E187" s="293"/>
      <c r="F187" s="293"/>
      <c r="G187" s="181"/>
      <c r="H187" s="181"/>
      <c r="I187" s="592"/>
    </row>
    <row r="188" spans="1:9" s="147" customFormat="1" ht="15" x14ac:dyDescent="0.2">
      <c r="A188" s="472">
        <v>169</v>
      </c>
      <c r="B188" s="516"/>
      <c r="C188" s="305"/>
      <c r="D188" s="305"/>
      <c r="E188" s="293"/>
      <c r="F188" s="293"/>
      <c r="G188" s="181"/>
      <c r="H188" s="181"/>
      <c r="I188" s="592"/>
    </row>
    <row r="189" spans="1:9" s="147" customFormat="1" ht="15" x14ac:dyDescent="0.2">
      <c r="A189" s="472">
        <v>170</v>
      </c>
      <c r="B189" s="516"/>
      <c r="C189" s="305"/>
      <c r="D189" s="305"/>
      <c r="E189" s="293"/>
      <c r="F189" s="293"/>
      <c r="G189" s="181"/>
      <c r="H189" s="181"/>
      <c r="I189" s="592"/>
    </row>
    <row r="190" spans="1:9" s="147" customFormat="1" ht="15" x14ac:dyDescent="0.2">
      <c r="A190" s="472">
        <v>171</v>
      </c>
      <c r="B190" s="516"/>
      <c r="C190" s="305"/>
      <c r="D190" s="305"/>
      <c r="E190" s="293"/>
      <c r="F190" s="293"/>
      <c r="G190" s="181"/>
      <c r="H190" s="181"/>
      <c r="I190" s="592"/>
    </row>
    <row r="191" spans="1:9" s="147" customFormat="1" ht="15" x14ac:dyDescent="0.2">
      <c r="A191" s="472">
        <v>172</v>
      </c>
      <c r="B191" s="516"/>
      <c r="C191" s="305"/>
      <c r="D191" s="305"/>
      <c r="E191" s="293"/>
      <c r="F191" s="293"/>
      <c r="G191" s="181"/>
      <c r="H191" s="181"/>
      <c r="I191" s="592"/>
    </row>
    <row r="192" spans="1:9" s="147" customFormat="1" ht="15" x14ac:dyDescent="0.2">
      <c r="A192" s="472">
        <v>173</v>
      </c>
      <c r="B192" s="516"/>
      <c r="C192" s="305"/>
      <c r="D192" s="305"/>
      <c r="E192" s="293"/>
      <c r="F192" s="293"/>
      <c r="G192" s="181"/>
      <c r="H192" s="181"/>
      <c r="I192" s="592"/>
    </row>
    <row r="193" spans="1:9" s="147" customFormat="1" ht="15" x14ac:dyDescent="0.2">
      <c r="A193" s="472">
        <v>174</v>
      </c>
      <c r="B193" s="516"/>
      <c r="C193" s="305"/>
      <c r="D193" s="305"/>
      <c r="E193" s="293"/>
      <c r="F193" s="293"/>
      <c r="G193" s="181"/>
      <c r="H193" s="181"/>
      <c r="I193" s="592"/>
    </row>
    <row r="194" spans="1:9" s="147" customFormat="1" ht="15" x14ac:dyDescent="0.2">
      <c r="A194" s="472">
        <v>175</v>
      </c>
      <c r="B194" s="516"/>
      <c r="C194" s="305"/>
      <c r="D194" s="305"/>
      <c r="E194" s="293"/>
      <c r="F194" s="293"/>
      <c r="G194" s="181"/>
      <c r="H194" s="181"/>
      <c r="I194" s="592"/>
    </row>
    <row r="195" spans="1:9" s="147" customFormat="1" ht="15" x14ac:dyDescent="0.2">
      <c r="A195" s="472">
        <v>176</v>
      </c>
      <c r="B195" s="516"/>
      <c r="C195" s="305"/>
      <c r="D195" s="305"/>
      <c r="E195" s="293"/>
      <c r="F195" s="293"/>
      <c r="G195" s="181"/>
      <c r="H195" s="181"/>
      <c r="I195" s="592"/>
    </row>
    <row r="196" spans="1:9" s="147" customFormat="1" ht="15" x14ac:dyDescent="0.2">
      <c r="A196" s="472">
        <v>177</v>
      </c>
      <c r="B196" s="516"/>
      <c r="C196" s="305"/>
      <c r="D196" s="305"/>
      <c r="E196" s="293"/>
      <c r="F196" s="293"/>
      <c r="G196" s="181"/>
      <c r="H196" s="181"/>
      <c r="I196" s="592"/>
    </row>
    <row r="197" spans="1:9" s="147" customFormat="1" ht="15" x14ac:dyDescent="0.2">
      <c r="A197" s="472">
        <v>178</v>
      </c>
      <c r="B197" s="516"/>
      <c r="C197" s="305"/>
      <c r="D197" s="305"/>
      <c r="E197" s="293"/>
      <c r="F197" s="293"/>
      <c r="G197" s="181"/>
      <c r="H197" s="181"/>
      <c r="I197" s="592"/>
    </row>
    <row r="198" spans="1:9" s="147" customFormat="1" ht="15" x14ac:dyDescent="0.2">
      <c r="A198" s="472">
        <v>179</v>
      </c>
      <c r="B198" s="516"/>
      <c r="C198" s="305"/>
      <c r="D198" s="305"/>
      <c r="E198" s="293"/>
      <c r="F198" s="293"/>
      <c r="G198" s="181"/>
      <c r="H198" s="181"/>
      <c r="I198" s="592"/>
    </row>
    <row r="199" spans="1:9" s="147" customFormat="1" ht="15" x14ac:dyDescent="0.2">
      <c r="A199" s="472">
        <v>180</v>
      </c>
      <c r="B199" s="516"/>
      <c r="C199" s="305"/>
      <c r="D199" s="305"/>
      <c r="E199" s="293"/>
      <c r="F199" s="293"/>
      <c r="G199" s="181"/>
      <c r="H199" s="181"/>
      <c r="I199" s="592"/>
    </row>
    <row r="200" spans="1:9" s="147" customFormat="1" ht="15" x14ac:dyDescent="0.2">
      <c r="A200" s="472">
        <v>181</v>
      </c>
      <c r="B200" s="516"/>
      <c r="C200" s="305"/>
      <c r="D200" s="305"/>
      <c r="E200" s="293"/>
      <c r="F200" s="293"/>
      <c r="G200" s="181"/>
      <c r="H200" s="181"/>
      <c r="I200" s="592"/>
    </row>
    <row r="201" spans="1:9" s="147" customFormat="1" ht="15" x14ac:dyDescent="0.2">
      <c r="A201" s="472">
        <v>182</v>
      </c>
      <c r="B201" s="516"/>
      <c r="C201" s="305"/>
      <c r="D201" s="305"/>
      <c r="E201" s="293"/>
      <c r="F201" s="293"/>
      <c r="G201" s="181"/>
      <c r="H201" s="181"/>
      <c r="I201" s="592"/>
    </row>
    <row r="202" spans="1:9" s="147" customFormat="1" ht="15" x14ac:dyDescent="0.2">
      <c r="A202" s="472">
        <v>183</v>
      </c>
      <c r="B202" s="516"/>
      <c r="C202" s="305"/>
      <c r="D202" s="305"/>
      <c r="E202" s="293"/>
      <c r="F202" s="293"/>
      <c r="G202" s="181"/>
      <c r="H202" s="181"/>
      <c r="I202" s="592"/>
    </row>
    <row r="203" spans="1:9" s="147" customFormat="1" ht="15" x14ac:dyDescent="0.2">
      <c r="A203" s="472">
        <v>184</v>
      </c>
      <c r="B203" s="516"/>
      <c r="C203" s="305"/>
      <c r="D203" s="305"/>
      <c r="E203" s="293"/>
      <c r="F203" s="293"/>
      <c r="G203" s="181"/>
      <c r="H203" s="181"/>
      <c r="I203" s="592"/>
    </row>
    <row r="204" spans="1:9" s="147" customFormat="1" ht="15" x14ac:dyDescent="0.2">
      <c r="A204" s="472">
        <v>185</v>
      </c>
      <c r="B204" s="516"/>
      <c r="C204" s="305"/>
      <c r="D204" s="305"/>
      <c r="E204" s="293"/>
      <c r="F204" s="293"/>
      <c r="G204" s="181"/>
      <c r="H204" s="181"/>
      <c r="I204" s="592"/>
    </row>
    <row r="205" spans="1:9" s="147" customFormat="1" ht="15" x14ac:dyDescent="0.2">
      <c r="A205" s="472">
        <v>186</v>
      </c>
      <c r="B205" s="516"/>
      <c r="C205" s="305"/>
      <c r="D205" s="305"/>
      <c r="E205" s="293"/>
      <c r="F205" s="293"/>
      <c r="G205" s="181"/>
      <c r="H205" s="181"/>
      <c r="I205" s="592"/>
    </row>
    <row r="206" spans="1:9" s="147" customFormat="1" ht="15" x14ac:dyDescent="0.2">
      <c r="A206" s="472">
        <v>187</v>
      </c>
      <c r="B206" s="516"/>
      <c r="C206" s="305"/>
      <c r="D206" s="305"/>
      <c r="E206" s="293"/>
      <c r="F206" s="293"/>
      <c r="G206" s="181"/>
      <c r="H206" s="181"/>
      <c r="I206" s="592"/>
    </row>
    <row r="207" spans="1:9" s="147" customFormat="1" ht="15" x14ac:dyDescent="0.2">
      <c r="A207" s="472">
        <v>188</v>
      </c>
      <c r="B207" s="516"/>
      <c r="C207" s="305"/>
      <c r="D207" s="305"/>
      <c r="E207" s="293"/>
      <c r="F207" s="293"/>
      <c r="G207" s="181"/>
      <c r="H207" s="181"/>
      <c r="I207" s="592"/>
    </row>
    <row r="208" spans="1:9" s="147" customFormat="1" ht="15" x14ac:dyDescent="0.2">
      <c r="A208" s="472">
        <v>189</v>
      </c>
      <c r="B208" s="516"/>
      <c r="C208" s="305"/>
      <c r="D208" s="305"/>
      <c r="E208" s="293"/>
      <c r="F208" s="293"/>
      <c r="G208" s="181"/>
      <c r="H208" s="181"/>
      <c r="I208" s="592"/>
    </row>
    <row r="209" spans="1:9" s="147" customFormat="1" ht="15" x14ac:dyDescent="0.2">
      <c r="A209" s="472">
        <v>190</v>
      </c>
      <c r="B209" s="516"/>
      <c r="C209" s="305"/>
      <c r="D209" s="305"/>
      <c r="E209" s="293"/>
      <c r="F209" s="293"/>
      <c r="G209" s="181"/>
      <c r="H209" s="181"/>
      <c r="I209" s="592"/>
    </row>
    <row r="210" spans="1:9" s="147" customFormat="1" ht="15" x14ac:dyDescent="0.2">
      <c r="A210" s="472">
        <v>191</v>
      </c>
      <c r="B210" s="516"/>
      <c r="C210" s="305"/>
      <c r="D210" s="305"/>
      <c r="E210" s="293"/>
      <c r="F210" s="293"/>
      <c r="G210" s="181"/>
      <c r="H210" s="181"/>
      <c r="I210" s="592"/>
    </row>
    <row r="211" spans="1:9" s="147" customFormat="1" ht="15" x14ac:dyDescent="0.2">
      <c r="A211" s="472">
        <v>192</v>
      </c>
      <c r="B211" s="516"/>
      <c r="C211" s="305"/>
      <c r="D211" s="305"/>
      <c r="E211" s="293"/>
      <c r="F211" s="293"/>
      <c r="G211" s="181"/>
      <c r="H211" s="181"/>
      <c r="I211" s="592"/>
    </row>
    <row r="212" spans="1:9" s="147" customFormat="1" ht="15" x14ac:dyDescent="0.2">
      <c r="A212" s="472">
        <v>193</v>
      </c>
      <c r="B212" s="516"/>
      <c r="C212" s="305"/>
      <c r="D212" s="305"/>
      <c r="E212" s="293"/>
      <c r="F212" s="293"/>
      <c r="G212" s="181"/>
      <c r="H212" s="181"/>
      <c r="I212" s="592"/>
    </row>
    <row r="213" spans="1:9" s="147" customFormat="1" ht="15" x14ac:dyDescent="0.2">
      <c r="A213" s="472">
        <v>194</v>
      </c>
      <c r="B213" s="516"/>
      <c r="C213" s="305"/>
      <c r="D213" s="305"/>
      <c r="E213" s="293"/>
      <c r="F213" s="293"/>
      <c r="G213" s="181"/>
      <c r="H213" s="181"/>
      <c r="I213" s="592"/>
    </row>
    <row r="214" spans="1:9" s="147" customFormat="1" ht="15" x14ac:dyDescent="0.2">
      <c r="A214" s="472">
        <v>195</v>
      </c>
      <c r="B214" s="516"/>
      <c r="C214" s="305"/>
      <c r="D214" s="305"/>
      <c r="E214" s="293"/>
      <c r="F214" s="293"/>
      <c r="G214" s="181"/>
      <c r="H214" s="181"/>
      <c r="I214" s="592"/>
    </row>
    <row r="215" spans="1:9" s="147" customFormat="1" ht="15" x14ac:dyDescent="0.2">
      <c r="A215" s="472">
        <v>196</v>
      </c>
      <c r="B215" s="516"/>
      <c r="C215" s="305"/>
      <c r="D215" s="305"/>
      <c r="E215" s="293"/>
      <c r="F215" s="293"/>
      <c r="G215" s="181"/>
      <c r="H215" s="181"/>
      <c r="I215" s="592"/>
    </row>
    <row r="216" spans="1:9" s="147" customFormat="1" ht="15" x14ac:dyDescent="0.2">
      <c r="A216" s="472">
        <v>197</v>
      </c>
      <c r="B216" s="516"/>
      <c r="C216" s="305"/>
      <c r="D216" s="305"/>
      <c r="E216" s="293"/>
      <c r="F216" s="293"/>
      <c r="G216" s="181"/>
      <c r="H216" s="181"/>
      <c r="I216" s="592"/>
    </row>
    <row r="217" spans="1:9" s="147" customFormat="1" ht="15" x14ac:dyDescent="0.2">
      <c r="A217" s="472">
        <v>198</v>
      </c>
      <c r="B217" s="516"/>
      <c r="C217" s="305"/>
      <c r="D217" s="305"/>
      <c r="E217" s="293"/>
      <c r="F217" s="293"/>
      <c r="G217" s="181"/>
      <c r="H217" s="181"/>
      <c r="I217" s="592"/>
    </row>
    <row r="218" spans="1:9" s="147" customFormat="1" ht="15" x14ac:dyDescent="0.2">
      <c r="A218" s="472">
        <v>199</v>
      </c>
      <c r="B218" s="516"/>
      <c r="C218" s="305"/>
      <c r="D218" s="305"/>
      <c r="E218" s="293"/>
      <c r="F218" s="293"/>
      <c r="G218" s="181"/>
      <c r="H218" s="181"/>
      <c r="I218" s="592"/>
    </row>
    <row r="219" spans="1:9" s="147" customFormat="1" ht="15" x14ac:dyDescent="0.2">
      <c r="A219" s="472">
        <v>200</v>
      </c>
      <c r="B219" s="516"/>
      <c r="C219" s="305"/>
      <c r="D219" s="305"/>
      <c r="E219" s="293"/>
      <c r="F219" s="293"/>
      <c r="G219" s="181"/>
      <c r="H219" s="181"/>
      <c r="I219" s="592"/>
    </row>
    <row r="220" spans="1:9" s="147" customFormat="1" ht="15" x14ac:dyDescent="0.2">
      <c r="A220" s="472">
        <v>201</v>
      </c>
      <c r="B220" s="516"/>
      <c r="C220" s="305"/>
      <c r="D220" s="305"/>
      <c r="E220" s="293"/>
      <c r="F220" s="293"/>
      <c r="G220" s="181"/>
      <c r="H220" s="181"/>
      <c r="I220" s="592"/>
    </row>
    <row r="221" spans="1:9" s="147" customFormat="1" ht="15" x14ac:dyDescent="0.2">
      <c r="A221" s="472">
        <v>202</v>
      </c>
      <c r="B221" s="516"/>
      <c r="C221" s="305"/>
      <c r="D221" s="305"/>
      <c r="E221" s="293"/>
      <c r="F221" s="293"/>
      <c r="G221" s="181"/>
      <c r="H221" s="181"/>
      <c r="I221" s="592"/>
    </row>
    <row r="222" spans="1:9" s="147" customFormat="1" ht="15" x14ac:dyDescent="0.2">
      <c r="A222" s="472">
        <v>203</v>
      </c>
      <c r="B222" s="516"/>
      <c r="C222" s="305"/>
      <c r="D222" s="305"/>
      <c r="E222" s="293"/>
      <c r="F222" s="293"/>
      <c r="G222" s="181"/>
      <c r="H222" s="181"/>
      <c r="I222" s="592"/>
    </row>
    <row r="223" spans="1:9" s="147" customFormat="1" ht="15" x14ac:dyDescent="0.2">
      <c r="A223" s="472">
        <v>204</v>
      </c>
      <c r="B223" s="516"/>
      <c r="C223" s="305"/>
      <c r="D223" s="305"/>
      <c r="E223" s="293"/>
      <c r="F223" s="293"/>
      <c r="G223" s="181"/>
      <c r="H223" s="181"/>
      <c r="I223" s="592"/>
    </row>
    <row r="224" spans="1:9" s="147" customFormat="1" ht="15" x14ac:dyDescent="0.2">
      <c r="A224" s="472">
        <v>205</v>
      </c>
      <c r="B224" s="516"/>
      <c r="C224" s="305"/>
      <c r="D224" s="305"/>
      <c r="E224" s="293"/>
      <c r="F224" s="293"/>
      <c r="G224" s="181"/>
      <c r="H224" s="181"/>
      <c r="I224" s="592"/>
    </row>
    <row r="225" spans="1:9" s="147" customFormat="1" ht="15" x14ac:dyDescent="0.2">
      <c r="A225" s="472">
        <v>206</v>
      </c>
      <c r="B225" s="516"/>
      <c r="C225" s="305"/>
      <c r="D225" s="305"/>
      <c r="E225" s="293"/>
      <c r="F225" s="293"/>
      <c r="G225" s="181"/>
      <c r="H225" s="181"/>
      <c r="I225" s="592"/>
    </row>
    <row r="226" spans="1:9" s="147" customFormat="1" ht="15" x14ac:dyDescent="0.2">
      <c r="A226" s="472">
        <v>207</v>
      </c>
      <c r="B226" s="516"/>
      <c r="C226" s="305"/>
      <c r="D226" s="305"/>
      <c r="E226" s="293"/>
      <c r="F226" s="293"/>
      <c r="G226" s="181"/>
      <c r="H226" s="181"/>
      <c r="I226" s="592"/>
    </row>
    <row r="227" spans="1:9" s="147" customFormat="1" ht="15" x14ac:dyDescent="0.2">
      <c r="A227" s="472">
        <v>208</v>
      </c>
      <c r="B227" s="516"/>
      <c r="C227" s="305"/>
      <c r="D227" s="305"/>
      <c r="E227" s="293"/>
      <c r="F227" s="293"/>
      <c r="G227" s="181"/>
      <c r="H227" s="181"/>
      <c r="I227" s="592"/>
    </row>
    <row r="228" spans="1:9" s="147" customFormat="1" ht="15" x14ac:dyDescent="0.2">
      <c r="A228" s="472">
        <v>209</v>
      </c>
      <c r="B228" s="516"/>
      <c r="C228" s="305"/>
      <c r="D228" s="305"/>
      <c r="E228" s="293"/>
      <c r="F228" s="293"/>
      <c r="G228" s="181"/>
      <c r="H228" s="181"/>
      <c r="I228" s="592"/>
    </row>
    <row r="229" spans="1:9" s="147" customFormat="1" ht="15" x14ac:dyDescent="0.2">
      <c r="A229" s="472">
        <v>210</v>
      </c>
      <c r="B229" s="516"/>
      <c r="C229" s="305"/>
      <c r="D229" s="305"/>
      <c r="E229" s="293"/>
      <c r="F229" s="293"/>
      <c r="G229" s="181"/>
      <c r="H229" s="181"/>
      <c r="I229" s="592"/>
    </row>
    <row r="230" spans="1:9" s="147" customFormat="1" ht="15" x14ac:dyDescent="0.2">
      <c r="A230" s="472">
        <v>211</v>
      </c>
      <c r="B230" s="516"/>
      <c r="C230" s="305"/>
      <c r="D230" s="305"/>
      <c r="E230" s="293"/>
      <c r="F230" s="293"/>
      <c r="G230" s="181"/>
      <c r="H230" s="181"/>
      <c r="I230" s="592"/>
    </row>
    <row r="231" spans="1:9" s="147" customFormat="1" ht="15" x14ac:dyDescent="0.2">
      <c r="A231" s="472">
        <v>212</v>
      </c>
      <c r="B231" s="516"/>
      <c r="C231" s="305"/>
      <c r="D231" s="305"/>
      <c r="E231" s="293"/>
      <c r="F231" s="293"/>
      <c r="G231" s="181"/>
      <c r="H231" s="181"/>
      <c r="I231" s="592"/>
    </row>
    <row r="232" spans="1:9" s="147" customFormat="1" ht="15" x14ac:dyDescent="0.2">
      <c r="A232" s="472">
        <v>213</v>
      </c>
      <c r="B232" s="516"/>
      <c r="C232" s="305"/>
      <c r="D232" s="305"/>
      <c r="E232" s="293"/>
      <c r="F232" s="293"/>
      <c r="G232" s="181"/>
      <c r="H232" s="181"/>
      <c r="I232" s="592"/>
    </row>
    <row r="233" spans="1:9" s="147" customFormat="1" ht="15" x14ac:dyDescent="0.2">
      <c r="A233" s="472">
        <v>214</v>
      </c>
      <c r="B233" s="516"/>
      <c r="C233" s="305"/>
      <c r="D233" s="305"/>
      <c r="E233" s="293"/>
      <c r="F233" s="293"/>
      <c r="G233" s="181"/>
      <c r="H233" s="181"/>
      <c r="I233" s="592"/>
    </row>
    <row r="234" spans="1:9" s="147" customFormat="1" ht="15" x14ac:dyDescent="0.2">
      <c r="A234" s="472">
        <v>215</v>
      </c>
      <c r="B234" s="516"/>
      <c r="C234" s="305"/>
      <c r="D234" s="305"/>
      <c r="E234" s="293"/>
      <c r="F234" s="293"/>
      <c r="G234" s="181"/>
      <c r="H234" s="181"/>
      <c r="I234" s="592"/>
    </row>
    <row r="235" spans="1:9" s="147" customFormat="1" ht="15" x14ac:dyDescent="0.2">
      <c r="A235" s="472">
        <v>216</v>
      </c>
      <c r="B235" s="516"/>
      <c r="C235" s="305"/>
      <c r="D235" s="305"/>
      <c r="E235" s="293"/>
      <c r="F235" s="293"/>
      <c r="G235" s="181"/>
      <c r="H235" s="181"/>
      <c r="I235" s="592"/>
    </row>
    <row r="236" spans="1:9" s="147" customFormat="1" ht="15" x14ac:dyDescent="0.2">
      <c r="A236" s="472">
        <v>217</v>
      </c>
      <c r="B236" s="516"/>
      <c r="C236" s="305"/>
      <c r="D236" s="305"/>
      <c r="E236" s="293"/>
      <c r="F236" s="293"/>
      <c r="G236" s="181"/>
      <c r="H236" s="181"/>
      <c r="I236" s="592"/>
    </row>
    <row r="237" spans="1:9" s="147" customFormat="1" ht="15" x14ac:dyDescent="0.2">
      <c r="A237" s="472">
        <v>218</v>
      </c>
      <c r="B237" s="516"/>
      <c r="C237" s="305"/>
      <c r="D237" s="305"/>
      <c r="E237" s="293"/>
      <c r="F237" s="293"/>
      <c r="G237" s="181"/>
      <c r="H237" s="181"/>
      <c r="I237" s="592"/>
    </row>
    <row r="238" spans="1:9" s="147" customFormat="1" ht="15" x14ac:dyDescent="0.2">
      <c r="A238" s="472">
        <v>219</v>
      </c>
      <c r="B238" s="516"/>
      <c r="C238" s="305"/>
      <c r="D238" s="305"/>
      <c r="E238" s="293"/>
      <c r="F238" s="293"/>
      <c r="G238" s="181"/>
      <c r="H238" s="181"/>
      <c r="I238" s="592"/>
    </row>
    <row r="239" spans="1:9" s="147" customFormat="1" ht="15" x14ac:dyDescent="0.2">
      <c r="A239" s="472">
        <v>220</v>
      </c>
      <c r="B239" s="516"/>
      <c r="C239" s="305"/>
      <c r="D239" s="305"/>
      <c r="E239" s="293"/>
      <c r="F239" s="293"/>
      <c r="G239" s="181"/>
      <c r="H239" s="181"/>
      <c r="I239" s="592"/>
    </row>
    <row r="240" spans="1:9" s="147" customFormat="1" ht="15" x14ac:dyDescent="0.2">
      <c r="A240" s="472">
        <v>221</v>
      </c>
      <c r="B240" s="516"/>
      <c r="C240" s="305"/>
      <c r="D240" s="305"/>
      <c r="E240" s="293"/>
      <c r="F240" s="293"/>
      <c r="G240" s="181"/>
      <c r="H240" s="181"/>
      <c r="I240" s="592"/>
    </row>
    <row r="241" spans="1:9" s="147" customFormat="1" ht="15" x14ac:dyDescent="0.2">
      <c r="A241" s="472">
        <v>222</v>
      </c>
      <c r="B241" s="516"/>
      <c r="C241" s="305"/>
      <c r="D241" s="305"/>
      <c r="E241" s="293"/>
      <c r="F241" s="293"/>
      <c r="G241" s="181"/>
      <c r="H241" s="181"/>
      <c r="I241" s="592"/>
    </row>
    <row r="242" spans="1:9" s="147" customFormat="1" ht="15" x14ac:dyDescent="0.2">
      <c r="A242" s="472">
        <v>223</v>
      </c>
      <c r="B242" s="516"/>
      <c r="C242" s="305"/>
      <c r="D242" s="305"/>
      <c r="E242" s="293"/>
      <c r="F242" s="293"/>
      <c r="G242" s="181"/>
      <c r="H242" s="181"/>
      <c r="I242" s="592"/>
    </row>
    <row r="243" spans="1:9" s="147" customFormat="1" ht="15" x14ac:dyDescent="0.2">
      <c r="A243" s="472">
        <v>224</v>
      </c>
      <c r="B243" s="516"/>
      <c r="C243" s="305"/>
      <c r="D243" s="305"/>
      <c r="E243" s="293"/>
      <c r="F243" s="293"/>
      <c r="G243" s="181"/>
      <c r="H243" s="181"/>
      <c r="I243" s="592"/>
    </row>
    <row r="244" spans="1:9" s="147" customFormat="1" ht="15" x14ac:dyDescent="0.2">
      <c r="A244" s="472">
        <v>225</v>
      </c>
      <c r="B244" s="516"/>
      <c r="C244" s="305"/>
      <c r="D244" s="305"/>
      <c r="E244" s="293"/>
      <c r="F244" s="293"/>
      <c r="G244" s="181"/>
      <c r="H244" s="181"/>
      <c r="I244" s="592"/>
    </row>
    <row r="245" spans="1:9" s="147" customFormat="1" ht="15" x14ac:dyDescent="0.2">
      <c r="A245" s="472">
        <v>226</v>
      </c>
      <c r="B245" s="516"/>
      <c r="C245" s="305"/>
      <c r="D245" s="305"/>
      <c r="E245" s="293"/>
      <c r="F245" s="293"/>
      <c r="G245" s="181"/>
      <c r="H245" s="181"/>
      <c r="I245" s="592"/>
    </row>
    <row r="246" spans="1:9" s="147" customFormat="1" ht="15" x14ac:dyDescent="0.2">
      <c r="A246" s="472">
        <v>227</v>
      </c>
      <c r="B246" s="516"/>
      <c r="C246" s="305"/>
      <c r="D246" s="305"/>
      <c r="E246" s="293"/>
      <c r="F246" s="293"/>
      <c r="G246" s="181"/>
      <c r="H246" s="181"/>
      <c r="I246" s="592"/>
    </row>
    <row r="247" spans="1:9" s="147" customFormat="1" ht="15" x14ac:dyDescent="0.2">
      <c r="A247" s="472">
        <v>228</v>
      </c>
      <c r="B247" s="516"/>
      <c r="C247" s="305"/>
      <c r="D247" s="305"/>
      <c r="E247" s="293"/>
      <c r="F247" s="293"/>
      <c r="G247" s="181"/>
      <c r="H247" s="181"/>
      <c r="I247" s="592"/>
    </row>
    <row r="248" spans="1:9" s="147" customFormat="1" ht="15" x14ac:dyDescent="0.2">
      <c r="A248" s="472">
        <v>229</v>
      </c>
      <c r="B248" s="516"/>
      <c r="C248" s="305"/>
      <c r="D248" s="305"/>
      <c r="E248" s="293"/>
      <c r="F248" s="293"/>
      <c r="G248" s="181"/>
      <c r="H248" s="181"/>
      <c r="I248" s="592"/>
    </row>
    <row r="249" spans="1:9" s="147" customFormat="1" ht="15" x14ac:dyDescent="0.2">
      <c r="A249" s="472">
        <v>230</v>
      </c>
      <c r="B249" s="516"/>
      <c r="C249" s="305"/>
      <c r="D249" s="305"/>
      <c r="E249" s="293"/>
      <c r="F249" s="293"/>
      <c r="G249" s="181"/>
      <c r="H249" s="181"/>
      <c r="I249" s="592"/>
    </row>
    <row r="250" spans="1:9" s="147" customFormat="1" ht="15" x14ac:dyDescent="0.2">
      <c r="A250" s="472">
        <v>231</v>
      </c>
      <c r="B250" s="516"/>
      <c r="C250" s="305"/>
      <c r="D250" s="305"/>
      <c r="E250" s="293"/>
      <c r="F250" s="293"/>
      <c r="G250" s="181"/>
      <c r="H250" s="181"/>
      <c r="I250" s="592"/>
    </row>
    <row r="251" spans="1:9" s="147" customFormat="1" ht="15" x14ac:dyDescent="0.2">
      <c r="A251" s="472">
        <v>232</v>
      </c>
      <c r="B251" s="516"/>
      <c r="C251" s="305"/>
      <c r="D251" s="305"/>
      <c r="E251" s="293"/>
      <c r="F251" s="293"/>
      <c r="G251" s="181"/>
      <c r="H251" s="181"/>
      <c r="I251" s="592"/>
    </row>
    <row r="252" spans="1:9" s="147" customFormat="1" ht="15" x14ac:dyDescent="0.2">
      <c r="A252" s="472">
        <v>233</v>
      </c>
      <c r="B252" s="516"/>
      <c r="C252" s="305"/>
      <c r="D252" s="305"/>
      <c r="E252" s="293"/>
      <c r="F252" s="293"/>
      <c r="G252" s="181"/>
      <c r="H252" s="181"/>
      <c r="I252" s="592"/>
    </row>
    <row r="253" spans="1:9" s="147" customFormat="1" ht="15" x14ac:dyDescent="0.2">
      <c r="A253" s="472">
        <v>234</v>
      </c>
      <c r="B253" s="516"/>
      <c r="C253" s="305"/>
      <c r="D253" s="305"/>
      <c r="E253" s="293"/>
      <c r="F253" s="293"/>
      <c r="G253" s="181"/>
      <c r="H253" s="181"/>
      <c r="I253" s="592"/>
    </row>
    <row r="254" spans="1:9" s="147" customFormat="1" ht="15" x14ac:dyDescent="0.2">
      <c r="A254" s="472">
        <v>235</v>
      </c>
      <c r="B254" s="516"/>
      <c r="C254" s="305"/>
      <c r="D254" s="305"/>
      <c r="E254" s="293"/>
      <c r="F254" s="293"/>
      <c r="G254" s="181"/>
      <c r="H254" s="181"/>
      <c r="I254" s="592"/>
    </row>
    <row r="255" spans="1:9" s="147" customFormat="1" ht="15" x14ac:dyDescent="0.2">
      <c r="A255" s="472">
        <v>236</v>
      </c>
      <c r="B255" s="516"/>
      <c r="C255" s="305"/>
      <c r="D255" s="305"/>
      <c r="E255" s="293"/>
      <c r="F255" s="293"/>
      <c r="G255" s="181"/>
      <c r="H255" s="181"/>
      <c r="I255" s="592"/>
    </row>
    <row r="256" spans="1:9" s="147" customFormat="1" ht="15" x14ac:dyDescent="0.2">
      <c r="A256" s="472">
        <v>237</v>
      </c>
      <c r="B256" s="516"/>
      <c r="C256" s="305"/>
      <c r="D256" s="305"/>
      <c r="E256" s="293"/>
      <c r="F256" s="293"/>
      <c r="G256" s="181"/>
      <c r="H256" s="181"/>
      <c r="I256" s="592"/>
    </row>
    <row r="257" spans="1:9" s="147" customFormat="1" ht="15" x14ac:dyDescent="0.2">
      <c r="A257" s="472">
        <v>238</v>
      </c>
      <c r="B257" s="516"/>
      <c r="C257" s="305"/>
      <c r="D257" s="305"/>
      <c r="E257" s="293"/>
      <c r="F257" s="293"/>
      <c r="G257" s="181"/>
      <c r="H257" s="181"/>
      <c r="I257" s="592"/>
    </row>
    <row r="258" spans="1:9" s="147" customFormat="1" ht="15" x14ac:dyDescent="0.2">
      <c r="A258" s="472">
        <v>239</v>
      </c>
      <c r="B258" s="516"/>
      <c r="C258" s="305"/>
      <c r="D258" s="305"/>
      <c r="E258" s="293"/>
      <c r="F258" s="293"/>
      <c r="G258" s="181"/>
      <c r="H258" s="181"/>
      <c r="I258" s="592"/>
    </row>
    <row r="259" spans="1:9" s="147" customFormat="1" ht="15" x14ac:dyDescent="0.2">
      <c r="A259" s="472">
        <v>240</v>
      </c>
      <c r="B259" s="516"/>
      <c r="C259" s="305"/>
      <c r="D259" s="305"/>
      <c r="E259" s="293"/>
      <c r="F259" s="293"/>
      <c r="G259" s="181"/>
      <c r="H259" s="181"/>
      <c r="I259" s="592"/>
    </row>
    <row r="260" spans="1:9" s="147" customFormat="1" ht="15" x14ac:dyDescent="0.2">
      <c r="A260" s="472">
        <v>241</v>
      </c>
      <c r="B260" s="516"/>
      <c r="C260" s="305"/>
      <c r="D260" s="305"/>
      <c r="E260" s="293"/>
      <c r="F260" s="293"/>
      <c r="G260" s="181"/>
      <c r="H260" s="181"/>
      <c r="I260" s="592"/>
    </row>
    <row r="261" spans="1:9" s="147" customFormat="1" ht="15" x14ac:dyDescent="0.2">
      <c r="A261" s="472">
        <v>242</v>
      </c>
      <c r="B261" s="516"/>
      <c r="C261" s="305"/>
      <c r="D261" s="305"/>
      <c r="E261" s="293"/>
      <c r="F261" s="293"/>
      <c r="G261" s="181"/>
      <c r="H261" s="181"/>
      <c r="I261" s="592"/>
    </row>
    <row r="262" spans="1:9" s="147" customFormat="1" ht="15" x14ac:dyDescent="0.2">
      <c r="A262" s="472">
        <v>243</v>
      </c>
      <c r="B262" s="516"/>
      <c r="C262" s="305"/>
      <c r="D262" s="305"/>
      <c r="E262" s="293"/>
      <c r="F262" s="293"/>
      <c r="G262" s="181"/>
      <c r="H262" s="181"/>
      <c r="I262" s="592"/>
    </row>
    <row r="263" spans="1:9" s="147" customFormat="1" ht="15" x14ac:dyDescent="0.2">
      <c r="A263" s="472">
        <v>244</v>
      </c>
      <c r="B263" s="516"/>
      <c r="C263" s="305"/>
      <c r="D263" s="305"/>
      <c r="E263" s="293"/>
      <c r="F263" s="293"/>
      <c r="G263" s="181"/>
      <c r="H263" s="181"/>
      <c r="I263" s="592"/>
    </row>
    <row r="264" spans="1:9" s="147" customFormat="1" ht="15" x14ac:dyDescent="0.2">
      <c r="A264" s="472">
        <v>245</v>
      </c>
      <c r="B264" s="516"/>
      <c r="C264" s="305"/>
      <c r="D264" s="305"/>
      <c r="E264" s="293"/>
      <c r="F264" s="293"/>
      <c r="G264" s="181"/>
      <c r="H264" s="181"/>
      <c r="I264" s="592"/>
    </row>
    <row r="265" spans="1:9" s="147" customFormat="1" ht="15" x14ac:dyDescent="0.2">
      <c r="A265" s="472">
        <v>246</v>
      </c>
      <c r="B265" s="516"/>
      <c r="C265" s="305"/>
      <c r="D265" s="305"/>
      <c r="E265" s="293"/>
      <c r="F265" s="293"/>
      <c r="G265" s="181"/>
      <c r="H265" s="181"/>
      <c r="I265" s="592"/>
    </row>
    <row r="266" spans="1:9" s="147" customFormat="1" ht="15" x14ac:dyDescent="0.2">
      <c r="A266" s="472">
        <v>247</v>
      </c>
      <c r="B266" s="516"/>
      <c r="C266" s="305"/>
      <c r="D266" s="305"/>
      <c r="E266" s="293"/>
      <c r="F266" s="293"/>
      <c r="G266" s="181"/>
      <c r="H266" s="181"/>
      <c r="I266" s="592"/>
    </row>
    <row r="267" spans="1:9" s="147" customFormat="1" ht="15" x14ac:dyDescent="0.2">
      <c r="A267" s="472">
        <v>248</v>
      </c>
      <c r="B267" s="516"/>
      <c r="C267" s="305"/>
      <c r="D267" s="305"/>
      <c r="E267" s="293"/>
      <c r="F267" s="293"/>
      <c r="G267" s="181"/>
      <c r="H267" s="181"/>
      <c r="I267" s="592"/>
    </row>
    <row r="268" spans="1:9" s="147" customFormat="1" ht="15" x14ac:dyDescent="0.2">
      <c r="A268" s="472">
        <v>249</v>
      </c>
      <c r="B268" s="516"/>
      <c r="C268" s="305"/>
      <c r="D268" s="305"/>
      <c r="E268" s="293"/>
      <c r="F268" s="293"/>
      <c r="G268" s="181"/>
      <c r="H268" s="181"/>
      <c r="I268" s="592"/>
    </row>
    <row r="269" spans="1:9" s="147" customFormat="1" ht="15" x14ac:dyDescent="0.2">
      <c r="A269" s="472">
        <v>250</v>
      </c>
      <c r="B269" s="516"/>
      <c r="C269" s="305"/>
      <c r="D269" s="305"/>
      <c r="E269" s="293"/>
      <c r="F269" s="293"/>
      <c r="G269" s="181"/>
      <c r="H269" s="181"/>
      <c r="I269" s="592"/>
    </row>
    <row r="270" spans="1:9" s="147" customFormat="1" ht="15" x14ac:dyDescent="0.2">
      <c r="A270" s="472">
        <v>251</v>
      </c>
      <c r="B270" s="516"/>
      <c r="C270" s="305"/>
      <c r="D270" s="305"/>
      <c r="E270" s="293"/>
      <c r="F270" s="293"/>
      <c r="G270" s="181"/>
      <c r="H270" s="181"/>
      <c r="I270" s="592"/>
    </row>
    <row r="271" spans="1:9" s="147" customFormat="1" ht="15" x14ac:dyDescent="0.2">
      <c r="A271" s="472">
        <v>252</v>
      </c>
      <c r="B271" s="516"/>
      <c r="C271" s="305"/>
      <c r="D271" s="305"/>
      <c r="E271" s="293"/>
      <c r="F271" s="293"/>
      <c r="G271" s="181"/>
      <c r="H271" s="181"/>
      <c r="I271" s="592"/>
    </row>
    <row r="272" spans="1:9" s="147" customFormat="1" ht="15" x14ac:dyDescent="0.2">
      <c r="A272" s="472">
        <v>253</v>
      </c>
      <c r="B272" s="516"/>
      <c r="C272" s="305"/>
      <c r="D272" s="305"/>
      <c r="E272" s="293"/>
      <c r="F272" s="293"/>
      <c r="G272" s="181"/>
      <c r="H272" s="181"/>
      <c r="I272" s="592"/>
    </row>
    <row r="273" spans="1:9" s="147" customFormat="1" ht="15" x14ac:dyDescent="0.2">
      <c r="A273" s="472">
        <v>254</v>
      </c>
      <c r="B273" s="516"/>
      <c r="C273" s="305"/>
      <c r="D273" s="305"/>
      <c r="E273" s="293"/>
      <c r="F273" s="293"/>
      <c r="G273" s="181"/>
      <c r="H273" s="181"/>
      <c r="I273" s="592"/>
    </row>
    <row r="274" spans="1:9" s="147" customFormat="1" ht="15" x14ac:dyDescent="0.2">
      <c r="A274" s="472">
        <v>255</v>
      </c>
      <c r="B274" s="516"/>
      <c r="C274" s="305"/>
      <c r="D274" s="305"/>
      <c r="E274" s="293"/>
      <c r="F274" s="293"/>
      <c r="G274" s="181"/>
      <c r="H274" s="181"/>
      <c r="I274" s="592"/>
    </row>
    <row r="275" spans="1:9" s="147" customFormat="1" ht="15" x14ac:dyDescent="0.2">
      <c r="A275" s="472">
        <v>256</v>
      </c>
      <c r="B275" s="516"/>
      <c r="C275" s="305"/>
      <c r="D275" s="305"/>
      <c r="E275" s="293"/>
      <c r="F275" s="293"/>
      <c r="G275" s="181"/>
      <c r="H275" s="181"/>
      <c r="I275" s="592"/>
    </row>
    <row r="276" spans="1:9" s="147" customFormat="1" ht="15" x14ac:dyDescent="0.2">
      <c r="A276" s="472">
        <v>257</v>
      </c>
      <c r="B276" s="516"/>
      <c r="C276" s="305"/>
      <c r="D276" s="305"/>
      <c r="E276" s="293"/>
      <c r="F276" s="293"/>
      <c r="G276" s="181"/>
      <c r="H276" s="181"/>
      <c r="I276" s="592"/>
    </row>
    <row r="277" spans="1:9" s="147" customFormat="1" ht="15" x14ac:dyDescent="0.2">
      <c r="A277" s="472">
        <v>258</v>
      </c>
      <c r="B277" s="516"/>
      <c r="C277" s="305"/>
      <c r="D277" s="305"/>
      <c r="E277" s="293"/>
      <c r="F277" s="293"/>
      <c r="G277" s="181"/>
      <c r="H277" s="181"/>
      <c r="I277" s="592"/>
    </row>
    <row r="278" spans="1:9" s="147" customFormat="1" ht="15" x14ac:dyDescent="0.2">
      <c r="A278" s="472">
        <v>259</v>
      </c>
      <c r="B278" s="516"/>
      <c r="C278" s="305"/>
      <c r="D278" s="305"/>
      <c r="E278" s="293"/>
      <c r="F278" s="293"/>
      <c r="G278" s="181"/>
      <c r="H278" s="181"/>
      <c r="I278" s="592"/>
    </row>
    <row r="279" spans="1:9" s="147" customFormat="1" ht="15" x14ac:dyDescent="0.2">
      <c r="A279" s="472">
        <v>260</v>
      </c>
      <c r="B279" s="516"/>
      <c r="C279" s="305"/>
      <c r="D279" s="305"/>
      <c r="E279" s="293"/>
      <c r="F279" s="293"/>
      <c r="G279" s="181"/>
      <c r="H279" s="181"/>
      <c r="I279" s="592"/>
    </row>
    <row r="280" spans="1:9" s="147" customFormat="1" ht="15" x14ac:dyDescent="0.2">
      <c r="A280" s="472">
        <v>261</v>
      </c>
      <c r="B280" s="516"/>
      <c r="C280" s="305"/>
      <c r="D280" s="305"/>
      <c r="E280" s="293"/>
      <c r="F280" s="293"/>
      <c r="G280" s="181"/>
      <c r="H280" s="181"/>
      <c r="I280" s="592"/>
    </row>
    <row r="281" spans="1:9" s="147" customFormat="1" ht="15" x14ac:dyDescent="0.2">
      <c r="A281" s="472">
        <v>262</v>
      </c>
      <c r="B281" s="516"/>
      <c r="C281" s="305"/>
      <c r="D281" s="305"/>
      <c r="E281" s="293"/>
      <c r="F281" s="293"/>
      <c r="G281" s="181"/>
      <c r="H281" s="181"/>
      <c r="I281" s="592"/>
    </row>
    <row r="282" spans="1:9" s="147" customFormat="1" ht="15" x14ac:dyDescent="0.2">
      <c r="A282" s="472">
        <v>263</v>
      </c>
      <c r="B282" s="516"/>
      <c r="C282" s="305"/>
      <c r="D282" s="305"/>
      <c r="E282" s="293"/>
      <c r="F282" s="293"/>
      <c r="G282" s="181"/>
      <c r="H282" s="181"/>
      <c r="I282" s="592"/>
    </row>
    <row r="283" spans="1:9" s="147" customFormat="1" ht="15" x14ac:dyDescent="0.2">
      <c r="A283" s="472">
        <v>264</v>
      </c>
      <c r="B283" s="516"/>
      <c r="C283" s="305"/>
      <c r="D283" s="305"/>
      <c r="E283" s="293"/>
      <c r="F283" s="293"/>
      <c r="G283" s="181"/>
      <c r="H283" s="181"/>
      <c r="I283" s="592"/>
    </row>
    <row r="284" spans="1:9" s="147" customFormat="1" ht="15" x14ac:dyDescent="0.2">
      <c r="A284" s="472">
        <v>265</v>
      </c>
      <c r="B284" s="516"/>
      <c r="C284" s="305"/>
      <c r="D284" s="305"/>
      <c r="E284" s="293"/>
      <c r="F284" s="293"/>
      <c r="G284" s="181"/>
      <c r="H284" s="181"/>
      <c r="I284" s="592"/>
    </row>
    <row r="285" spans="1:9" s="147" customFormat="1" ht="15" x14ac:dyDescent="0.2">
      <c r="A285" s="472">
        <v>266</v>
      </c>
      <c r="B285" s="516"/>
      <c r="C285" s="305"/>
      <c r="D285" s="305"/>
      <c r="E285" s="293"/>
      <c r="F285" s="293"/>
      <c r="G285" s="181"/>
      <c r="H285" s="181"/>
      <c r="I285" s="592"/>
    </row>
    <row r="286" spans="1:9" s="147" customFormat="1" ht="15" x14ac:dyDescent="0.2">
      <c r="A286" s="472">
        <v>267</v>
      </c>
      <c r="B286" s="516"/>
      <c r="C286" s="305"/>
      <c r="D286" s="305"/>
      <c r="E286" s="293"/>
      <c r="F286" s="293"/>
      <c r="G286" s="181"/>
      <c r="H286" s="181"/>
      <c r="I286" s="592"/>
    </row>
    <row r="287" spans="1:9" s="147" customFormat="1" ht="15" x14ac:dyDescent="0.2">
      <c r="A287" s="472">
        <v>268</v>
      </c>
      <c r="B287" s="516"/>
      <c r="C287" s="305"/>
      <c r="D287" s="305"/>
      <c r="E287" s="293"/>
      <c r="F287" s="293"/>
      <c r="G287" s="181"/>
      <c r="H287" s="181"/>
      <c r="I287" s="592"/>
    </row>
    <row r="288" spans="1:9" s="147" customFormat="1" ht="15" x14ac:dyDescent="0.2">
      <c r="A288" s="472">
        <v>269</v>
      </c>
      <c r="B288" s="516"/>
      <c r="C288" s="305"/>
      <c r="D288" s="305"/>
      <c r="E288" s="293"/>
      <c r="F288" s="293"/>
      <c r="G288" s="181"/>
      <c r="H288" s="181"/>
      <c r="I288" s="592"/>
    </row>
    <row r="289" spans="1:9" s="147" customFormat="1" ht="15" x14ac:dyDescent="0.2">
      <c r="A289" s="472">
        <v>270</v>
      </c>
      <c r="B289" s="516"/>
      <c r="C289" s="305"/>
      <c r="D289" s="305"/>
      <c r="E289" s="293"/>
      <c r="F289" s="293"/>
      <c r="G289" s="181"/>
      <c r="H289" s="181"/>
      <c r="I289" s="592"/>
    </row>
    <row r="290" spans="1:9" s="147" customFormat="1" ht="15" x14ac:dyDescent="0.2">
      <c r="A290" s="472">
        <v>271</v>
      </c>
      <c r="B290" s="516"/>
      <c r="C290" s="305"/>
      <c r="D290" s="305"/>
      <c r="E290" s="293"/>
      <c r="F290" s="293"/>
      <c r="G290" s="181"/>
      <c r="H290" s="181"/>
      <c r="I290" s="592"/>
    </row>
    <row r="291" spans="1:9" s="147" customFormat="1" ht="15" x14ac:dyDescent="0.2">
      <c r="A291" s="472">
        <v>272</v>
      </c>
      <c r="B291" s="516"/>
      <c r="C291" s="305"/>
      <c r="D291" s="305"/>
      <c r="E291" s="293"/>
      <c r="F291" s="293"/>
      <c r="G291" s="181"/>
      <c r="H291" s="181"/>
      <c r="I291" s="592"/>
    </row>
    <row r="292" spans="1:9" s="147" customFormat="1" ht="15" x14ac:dyDescent="0.2">
      <c r="A292" s="472">
        <v>273</v>
      </c>
      <c r="B292" s="516"/>
      <c r="C292" s="305"/>
      <c r="D292" s="305"/>
      <c r="E292" s="293"/>
      <c r="F292" s="293"/>
      <c r="G292" s="181"/>
      <c r="H292" s="181"/>
      <c r="I292" s="592"/>
    </row>
    <row r="293" spans="1:9" s="147" customFormat="1" ht="15" x14ac:dyDescent="0.2">
      <c r="A293" s="472">
        <v>274</v>
      </c>
      <c r="B293" s="516"/>
      <c r="C293" s="305"/>
      <c r="D293" s="305"/>
      <c r="E293" s="293"/>
      <c r="F293" s="293"/>
      <c r="G293" s="181"/>
      <c r="H293" s="181"/>
      <c r="I293" s="592"/>
    </row>
    <row r="294" spans="1:9" s="147" customFormat="1" ht="15" x14ac:dyDescent="0.2">
      <c r="A294" s="472">
        <v>275</v>
      </c>
      <c r="B294" s="516"/>
      <c r="C294" s="305"/>
      <c r="D294" s="305"/>
      <c r="E294" s="293"/>
      <c r="F294" s="293"/>
      <c r="G294" s="181"/>
      <c r="H294" s="181"/>
      <c r="I294" s="592"/>
    </row>
    <row r="295" spans="1:9" s="147" customFormat="1" ht="15" x14ac:dyDescent="0.2">
      <c r="A295" s="472">
        <v>276</v>
      </c>
      <c r="B295" s="516"/>
      <c r="C295" s="305"/>
      <c r="D295" s="305"/>
      <c r="E295" s="293"/>
      <c r="F295" s="293"/>
      <c r="G295" s="181"/>
      <c r="H295" s="181"/>
      <c r="I295" s="592"/>
    </row>
    <row r="296" spans="1:9" s="147" customFormat="1" ht="15" x14ac:dyDescent="0.2">
      <c r="A296" s="472">
        <v>277</v>
      </c>
      <c r="B296" s="516"/>
      <c r="C296" s="305"/>
      <c r="D296" s="305"/>
      <c r="E296" s="293"/>
      <c r="F296" s="293"/>
      <c r="G296" s="181"/>
      <c r="H296" s="181"/>
      <c r="I296" s="592"/>
    </row>
    <row r="297" spans="1:9" s="147" customFormat="1" ht="15" x14ac:dyDescent="0.2">
      <c r="A297" s="472">
        <v>278</v>
      </c>
      <c r="B297" s="516"/>
      <c r="C297" s="305"/>
      <c r="D297" s="305"/>
      <c r="E297" s="293"/>
      <c r="F297" s="293"/>
      <c r="G297" s="181"/>
      <c r="H297" s="181"/>
      <c r="I297" s="592"/>
    </row>
    <row r="298" spans="1:9" s="147" customFormat="1" ht="15" x14ac:dyDescent="0.2">
      <c r="A298" s="472">
        <v>279</v>
      </c>
      <c r="B298" s="516"/>
      <c r="C298" s="305"/>
      <c r="D298" s="305"/>
      <c r="E298" s="293"/>
      <c r="F298" s="293"/>
      <c r="G298" s="181"/>
      <c r="H298" s="181"/>
      <c r="I298" s="592"/>
    </row>
    <row r="299" spans="1:9" s="147" customFormat="1" ht="15" x14ac:dyDescent="0.2">
      <c r="A299" s="472">
        <v>280</v>
      </c>
      <c r="B299" s="516"/>
      <c r="C299" s="305"/>
      <c r="D299" s="305"/>
      <c r="E299" s="293"/>
      <c r="F299" s="293"/>
      <c r="G299" s="181"/>
      <c r="H299" s="181"/>
      <c r="I299" s="592"/>
    </row>
    <row r="300" spans="1:9" s="147" customFormat="1" ht="15" x14ac:dyDescent="0.2">
      <c r="A300" s="472">
        <v>281</v>
      </c>
      <c r="B300" s="516"/>
      <c r="C300" s="305"/>
      <c r="D300" s="305"/>
      <c r="E300" s="293"/>
      <c r="F300" s="293"/>
      <c r="G300" s="181"/>
      <c r="H300" s="181"/>
      <c r="I300" s="592"/>
    </row>
    <row r="301" spans="1:9" s="147" customFormat="1" ht="15" x14ac:dyDescent="0.2">
      <c r="A301" s="472">
        <v>282</v>
      </c>
      <c r="B301" s="516"/>
      <c r="C301" s="305"/>
      <c r="D301" s="305"/>
      <c r="E301" s="293"/>
      <c r="F301" s="293"/>
      <c r="G301" s="181"/>
      <c r="H301" s="181"/>
      <c r="I301" s="592"/>
    </row>
    <row r="302" spans="1:9" s="147" customFormat="1" ht="15" x14ac:dyDescent="0.2">
      <c r="A302" s="472">
        <v>283</v>
      </c>
      <c r="B302" s="516"/>
      <c r="C302" s="305"/>
      <c r="D302" s="305"/>
      <c r="E302" s="293"/>
      <c r="F302" s="293"/>
      <c r="G302" s="181"/>
      <c r="H302" s="181"/>
      <c r="I302" s="592"/>
    </row>
    <row r="303" spans="1:9" s="147" customFormat="1" ht="15" x14ac:dyDescent="0.2">
      <c r="A303" s="472">
        <v>284</v>
      </c>
      <c r="B303" s="516"/>
      <c r="C303" s="305"/>
      <c r="D303" s="305"/>
      <c r="E303" s="293"/>
      <c r="F303" s="293"/>
      <c r="G303" s="181"/>
      <c r="H303" s="181"/>
      <c r="I303" s="592"/>
    </row>
    <row r="304" spans="1:9" s="147" customFormat="1" ht="15" x14ac:dyDescent="0.2">
      <c r="A304" s="472">
        <v>285</v>
      </c>
      <c r="B304" s="516"/>
      <c r="C304" s="305"/>
      <c r="D304" s="305"/>
      <c r="E304" s="293"/>
      <c r="F304" s="293"/>
      <c r="G304" s="181"/>
      <c r="H304" s="181"/>
      <c r="I304" s="592"/>
    </row>
    <row r="305" spans="1:9" s="147" customFormat="1" ht="15" x14ac:dyDescent="0.2">
      <c r="A305" s="472">
        <v>286</v>
      </c>
      <c r="B305" s="516"/>
      <c r="C305" s="305"/>
      <c r="D305" s="305"/>
      <c r="E305" s="293"/>
      <c r="F305" s="293"/>
      <c r="G305" s="181"/>
      <c r="H305" s="181"/>
      <c r="I305" s="592"/>
    </row>
    <row r="306" spans="1:9" s="147" customFormat="1" ht="15" x14ac:dyDescent="0.2">
      <c r="A306" s="472">
        <v>287</v>
      </c>
      <c r="B306" s="516"/>
      <c r="C306" s="305"/>
      <c r="D306" s="305"/>
      <c r="E306" s="293"/>
      <c r="F306" s="293"/>
      <c r="G306" s="181"/>
      <c r="H306" s="181"/>
      <c r="I306" s="592"/>
    </row>
    <row r="307" spans="1:9" s="147" customFormat="1" ht="15" x14ac:dyDescent="0.2">
      <c r="A307" s="472">
        <v>288</v>
      </c>
      <c r="B307" s="516"/>
      <c r="C307" s="305"/>
      <c r="D307" s="305"/>
      <c r="E307" s="293"/>
      <c r="F307" s="293"/>
      <c r="G307" s="181"/>
      <c r="H307" s="181"/>
      <c r="I307" s="592"/>
    </row>
    <row r="308" spans="1:9" s="147" customFormat="1" ht="15" x14ac:dyDescent="0.2">
      <c r="A308" s="472">
        <v>289</v>
      </c>
      <c r="B308" s="516"/>
      <c r="C308" s="305"/>
      <c r="D308" s="305"/>
      <c r="E308" s="293"/>
      <c r="F308" s="293"/>
      <c r="G308" s="181"/>
      <c r="H308" s="181"/>
      <c r="I308" s="592"/>
    </row>
    <row r="309" spans="1:9" s="147" customFormat="1" ht="15" x14ac:dyDescent="0.2">
      <c r="A309" s="472">
        <v>290</v>
      </c>
      <c r="B309" s="516"/>
      <c r="C309" s="305"/>
      <c r="D309" s="305"/>
      <c r="E309" s="293"/>
      <c r="F309" s="293"/>
      <c r="G309" s="181"/>
      <c r="H309" s="181"/>
      <c r="I309" s="592"/>
    </row>
    <row r="310" spans="1:9" s="147" customFormat="1" ht="15" x14ac:dyDescent="0.2">
      <c r="A310" s="472">
        <v>291</v>
      </c>
      <c r="B310" s="516"/>
      <c r="C310" s="305"/>
      <c r="D310" s="305"/>
      <c r="E310" s="293"/>
      <c r="F310" s="293"/>
      <c r="G310" s="181"/>
      <c r="H310" s="181"/>
      <c r="I310" s="592"/>
    </row>
    <row r="311" spans="1:9" s="147" customFormat="1" ht="15" x14ac:dyDescent="0.2">
      <c r="A311" s="472">
        <v>292</v>
      </c>
      <c r="B311" s="516"/>
      <c r="C311" s="305"/>
      <c r="D311" s="305"/>
      <c r="E311" s="293"/>
      <c r="F311" s="293"/>
      <c r="G311" s="181"/>
      <c r="H311" s="181"/>
      <c r="I311" s="592"/>
    </row>
    <row r="312" spans="1:9" s="147" customFormat="1" ht="15" x14ac:dyDescent="0.2">
      <c r="A312" s="472">
        <v>293</v>
      </c>
      <c r="B312" s="516"/>
      <c r="C312" s="305"/>
      <c r="D312" s="305"/>
      <c r="E312" s="293"/>
      <c r="F312" s="293"/>
      <c r="G312" s="181"/>
      <c r="H312" s="181"/>
      <c r="I312" s="592"/>
    </row>
    <row r="313" spans="1:9" s="147" customFormat="1" ht="15" x14ac:dyDescent="0.2">
      <c r="A313" s="472">
        <v>294</v>
      </c>
      <c r="B313" s="516"/>
      <c r="C313" s="305"/>
      <c r="D313" s="305"/>
      <c r="E313" s="293"/>
      <c r="F313" s="293"/>
      <c r="G313" s="181"/>
      <c r="H313" s="181"/>
      <c r="I313" s="592"/>
    </row>
    <row r="314" spans="1:9" s="147" customFormat="1" ht="15" x14ac:dyDescent="0.2">
      <c r="A314" s="472">
        <v>295</v>
      </c>
      <c r="B314" s="516"/>
      <c r="C314" s="305"/>
      <c r="D314" s="305"/>
      <c r="E314" s="293"/>
      <c r="F314" s="293"/>
      <c r="G314" s="181"/>
      <c r="H314" s="181"/>
      <c r="I314" s="592"/>
    </row>
    <row r="315" spans="1:9" s="147" customFormat="1" ht="15" x14ac:dyDescent="0.2">
      <c r="A315" s="472">
        <v>296</v>
      </c>
      <c r="B315" s="516"/>
      <c r="C315" s="305"/>
      <c r="D315" s="305"/>
      <c r="E315" s="293"/>
      <c r="F315" s="293"/>
      <c r="G315" s="181"/>
      <c r="H315" s="181"/>
      <c r="I315" s="592"/>
    </row>
    <row r="316" spans="1:9" s="147" customFormat="1" ht="15" x14ac:dyDescent="0.2">
      <c r="A316" s="472">
        <v>297</v>
      </c>
      <c r="B316" s="516"/>
      <c r="C316" s="305"/>
      <c r="D316" s="305"/>
      <c r="E316" s="293"/>
      <c r="F316" s="293"/>
      <c r="G316" s="181"/>
      <c r="H316" s="181"/>
      <c r="I316" s="592"/>
    </row>
    <row r="317" spans="1:9" s="147" customFormat="1" ht="15" x14ac:dyDescent="0.2">
      <c r="A317" s="472">
        <v>298</v>
      </c>
      <c r="B317" s="516"/>
      <c r="C317" s="305"/>
      <c r="D317" s="305"/>
      <c r="E317" s="293"/>
      <c r="F317" s="293"/>
      <c r="G317" s="181"/>
      <c r="H317" s="181"/>
      <c r="I317" s="592"/>
    </row>
    <row r="318" spans="1:9" s="147" customFormat="1" ht="15" x14ac:dyDescent="0.2">
      <c r="A318" s="472">
        <v>299</v>
      </c>
      <c r="B318" s="516"/>
      <c r="C318" s="305"/>
      <c r="D318" s="305"/>
      <c r="E318" s="293"/>
      <c r="F318" s="293"/>
      <c r="G318" s="181"/>
      <c r="H318" s="181"/>
      <c r="I318" s="592"/>
    </row>
    <row r="319" spans="1:9" s="147" customFormat="1" ht="15" x14ac:dyDescent="0.2">
      <c r="A319" s="472">
        <v>300</v>
      </c>
      <c r="B319" s="516"/>
      <c r="C319" s="305"/>
      <c r="D319" s="305"/>
      <c r="E319" s="293"/>
      <c r="F319" s="293"/>
      <c r="G319" s="181"/>
      <c r="H319" s="181"/>
      <c r="I319" s="592"/>
    </row>
    <row r="320" spans="1:9" s="147" customFormat="1" ht="15" x14ac:dyDescent="0.2">
      <c r="A320" s="472">
        <v>301</v>
      </c>
      <c r="B320" s="516"/>
      <c r="C320" s="305"/>
      <c r="D320" s="305"/>
      <c r="E320" s="293"/>
      <c r="F320" s="293"/>
      <c r="G320" s="181"/>
      <c r="H320" s="181"/>
      <c r="I320" s="592"/>
    </row>
    <row r="321" spans="1:9" s="147" customFormat="1" ht="15" x14ac:dyDescent="0.2">
      <c r="A321" s="472">
        <v>302</v>
      </c>
      <c r="B321" s="516"/>
      <c r="C321" s="305"/>
      <c r="D321" s="305"/>
      <c r="E321" s="293"/>
      <c r="F321" s="293"/>
      <c r="G321" s="181"/>
      <c r="H321" s="181"/>
      <c r="I321" s="592"/>
    </row>
    <row r="322" spans="1:9" s="147" customFormat="1" ht="15" x14ac:dyDescent="0.2">
      <c r="A322" s="472">
        <v>303</v>
      </c>
      <c r="B322" s="516"/>
      <c r="C322" s="305"/>
      <c r="D322" s="305"/>
      <c r="E322" s="293"/>
      <c r="F322" s="293"/>
      <c r="G322" s="181"/>
      <c r="H322" s="181"/>
      <c r="I322" s="592"/>
    </row>
    <row r="323" spans="1:9" s="147" customFormat="1" ht="15" x14ac:dyDescent="0.2">
      <c r="A323" s="472">
        <v>304</v>
      </c>
      <c r="B323" s="516"/>
      <c r="C323" s="305"/>
      <c r="D323" s="305"/>
      <c r="E323" s="293"/>
      <c r="F323" s="293"/>
      <c r="G323" s="181"/>
      <c r="H323" s="181"/>
      <c r="I323" s="592"/>
    </row>
    <row r="324" spans="1:9" s="147" customFormat="1" ht="15" x14ac:dyDescent="0.2">
      <c r="A324" s="472">
        <v>305</v>
      </c>
      <c r="B324" s="516"/>
      <c r="C324" s="305"/>
      <c r="D324" s="305"/>
      <c r="E324" s="293"/>
      <c r="F324" s="293"/>
      <c r="G324" s="181"/>
      <c r="H324" s="181"/>
      <c r="I324" s="592"/>
    </row>
    <row r="325" spans="1:9" s="147" customFormat="1" ht="15" x14ac:dyDescent="0.2">
      <c r="A325" s="472">
        <v>306</v>
      </c>
      <c r="B325" s="516"/>
      <c r="C325" s="305"/>
      <c r="D325" s="305"/>
      <c r="E325" s="293"/>
      <c r="F325" s="293"/>
      <c r="G325" s="181"/>
      <c r="H325" s="181"/>
      <c r="I325" s="592"/>
    </row>
    <row r="326" spans="1:9" s="147" customFormat="1" ht="15" x14ac:dyDescent="0.2">
      <c r="A326" s="472">
        <v>307</v>
      </c>
      <c r="B326" s="516"/>
      <c r="C326" s="305"/>
      <c r="D326" s="305"/>
      <c r="E326" s="293"/>
      <c r="F326" s="293"/>
      <c r="G326" s="181"/>
      <c r="H326" s="181"/>
      <c r="I326" s="592"/>
    </row>
    <row r="327" spans="1:9" s="147" customFormat="1" ht="15" x14ac:dyDescent="0.2">
      <c r="A327" s="472">
        <v>308</v>
      </c>
      <c r="B327" s="516"/>
      <c r="C327" s="305"/>
      <c r="D327" s="305"/>
      <c r="E327" s="293"/>
      <c r="F327" s="293"/>
      <c r="G327" s="181"/>
      <c r="H327" s="181"/>
      <c r="I327" s="592"/>
    </row>
    <row r="328" spans="1:9" s="147" customFormat="1" ht="15" x14ac:dyDescent="0.2">
      <c r="A328" s="472">
        <v>309</v>
      </c>
      <c r="B328" s="516"/>
      <c r="C328" s="305"/>
      <c r="D328" s="305"/>
      <c r="E328" s="293"/>
      <c r="F328" s="293"/>
      <c r="G328" s="181"/>
      <c r="H328" s="181"/>
      <c r="I328" s="592"/>
    </row>
    <row r="329" spans="1:9" s="147" customFormat="1" ht="15" x14ac:dyDescent="0.2">
      <c r="A329" s="472">
        <v>310</v>
      </c>
      <c r="B329" s="516"/>
      <c r="C329" s="305"/>
      <c r="D329" s="305"/>
      <c r="E329" s="293"/>
      <c r="F329" s="293"/>
      <c r="G329" s="181"/>
      <c r="H329" s="181"/>
      <c r="I329" s="592"/>
    </row>
    <row r="330" spans="1:9" s="147" customFormat="1" ht="15" x14ac:dyDescent="0.2">
      <c r="A330" s="472">
        <v>311</v>
      </c>
      <c r="B330" s="516"/>
      <c r="C330" s="305"/>
      <c r="D330" s="305"/>
      <c r="E330" s="293"/>
      <c r="F330" s="293"/>
      <c r="G330" s="181"/>
      <c r="H330" s="181"/>
      <c r="I330" s="592"/>
    </row>
    <row r="331" spans="1:9" s="147" customFormat="1" ht="15" x14ac:dyDescent="0.2">
      <c r="A331" s="472">
        <v>312</v>
      </c>
      <c r="B331" s="516"/>
      <c r="C331" s="305"/>
      <c r="D331" s="305"/>
      <c r="E331" s="293"/>
      <c r="F331" s="293"/>
      <c r="G331" s="181"/>
      <c r="H331" s="181"/>
      <c r="I331" s="592"/>
    </row>
    <row r="332" spans="1:9" s="147" customFormat="1" ht="15" x14ac:dyDescent="0.2">
      <c r="A332" s="472">
        <v>313</v>
      </c>
      <c r="B332" s="516"/>
      <c r="C332" s="305"/>
      <c r="D332" s="305"/>
      <c r="E332" s="293"/>
      <c r="F332" s="293"/>
      <c r="G332" s="181"/>
      <c r="H332" s="181"/>
      <c r="I332" s="592"/>
    </row>
    <row r="333" spans="1:9" s="147" customFormat="1" ht="15" x14ac:dyDescent="0.2">
      <c r="A333" s="472">
        <v>314</v>
      </c>
      <c r="B333" s="516"/>
      <c r="C333" s="305"/>
      <c r="D333" s="305"/>
      <c r="E333" s="293"/>
      <c r="F333" s="293"/>
      <c r="G333" s="181"/>
      <c r="H333" s="181"/>
      <c r="I333" s="592"/>
    </row>
    <row r="334" spans="1:9" s="147" customFormat="1" ht="15" x14ac:dyDescent="0.2">
      <c r="A334" s="472">
        <v>315</v>
      </c>
      <c r="B334" s="516"/>
      <c r="C334" s="305"/>
      <c r="D334" s="305"/>
      <c r="E334" s="293"/>
      <c r="F334" s="293"/>
      <c r="G334" s="181"/>
      <c r="H334" s="181"/>
      <c r="I334" s="592"/>
    </row>
    <row r="335" spans="1:9" s="147" customFormat="1" ht="15" x14ac:dyDescent="0.2">
      <c r="A335" s="472">
        <v>316</v>
      </c>
      <c r="B335" s="516"/>
      <c r="C335" s="305"/>
      <c r="D335" s="305"/>
      <c r="E335" s="293"/>
      <c r="F335" s="293"/>
      <c r="G335" s="181"/>
      <c r="H335" s="181"/>
      <c r="I335" s="592"/>
    </row>
    <row r="336" spans="1:9" s="147" customFormat="1" ht="15" x14ac:dyDescent="0.2">
      <c r="A336" s="472">
        <v>317</v>
      </c>
      <c r="B336" s="516"/>
      <c r="C336" s="305"/>
      <c r="D336" s="305"/>
      <c r="E336" s="293"/>
      <c r="F336" s="293"/>
      <c r="G336" s="181"/>
      <c r="H336" s="181"/>
      <c r="I336" s="592"/>
    </row>
    <row r="337" spans="1:9" s="147" customFormat="1" ht="15" x14ac:dyDescent="0.2">
      <c r="A337" s="472">
        <v>318</v>
      </c>
      <c r="B337" s="516"/>
      <c r="C337" s="305"/>
      <c r="D337" s="305"/>
      <c r="E337" s="293"/>
      <c r="F337" s="293"/>
      <c r="G337" s="181"/>
      <c r="H337" s="181"/>
      <c r="I337" s="592"/>
    </row>
    <row r="338" spans="1:9" s="147" customFormat="1" ht="15" x14ac:dyDescent="0.2">
      <c r="A338" s="472">
        <v>319</v>
      </c>
      <c r="B338" s="516"/>
      <c r="C338" s="305"/>
      <c r="D338" s="305"/>
      <c r="E338" s="293"/>
      <c r="F338" s="293"/>
      <c r="G338" s="181"/>
      <c r="H338" s="181"/>
      <c r="I338" s="592"/>
    </row>
    <row r="339" spans="1:9" s="147" customFormat="1" ht="15" x14ac:dyDescent="0.2">
      <c r="A339" s="472">
        <v>320</v>
      </c>
      <c r="B339" s="516"/>
      <c r="C339" s="305"/>
      <c r="D339" s="305"/>
      <c r="E339" s="293"/>
      <c r="F339" s="293"/>
      <c r="G339" s="181"/>
      <c r="H339" s="181"/>
      <c r="I339" s="592"/>
    </row>
    <row r="340" spans="1:9" s="147" customFormat="1" ht="15" x14ac:dyDescent="0.2">
      <c r="A340" s="472">
        <v>321</v>
      </c>
      <c r="B340" s="516"/>
      <c r="C340" s="305"/>
      <c r="D340" s="305"/>
      <c r="E340" s="293"/>
      <c r="F340" s="293"/>
      <c r="G340" s="181"/>
      <c r="H340" s="181"/>
      <c r="I340" s="592"/>
    </row>
    <row r="341" spans="1:9" s="147" customFormat="1" ht="15" x14ac:dyDescent="0.2">
      <c r="A341" s="472">
        <v>322</v>
      </c>
      <c r="B341" s="516"/>
      <c r="C341" s="305"/>
      <c r="D341" s="305"/>
      <c r="E341" s="293"/>
      <c r="F341" s="293"/>
      <c r="G341" s="181"/>
      <c r="H341" s="181"/>
      <c r="I341" s="592"/>
    </row>
    <row r="342" spans="1:9" s="147" customFormat="1" ht="15" x14ac:dyDescent="0.2">
      <c r="A342" s="472">
        <v>323</v>
      </c>
      <c r="B342" s="516"/>
      <c r="C342" s="305"/>
      <c r="D342" s="305"/>
      <c r="E342" s="293"/>
      <c r="F342" s="293"/>
      <c r="G342" s="181"/>
      <c r="H342" s="181"/>
      <c r="I342" s="592"/>
    </row>
    <row r="343" spans="1:9" s="147" customFormat="1" ht="15" x14ac:dyDescent="0.2">
      <c r="A343" s="472">
        <v>324</v>
      </c>
      <c r="B343" s="516"/>
      <c r="C343" s="305"/>
      <c r="D343" s="305"/>
      <c r="E343" s="293"/>
      <c r="F343" s="293"/>
      <c r="G343" s="181"/>
      <c r="H343" s="181"/>
      <c r="I343" s="592"/>
    </row>
    <row r="344" spans="1:9" s="147" customFormat="1" ht="15" x14ac:dyDescent="0.2">
      <c r="A344" s="472">
        <v>325</v>
      </c>
      <c r="B344" s="516"/>
      <c r="C344" s="305"/>
      <c r="D344" s="305"/>
      <c r="E344" s="293"/>
      <c r="F344" s="293"/>
      <c r="G344" s="181"/>
      <c r="H344" s="181"/>
      <c r="I344" s="592"/>
    </row>
    <row r="345" spans="1:9" s="147" customFormat="1" ht="15" x14ac:dyDescent="0.2">
      <c r="A345" s="472">
        <v>326</v>
      </c>
      <c r="B345" s="516"/>
      <c r="C345" s="305"/>
      <c r="D345" s="305"/>
      <c r="E345" s="293"/>
      <c r="F345" s="293"/>
      <c r="G345" s="181"/>
      <c r="H345" s="181"/>
      <c r="I345" s="592"/>
    </row>
    <row r="346" spans="1:9" s="147" customFormat="1" ht="15" x14ac:dyDescent="0.2">
      <c r="A346" s="472">
        <v>327</v>
      </c>
      <c r="B346" s="516"/>
      <c r="C346" s="305"/>
      <c r="D346" s="305"/>
      <c r="E346" s="293"/>
      <c r="F346" s="293"/>
      <c r="G346" s="181"/>
      <c r="H346" s="181"/>
      <c r="I346" s="592"/>
    </row>
    <row r="347" spans="1:9" s="147" customFormat="1" ht="15" x14ac:dyDescent="0.2">
      <c r="A347" s="472">
        <v>328</v>
      </c>
      <c r="B347" s="516"/>
      <c r="C347" s="305"/>
      <c r="D347" s="305"/>
      <c r="E347" s="293"/>
      <c r="F347" s="293"/>
      <c r="G347" s="181"/>
      <c r="H347" s="181"/>
      <c r="I347" s="592"/>
    </row>
    <row r="348" spans="1:9" s="147" customFormat="1" ht="15" x14ac:dyDescent="0.2">
      <c r="A348" s="472">
        <v>329</v>
      </c>
      <c r="B348" s="516"/>
      <c r="C348" s="305"/>
      <c r="D348" s="305"/>
      <c r="E348" s="293"/>
      <c r="F348" s="293"/>
      <c r="G348" s="181"/>
      <c r="H348" s="181"/>
      <c r="I348" s="592"/>
    </row>
    <row r="349" spans="1:9" s="147" customFormat="1" ht="15" x14ac:dyDescent="0.2">
      <c r="A349" s="472">
        <v>330</v>
      </c>
      <c r="B349" s="516"/>
      <c r="C349" s="305"/>
      <c r="D349" s="305"/>
      <c r="E349" s="293"/>
      <c r="F349" s="293"/>
      <c r="G349" s="181"/>
      <c r="H349" s="181"/>
      <c r="I349" s="592"/>
    </row>
    <row r="350" spans="1:9" s="147" customFormat="1" ht="15" x14ac:dyDescent="0.2">
      <c r="A350" s="472">
        <v>331</v>
      </c>
      <c r="B350" s="516"/>
      <c r="C350" s="305"/>
      <c r="D350" s="305"/>
      <c r="E350" s="293"/>
      <c r="F350" s="293"/>
      <c r="G350" s="181"/>
      <c r="H350" s="181"/>
      <c r="I350" s="592"/>
    </row>
    <row r="351" spans="1:9" s="147" customFormat="1" ht="15" x14ac:dyDescent="0.2">
      <c r="A351" s="472">
        <v>332</v>
      </c>
      <c r="B351" s="516"/>
      <c r="C351" s="305"/>
      <c r="D351" s="305"/>
      <c r="E351" s="293"/>
      <c r="F351" s="293"/>
      <c r="G351" s="181"/>
      <c r="H351" s="181"/>
      <c r="I351" s="592"/>
    </row>
    <row r="352" spans="1:9" s="147" customFormat="1" ht="15" x14ac:dyDescent="0.2">
      <c r="A352" s="472">
        <v>333</v>
      </c>
      <c r="B352" s="516"/>
      <c r="C352" s="305"/>
      <c r="D352" s="305"/>
      <c r="E352" s="293"/>
      <c r="F352" s="293"/>
      <c r="G352" s="181"/>
      <c r="H352" s="181"/>
      <c r="I352" s="592"/>
    </row>
    <row r="353" spans="1:9" s="147" customFormat="1" ht="15" x14ac:dyDescent="0.2">
      <c r="A353" s="472">
        <v>334</v>
      </c>
      <c r="B353" s="516"/>
      <c r="C353" s="305"/>
      <c r="D353" s="305"/>
      <c r="E353" s="293"/>
      <c r="F353" s="293"/>
      <c r="G353" s="181"/>
      <c r="H353" s="181"/>
      <c r="I353" s="592"/>
    </row>
    <row r="354" spans="1:9" s="147" customFormat="1" ht="15" x14ac:dyDescent="0.2">
      <c r="A354" s="472">
        <v>335</v>
      </c>
      <c r="B354" s="516"/>
      <c r="C354" s="305"/>
      <c r="D354" s="305"/>
      <c r="E354" s="293"/>
      <c r="F354" s="293"/>
      <c r="G354" s="181"/>
      <c r="H354" s="181"/>
      <c r="I354" s="592"/>
    </row>
    <row r="355" spans="1:9" s="147" customFormat="1" ht="15" x14ac:dyDescent="0.2">
      <c r="A355" s="472">
        <v>336</v>
      </c>
      <c r="B355" s="516"/>
      <c r="C355" s="305"/>
      <c r="D355" s="305"/>
      <c r="E355" s="293"/>
      <c r="F355" s="293"/>
      <c r="G355" s="181"/>
      <c r="H355" s="181"/>
      <c r="I355" s="592"/>
    </row>
    <row r="356" spans="1:9" s="147" customFormat="1" ht="15" x14ac:dyDescent="0.2">
      <c r="A356" s="472">
        <v>337</v>
      </c>
      <c r="B356" s="516"/>
      <c r="C356" s="305"/>
      <c r="D356" s="305"/>
      <c r="E356" s="293"/>
      <c r="F356" s="293"/>
      <c r="G356" s="181"/>
      <c r="H356" s="181"/>
      <c r="I356" s="592"/>
    </row>
    <row r="357" spans="1:9" s="147" customFormat="1" ht="15" x14ac:dyDescent="0.2">
      <c r="A357" s="472">
        <v>338</v>
      </c>
      <c r="B357" s="516"/>
      <c r="C357" s="305"/>
      <c r="D357" s="305"/>
      <c r="E357" s="293"/>
      <c r="F357" s="293"/>
      <c r="G357" s="181"/>
      <c r="H357" s="181"/>
      <c r="I357" s="592"/>
    </row>
    <row r="358" spans="1:9" s="147" customFormat="1" ht="15" x14ac:dyDescent="0.2">
      <c r="A358" s="472">
        <v>339</v>
      </c>
      <c r="B358" s="516"/>
      <c r="C358" s="305"/>
      <c r="D358" s="305"/>
      <c r="E358" s="293"/>
      <c r="F358" s="293"/>
      <c r="G358" s="181"/>
      <c r="H358" s="181"/>
      <c r="I358" s="592"/>
    </row>
    <row r="359" spans="1:9" s="147" customFormat="1" ht="15" x14ac:dyDescent="0.2">
      <c r="A359" s="472">
        <v>340</v>
      </c>
      <c r="B359" s="516"/>
      <c r="C359" s="305"/>
      <c r="D359" s="305"/>
      <c r="E359" s="293"/>
      <c r="F359" s="293"/>
      <c r="G359" s="181"/>
      <c r="H359" s="181"/>
      <c r="I359" s="592"/>
    </row>
    <row r="360" spans="1:9" s="147" customFormat="1" ht="15" x14ac:dyDescent="0.2">
      <c r="A360" s="472">
        <v>341</v>
      </c>
      <c r="B360" s="516"/>
      <c r="C360" s="305"/>
      <c r="D360" s="305"/>
      <c r="E360" s="293"/>
      <c r="F360" s="293"/>
      <c r="G360" s="181"/>
      <c r="H360" s="181"/>
      <c r="I360" s="592"/>
    </row>
    <row r="361" spans="1:9" s="147" customFormat="1" ht="15" x14ac:dyDescent="0.2">
      <c r="A361" s="472">
        <v>342</v>
      </c>
      <c r="B361" s="516"/>
      <c r="C361" s="305"/>
      <c r="D361" s="305"/>
      <c r="E361" s="293"/>
      <c r="F361" s="293"/>
      <c r="G361" s="181"/>
      <c r="H361" s="181"/>
      <c r="I361" s="592"/>
    </row>
    <row r="362" spans="1:9" s="147" customFormat="1" ht="15" x14ac:dyDescent="0.2">
      <c r="A362" s="472">
        <v>343</v>
      </c>
      <c r="B362" s="516"/>
      <c r="C362" s="305"/>
      <c r="D362" s="305"/>
      <c r="E362" s="293"/>
      <c r="F362" s="293"/>
      <c r="G362" s="181"/>
      <c r="H362" s="181"/>
      <c r="I362" s="592"/>
    </row>
    <row r="363" spans="1:9" s="147" customFormat="1" ht="15" x14ac:dyDescent="0.2">
      <c r="A363" s="472">
        <v>344</v>
      </c>
      <c r="B363" s="516"/>
      <c r="C363" s="305"/>
      <c r="D363" s="305"/>
      <c r="E363" s="293"/>
      <c r="F363" s="293"/>
      <c r="G363" s="181"/>
      <c r="H363" s="181"/>
      <c r="I363" s="592"/>
    </row>
    <row r="364" spans="1:9" s="147" customFormat="1" ht="15" x14ac:dyDescent="0.2">
      <c r="A364" s="472">
        <v>345</v>
      </c>
      <c r="B364" s="516"/>
      <c r="C364" s="305"/>
      <c r="D364" s="305"/>
      <c r="E364" s="293"/>
      <c r="F364" s="293"/>
      <c r="G364" s="181"/>
      <c r="H364" s="181"/>
      <c r="I364" s="592"/>
    </row>
    <row r="365" spans="1:9" s="147" customFormat="1" ht="15" x14ac:dyDescent="0.2">
      <c r="A365" s="472">
        <v>346</v>
      </c>
      <c r="B365" s="516"/>
      <c r="C365" s="305"/>
      <c r="D365" s="305"/>
      <c r="E365" s="293"/>
      <c r="F365" s="293"/>
      <c r="G365" s="181"/>
      <c r="H365" s="181"/>
      <c r="I365" s="592"/>
    </row>
    <row r="366" spans="1:9" s="147" customFormat="1" ht="15" x14ac:dyDescent="0.2">
      <c r="A366" s="472">
        <v>347</v>
      </c>
      <c r="B366" s="516"/>
      <c r="C366" s="305"/>
      <c r="D366" s="305"/>
      <c r="E366" s="293"/>
      <c r="F366" s="293"/>
      <c r="G366" s="181"/>
      <c r="H366" s="181"/>
      <c r="I366" s="592"/>
    </row>
    <row r="367" spans="1:9" s="147" customFormat="1" ht="15" x14ac:dyDescent="0.2">
      <c r="A367" s="472">
        <v>348</v>
      </c>
      <c r="B367" s="516"/>
      <c r="C367" s="305"/>
      <c r="D367" s="305"/>
      <c r="E367" s="293"/>
      <c r="F367" s="293"/>
      <c r="G367" s="181"/>
      <c r="H367" s="181"/>
      <c r="I367" s="592"/>
    </row>
    <row r="368" spans="1:9" s="147" customFormat="1" ht="15" x14ac:dyDescent="0.2">
      <c r="A368" s="472">
        <v>349</v>
      </c>
      <c r="B368" s="516"/>
      <c r="C368" s="305"/>
      <c r="D368" s="305"/>
      <c r="E368" s="293"/>
      <c r="F368" s="293"/>
      <c r="G368" s="181"/>
      <c r="H368" s="181"/>
      <c r="I368" s="592"/>
    </row>
    <row r="369" spans="1:9" s="147" customFormat="1" ht="15" x14ac:dyDescent="0.2">
      <c r="A369" s="472">
        <v>350</v>
      </c>
      <c r="B369" s="516"/>
      <c r="C369" s="305"/>
      <c r="D369" s="305"/>
      <c r="E369" s="293"/>
      <c r="F369" s="293"/>
      <c r="G369" s="181"/>
      <c r="H369" s="181"/>
      <c r="I369" s="592"/>
    </row>
    <row r="370" spans="1:9" s="147" customFormat="1" ht="15" x14ac:dyDescent="0.2">
      <c r="A370" s="472">
        <v>351</v>
      </c>
      <c r="B370" s="516"/>
      <c r="C370" s="305"/>
      <c r="D370" s="305"/>
      <c r="E370" s="293"/>
      <c r="F370" s="293"/>
      <c r="G370" s="181"/>
      <c r="H370" s="181"/>
      <c r="I370" s="592"/>
    </row>
    <row r="371" spans="1:9" s="147" customFormat="1" ht="15" x14ac:dyDescent="0.2">
      <c r="A371" s="472">
        <v>352</v>
      </c>
      <c r="B371" s="516"/>
      <c r="C371" s="305"/>
      <c r="D371" s="305"/>
      <c r="E371" s="293"/>
      <c r="F371" s="293"/>
      <c r="G371" s="181"/>
      <c r="H371" s="181"/>
      <c r="I371" s="592"/>
    </row>
    <row r="372" spans="1:9" s="147" customFormat="1" ht="15" x14ac:dyDescent="0.2">
      <c r="A372" s="472">
        <v>353</v>
      </c>
      <c r="B372" s="516"/>
      <c r="C372" s="305"/>
      <c r="D372" s="305"/>
      <c r="E372" s="293"/>
      <c r="F372" s="293"/>
      <c r="G372" s="181"/>
      <c r="H372" s="181"/>
      <c r="I372" s="592"/>
    </row>
    <row r="373" spans="1:9" s="147" customFormat="1" ht="15" x14ac:dyDescent="0.2">
      <c r="A373" s="472">
        <v>354</v>
      </c>
      <c r="B373" s="516"/>
      <c r="C373" s="305"/>
      <c r="D373" s="305"/>
      <c r="E373" s="293"/>
      <c r="F373" s="293"/>
      <c r="G373" s="181"/>
      <c r="H373" s="181"/>
      <c r="I373" s="592"/>
    </row>
    <row r="374" spans="1:9" s="147" customFormat="1" ht="15" x14ac:dyDescent="0.2">
      <c r="A374" s="472">
        <v>355</v>
      </c>
      <c r="B374" s="516"/>
      <c r="C374" s="305"/>
      <c r="D374" s="305"/>
      <c r="E374" s="293"/>
      <c r="F374" s="293"/>
      <c r="G374" s="181"/>
      <c r="H374" s="181"/>
      <c r="I374" s="592"/>
    </row>
    <row r="375" spans="1:9" s="147" customFormat="1" ht="15" x14ac:dyDescent="0.2">
      <c r="A375" s="472">
        <v>356</v>
      </c>
      <c r="B375" s="516"/>
      <c r="C375" s="305"/>
      <c r="D375" s="305"/>
      <c r="E375" s="293"/>
      <c r="F375" s="293"/>
      <c r="G375" s="181"/>
      <c r="H375" s="181"/>
      <c r="I375" s="592"/>
    </row>
    <row r="376" spans="1:9" s="147" customFormat="1" ht="15" x14ac:dyDescent="0.2">
      <c r="A376" s="472">
        <v>357</v>
      </c>
      <c r="B376" s="516"/>
      <c r="C376" s="305"/>
      <c r="D376" s="305"/>
      <c r="E376" s="293"/>
      <c r="F376" s="293"/>
      <c r="G376" s="181"/>
      <c r="H376" s="181"/>
      <c r="I376" s="592"/>
    </row>
    <row r="377" spans="1:9" s="147" customFormat="1" ht="15" x14ac:dyDescent="0.2">
      <c r="A377" s="472">
        <v>358</v>
      </c>
      <c r="B377" s="516"/>
      <c r="C377" s="305"/>
      <c r="D377" s="305"/>
      <c r="E377" s="293"/>
      <c r="F377" s="293"/>
      <c r="G377" s="181"/>
      <c r="H377" s="181"/>
      <c r="I377" s="592"/>
    </row>
    <row r="378" spans="1:9" s="147" customFormat="1" ht="15" x14ac:dyDescent="0.2">
      <c r="A378" s="472">
        <v>359</v>
      </c>
      <c r="B378" s="516"/>
      <c r="C378" s="305"/>
      <c r="D378" s="305"/>
      <c r="E378" s="293"/>
      <c r="F378" s="293"/>
      <c r="G378" s="181"/>
      <c r="H378" s="181"/>
      <c r="I378" s="592"/>
    </row>
    <row r="379" spans="1:9" s="147" customFormat="1" ht="15" x14ac:dyDescent="0.2">
      <c r="A379" s="472">
        <v>360</v>
      </c>
      <c r="B379" s="516"/>
      <c r="C379" s="305"/>
      <c r="D379" s="305"/>
      <c r="E379" s="293"/>
      <c r="F379" s="293"/>
      <c r="G379" s="181"/>
      <c r="H379" s="181"/>
      <c r="I379" s="592"/>
    </row>
    <row r="380" spans="1:9" s="147" customFormat="1" ht="15" x14ac:dyDescent="0.2">
      <c r="A380" s="472">
        <v>361</v>
      </c>
      <c r="B380" s="516"/>
      <c r="C380" s="305"/>
      <c r="D380" s="305"/>
      <c r="E380" s="293"/>
      <c r="F380" s="293"/>
      <c r="G380" s="181"/>
      <c r="H380" s="181"/>
      <c r="I380" s="592"/>
    </row>
    <row r="381" spans="1:9" s="147" customFormat="1" ht="15" x14ac:dyDescent="0.2">
      <c r="A381" s="472">
        <v>362</v>
      </c>
      <c r="B381" s="516"/>
      <c r="C381" s="305"/>
      <c r="D381" s="305"/>
      <c r="E381" s="293"/>
      <c r="F381" s="293"/>
      <c r="G381" s="181"/>
      <c r="H381" s="181"/>
      <c r="I381" s="592"/>
    </row>
    <row r="382" spans="1:9" s="147" customFormat="1" ht="15" x14ac:dyDescent="0.2">
      <c r="A382" s="472">
        <v>363</v>
      </c>
      <c r="B382" s="516"/>
      <c r="C382" s="305"/>
      <c r="D382" s="305"/>
      <c r="E382" s="293"/>
      <c r="F382" s="293"/>
      <c r="G382" s="181"/>
      <c r="H382" s="181"/>
      <c r="I382" s="592"/>
    </row>
    <row r="383" spans="1:9" s="147" customFormat="1" ht="15" x14ac:dyDescent="0.2">
      <c r="A383" s="472">
        <v>364</v>
      </c>
      <c r="B383" s="516"/>
      <c r="C383" s="305"/>
      <c r="D383" s="305"/>
      <c r="E383" s="293"/>
      <c r="F383" s="293"/>
      <c r="G383" s="181"/>
      <c r="H383" s="181"/>
      <c r="I383" s="592"/>
    </row>
    <row r="384" spans="1:9" s="147" customFormat="1" ht="15" x14ac:dyDescent="0.2">
      <c r="A384" s="472">
        <v>365</v>
      </c>
      <c r="B384" s="516"/>
      <c r="C384" s="305"/>
      <c r="D384" s="305"/>
      <c r="E384" s="293"/>
      <c r="F384" s="293"/>
      <c r="G384" s="181"/>
      <c r="H384" s="181"/>
      <c r="I384" s="592"/>
    </row>
    <row r="385" spans="1:9" s="147" customFormat="1" ht="15" x14ac:dyDescent="0.2">
      <c r="A385" s="472">
        <v>366</v>
      </c>
      <c r="B385" s="516"/>
      <c r="C385" s="305"/>
      <c r="D385" s="305"/>
      <c r="E385" s="293"/>
      <c r="F385" s="293"/>
      <c r="G385" s="181"/>
      <c r="H385" s="181"/>
      <c r="I385" s="592"/>
    </row>
    <row r="386" spans="1:9" s="147" customFormat="1" ht="15" x14ac:dyDescent="0.2">
      <c r="A386" s="472">
        <v>367</v>
      </c>
      <c r="B386" s="516"/>
      <c r="C386" s="305"/>
      <c r="D386" s="305"/>
      <c r="E386" s="293"/>
      <c r="F386" s="293"/>
      <c r="G386" s="181"/>
      <c r="H386" s="181"/>
      <c r="I386" s="592"/>
    </row>
    <row r="387" spans="1:9" s="147" customFormat="1" ht="15" x14ac:dyDescent="0.2">
      <c r="A387" s="472">
        <v>368</v>
      </c>
      <c r="B387" s="516"/>
      <c r="C387" s="305"/>
      <c r="D387" s="305"/>
      <c r="E387" s="293"/>
      <c r="F387" s="293"/>
      <c r="G387" s="181"/>
      <c r="H387" s="181"/>
      <c r="I387" s="592"/>
    </row>
    <row r="388" spans="1:9" s="147" customFormat="1" ht="15" x14ac:dyDescent="0.2">
      <c r="A388" s="472">
        <v>369</v>
      </c>
      <c r="B388" s="516"/>
      <c r="C388" s="305"/>
      <c r="D388" s="305"/>
      <c r="E388" s="293"/>
      <c r="F388" s="293"/>
      <c r="G388" s="181"/>
      <c r="H388" s="181"/>
      <c r="I388" s="592"/>
    </row>
    <row r="389" spans="1:9" s="147" customFormat="1" ht="15" x14ac:dyDescent="0.2">
      <c r="A389" s="472">
        <v>370</v>
      </c>
      <c r="B389" s="516"/>
      <c r="C389" s="305"/>
      <c r="D389" s="305"/>
      <c r="E389" s="293"/>
      <c r="F389" s="293"/>
      <c r="G389" s="181"/>
      <c r="H389" s="181"/>
      <c r="I389" s="592"/>
    </row>
    <row r="390" spans="1:9" s="147" customFormat="1" ht="15" x14ac:dyDescent="0.2">
      <c r="A390" s="472">
        <v>371</v>
      </c>
      <c r="B390" s="516"/>
      <c r="C390" s="305"/>
      <c r="D390" s="305"/>
      <c r="E390" s="293"/>
      <c r="F390" s="293"/>
      <c r="G390" s="181"/>
      <c r="H390" s="181"/>
      <c r="I390" s="592"/>
    </row>
    <row r="391" spans="1:9" s="147" customFormat="1" ht="15" x14ac:dyDescent="0.2">
      <c r="A391" s="472">
        <v>372</v>
      </c>
      <c r="B391" s="516"/>
      <c r="C391" s="305"/>
      <c r="D391" s="305"/>
      <c r="E391" s="293"/>
      <c r="F391" s="293"/>
      <c r="G391" s="181"/>
      <c r="H391" s="181"/>
      <c r="I391" s="592"/>
    </row>
    <row r="392" spans="1:9" s="147" customFormat="1" ht="15" x14ac:dyDescent="0.2">
      <c r="A392" s="472">
        <v>373</v>
      </c>
      <c r="B392" s="516"/>
      <c r="C392" s="305"/>
      <c r="D392" s="305"/>
      <c r="E392" s="293"/>
      <c r="F392" s="293"/>
      <c r="G392" s="181"/>
      <c r="H392" s="181"/>
      <c r="I392" s="592"/>
    </row>
    <row r="393" spans="1:9" s="147" customFormat="1" ht="15" x14ac:dyDescent="0.2">
      <c r="A393" s="472">
        <v>374</v>
      </c>
      <c r="B393" s="516"/>
      <c r="C393" s="305"/>
      <c r="D393" s="305"/>
      <c r="E393" s="293"/>
      <c r="F393" s="293"/>
      <c r="G393" s="181"/>
      <c r="H393" s="181"/>
      <c r="I393" s="592"/>
    </row>
    <row r="394" spans="1:9" s="147" customFormat="1" ht="15" x14ac:dyDescent="0.2">
      <c r="A394" s="472">
        <v>375</v>
      </c>
      <c r="B394" s="516"/>
      <c r="C394" s="305"/>
      <c r="D394" s="305"/>
      <c r="E394" s="293"/>
      <c r="F394" s="293"/>
      <c r="G394" s="181"/>
      <c r="H394" s="181"/>
      <c r="I394" s="592"/>
    </row>
    <row r="395" spans="1:9" s="147" customFormat="1" ht="15" x14ac:dyDescent="0.2">
      <c r="A395" s="472">
        <v>376</v>
      </c>
      <c r="B395" s="516"/>
      <c r="C395" s="305"/>
      <c r="D395" s="305"/>
      <c r="E395" s="293"/>
      <c r="F395" s="293"/>
      <c r="G395" s="181"/>
      <c r="H395" s="181"/>
      <c r="I395" s="592"/>
    </row>
    <row r="396" spans="1:9" s="147" customFormat="1" ht="15" x14ac:dyDescent="0.2">
      <c r="A396" s="472">
        <v>377</v>
      </c>
      <c r="B396" s="516"/>
      <c r="C396" s="305"/>
      <c r="D396" s="305"/>
      <c r="E396" s="293"/>
      <c r="F396" s="293"/>
      <c r="G396" s="181"/>
      <c r="H396" s="181"/>
      <c r="I396" s="592"/>
    </row>
    <row r="397" spans="1:9" s="147" customFormat="1" ht="15" x14ac:dyDescent="0.2">
      <c r="A397" s="472">
        <v>378</v>
      </c>
      <c r="B397" s="516"/>
      <c r="C397" s="305"/>
      <c r="D397" s="305"/>
      <c r="E397" s="293"/>
      <c r="F397" s="293"/>
      <c r="G397" s="181"/>
      <c r="H397" s="181"/>
      <c r="I397" s="592"/>
    </row>
    <row r="398" spans="1:9" s="147" customFormat="1" ht="15" x14ac:dyDescent="0.2">
      <c r="A398" s="472">
        <v>379</v>
      </c>
      <c r="B398" s="516"/>
      <c r="C398" s="305"/>
      <c r="D398" s="305"/>
      <c r="E398" s="293"/>
      <c r="F398" s="293"/>
      <c r="G398" s="181"/>
      <c r="H398" s="181"/>
      <c r="I398" s="592"/>
    </row>
    <row r="399" spans="1:9" s="147" customFormat="1" ht="15" x14ac:dyDescent="0.2">
      <c r="A399" s="472">
        <v>380</v>
      </c>
      <c r="B399" s="516"/>
      <c r="C399" s="305"/>
      <c r="D399" s="305"/>
      <c r="E399" s="293"/>
      <c r="F399" s="293"/>
      <c r="G399" s="181"/>
      <c r="H399" s="181"/>
      <c r="I399" s="592"/>
    </row>
    <row r="400" spans="1:9" s="147" customFormat="1" ht="15" x14ac:dyDescent="0.2">
      <c r="A400" s="472">
        <v>381</v>
      </c>
      <c r="B400" s="516"/>
      <c r="C400" s="305"/>
      <c r="D400" s="305"/>
      <c r="E400" s="293"/>
      <c r="F400" s="293"/>
      <c r="G400" s="181"/>
      <c r="H400" s="181"/>
      <c r="I400" s="592"/>
    </row>
    <row r="401" spans="1:9" s="147" customFormat="1" ht="15" x14ac:dyDescent="0.2">
      <c r="A401" s="472">
        <v>382</v>
      </c>
      <c r="B401" s="516"/>
      <c r="C401" s="305"/>
      <c r="D401" s="305"/>
      <c r="E401" s="293"/>
      <c r="F401" s="293"/>
      <c r="G401" s="181"/>
      <c r="H401" s="181"/>
      <c r="I401" s="592"/>
    </row>
    <row r="402" spans="1:9" s="147" customFormat="1" ht="15" x14ac:dyDescent="0.2">
      <c r="A402" s="472">
        <v>383</v>
      </c>
      <c r="B402" s="516"/>
      <c r="C402" s="305"/>
      <c r="D402" s="305"/>
      <c r="E402" s="293"/>
      <c r="F402" s="293"/>
      <c r="G402" s="181"/>
      <c r="H402" s="181"/>
      <c r="I402" s="592"/>
    </row>
    <row r="403" spans="1:9" s="147" customFormat="1" ht="15" x14ac:dyDescent="0.2">
      <c r="A403" s="472">
        <v>384</v>
      </c>
      <c r="B403" s="516"/>
      <c r="C403" s="305"/>
      <c r="D403" s="305"/>
      <c r="E403" s="293"/>
      <c r="F403" s="293"/>
      <c r="G403" s="181"/>
      <c r="H403" s="181"/>
      <c r="I403" s="592"/>
    </row>
    <row r="404" spans="1:9" s="147" customFormat="1" ht="15" x14ac:dyDescent="0.2">
      <c r="A404" s="472">
        <v>385</v>
      </c>
      <c r="B404" s="516"/>
      <c r="C404" s="305"/>
      <c r="D404" s="305"/>
      <c r="E404" s="293"/>
      <c r="F404" s="293"/>
      <c r="G404" s="181"/>
      <c r="H404" s="181"/>
      <c r="I404" s="592"/>
    </row>
    <row r="405" spans="1:9" s="147" customFormat="1" ht="15" x14ac:dyDescent="0.2">
      <c r="A405" s="472">
        <v>386</v>
      </c>
      <c r="B405" s="516"/>
      <c r="C405" s="305"/>
      <c r="D405" s="305"/>
      <c r="E405" s="293"/>
      <c r="F405" s="293"/>
      <c r="G405" s="181"/>
      <c r="H405" s="181"/>
      <c r="I405" s="592"/>
    </row>
    <row r="406" spans="1:9" s="147" customFormat="1" ht="15" x14ac:dyDescent="0.2">
      <c r="A406" s="472">
        <v>387</v>
      </c>
      <c r="B406" s="516"/>
      <c r="C406" s="305"/>
      <c r="D406" s="305"/>
      <c r="E406" s="293"/>
      <c r="F406" s="293"/>
      <c r="G406" s="181"/>
      <c r="H406" s="181"/>
      <c r="I406" s="592"/>
    </row>
    <row r="407" spans="1:9" s="147" customFormat="1" ht="15" x14ac:dyDescent="0.2">
      <c r="A407" s="472">
        <v>388</v>
      </c>
      <c r="B407" s="516"/>
      <c r="C407" s="305"/>
      <c r="D407" s="305"/>
      <c r="E407" s="293"/>
      <c r="F407" s="293"/>
      <c r="G407" s="181"/>
      <c r="H407" s="181"/>
      <c r="I407" s="592"/>
    </row>
    <row r="408" spans="1:9" s="147" customFormat="1" ht="15" x14ac:dyDescent="0.2">
      <c r="A408" s="472">
        <v>389</v>
      </c>
      <c r="B408" s="516"/>
      <c r="C408" s="305"/>
      <c r="D408" s="305"/>
      <c r="E408" s="293"/>
      <c r="F408" s="293"/>
      <c r="G408" s="181"/>
      <c r="H408" s="181"/>
      <c r="I408" s="592"/>
    </row>
    <row r="409" spans="1:9" s="147" customFormat="1" ht="15" x14ac:dyDescent="0.2">
      <c r="A409" s="472">
        <v>390</v>
      </c>
      <c r="B409" s="516"/>
      <c r="C409" s="305"/>
      <c r="D409" s="305"/>
      <c r="E409" s="293"/>
      <c r="F409" s="293"/>
      <c r="G409" s="181"/>
      <c r="H409" s="181"/>
      <c r="I409" s="592"/>
    </row>
    <row r="410" spans="1:9" s="147" customFormat="1" ht="15" x14ac:dyDescent="0.2">
      <c r="A410" s="472">
        <v>391</v>
      </c>
      <c r="B410" s="516"/>
      <c r="C410" s="305"/>
      <c r="D410" s="305"/>
      <c r="E410" s="293"/>
      <c r="F410" s="293"/>
      <c r="G410" s="181"/>
      <c r="H410" s="181"/>
      <c r="I410" s="592"/>
    </row>
    <row r="411" spans="1:9" s="147" customFormat="1" ht="15" x14ac:dyDescent="0.2">
      <c r="A411" s="472">
        <v>392</v>
      </c>
      <c r="B411" s="516"/>
      <c r="C411" s="305"/>
      <c r="D411" s="305"/>
      <c r="E411" s="293"/>
      <c r="F411" s="293"/>
      <c r="G411" s="181"/>
      <c r="H411" s="181"/>
      <c r="I411" s="592"/>
    </row>
    <row r="412" spans="1:9" s="147" customFormat="1" ht="15" x14ac:dyDescent="0.2">
      <c r="A412" s="472">
        <v>393</v>
      </c>
      <c r="B412" s="516"/>
      <c r="C412" s="305"/>
      <c r="D412" s="305"/>
      <c r="E412" s="293"/>
      <c r="F412" s="293"/>
      <c r="G412" s="181"/>
      <c r="H412" s="181"/>
      <c r="I412" s="592"/>
    </row>
    <row r="413" spans="1:9" s="147" customFormat="1" ht="15" x14ac:dyDescent="0.2">
      <c r="A413" s="472">
        <v>394</v>
      </c>
      <c r="B413" s="516"/>
      <c r="C413" s="305"/>
      <c r="D413" s="305"/>
      <c r="E413" s="293"/>
      <c r="F413" s="293"/>
      <c r="G413" s="181"/>
      <c r="H413" s="181"/>
      <c r="I413" s="592"/>
    </row>
    <row r="414" spans="1:9" s="147" customFormat="1" ht="15" x14ac:dyDescent="0.2">
      <c r="A414" s="472">
        <v>395</v>
      </c>
      <c r="B414" s="516"/>
      <c r="C414" s="305"/>
      <c r="D414" s="305"/>
      <c r="E414" s="293"/>
      <c r="F414" s="293"/>
      <c r="G414" s="181"/>
      <c r="H414" s="181"/>
      <c r="I414" s="592"/>
    </row>
    <row r="415" spans="1:9" s="147" customFormat="1" ht="15" x14ac:dyDescent="0.2">
      <c r="A415" s="472">
        <v>396</v>
      </c>
      <c r="B415" s="516"/>
      <c r="C415" s="305"/>
      <c r="D415" s="305"/>
      <c r="E415" s="293"/>
      <c r="F415" s="293"/>
      <c r="G415" s="181"/>
      <c r="H415" s="181"/>
      <c r="I415" s="592"/>
    </row>
    <row r="416" spans="1:9" s="147" customFormat="1" ht="15" x14ac:dyDescent="0.2">
      <c r="A416" s="472">
        <v>397</v>
      </c>
      <c r="B416" s="516"/>
      <c r="C416" s="305"/>
      <c r="D416" s="305"/>
      <c r="E416" s="293"/>
      <c r="F416" s="293"/>
      <c r="G416" s="181"/>
      <c r="H416" s="181"/>
      <c r="I416" s="592"/>
    </row>
    <row r="417" spans="1:9" s="147" customFormat="1" ht="15" x14ac:dyDescent="0.2">
      <c r="A417" s="472">
        <v>398</v>
      </c>
      <c r="B417" s="516"/>
      <c r="C417" s="305"/>
      <c r="D417" s="305"/>
      <c r="E417" s="293"/>
      <c r="F417" s="293"/>
      <c r="G417" s="181"/>
      <c r="H417" s="181"/>
      <c r="I417" s="592"/>
    </row>
    <row r="418" spans="1:9" s="147" customFormat="1" ht="15" x14ac:dyDescent="0.2">
      <c r="A418" s="472">
        <v>399</v>
      </c>
      <c r="B418" s="516"/>
      <c r="C418" s="305"/>
      <c r="D418" s="305"/>
      <c r="E418" s="293"/>
      <c r="F418" s="293"/>
      <c r="G418" s="181"/>
      <c r="H418" s="181"/>
      <c r="I418" s="592"/>
    </row>
    <row r="419" spans="1:9" s="147" customFormat="1" ht="15" x14ac:dyDescent="0.2">
      <c r="A419" s="472">
        <v>400</v>
      </c>
      <c r="B419" s="516"/>
      <c r="C419" s="305"/>
      <c r="D419" s="305"/>
      <c r="E419" s="293"/>
      <c r="F419" s="293"/>
      <c r="G419" s="181"/>
      <c r="H419" s="181"/>
      <c r="I419" s="592"/>
    </row>
    <row r="420" spans="1:9" s="147" customFormat="1" ht="15" x14ac:dyDescent="0.2">
      <c r="A420" s="472">
        <v>401</v>
      </c>
      <c r="B420" s="516"/>
      <c r="C420" s="305"/>
      <c r="D420" s="305"/>
      <c r="E420" s="293"/>
      <c r="F420" s="293"/>
      <c r="G420" s="181"/>
      <c r="H420" s="181"/>
      <c r="I420" s="592"/>
    </row>
    <row r="421" spans="1:9" s="147" customFormat="1" ht="15" x14ac:dyDescent="0.2">
      <c r="A421" s="472">
        <v>402</v>
      </c>
      <c r="B421" s="516"/>
      <c r="C421" s="305"/>
      <c r="D421" s="305"/>
      <c r="E421" s="293"/>
      <c r="F421" s="293"/>
      <c r="G421" s="181"/>
      <c r="H421" s="181"/>
      <c r="I421" s="592"/>
    </row>
    <row r="422" spans="1:9" s="147" customFormat="1" ht="15" x14ac:dyDescent="0.2">
      <c r="A422" s="472">
        <v>403</v>
      </c>
      <c r="B422" s="516"/>
      <c r="C422" s="305"/>
      <c r="D422" s="305"/>
      <c r="E422" s="293"/>
      <c r="F422" s="293"/>
      <c r="G422" s="181"/>
      <c r="H422" s="181"/>
      <c r="I422" s="592"/>
    </row>
    <row r="423" spans="1:9" s="147" customFormat="1" ht="15" x14ac:dyDescent="0.2">
      <c r="A423" s="472">
        <v>404</v>
      </c>
      <c r="B423" s="516"/>
      <c r="C423" s="305"/>
      <c r="D423" s="305"/>
      <c r="E423" s="293"/>
      <c r="F423" s="293"/>
      <c r="G423" s="181"/>
      <c r="H423" s="181"/>
      <c r="I423" s="592"/>
    </row>
    <row r="424" spans="1:9" s="147" customFormat="1" ht="15" x14ac:dyDescent="0.2">
      <c r="A424" s="472">
        <v>405</v>
      </c>
      <c r="B424" s="516"/>
      <c r="C424" s="305"/>
      <c r="D424" s="305"/>
      <c r="E424" s="293"/>
      <c r="F424" s="293"/>
      <c r="G424" s="181"/>
      <c r="H424" s="181"/>
      <c r="I424" s="592"/>
    </row>
    <row r="425" spans="1:9" s="147" customFormat="1" ht="15" x14ac:dyDescent="0.2">
      <c r="A425" s="472">
        <v>406</v>
      </c>
      <c r="B425" s="516"/>
      <c r="C425" s="305"/>
      <c r="D425" s="305"/>
      <c r="E425" s="293"/>
      <c r="F425" s="293"/>
      <c r="G425" s="181"/>
      <c r="H425" s="181"/>
      <c r="I425" s="592"/>
    </row>
    <row r="426" spans="1:9" s="147" customFormat="1" ht="15" x14ac:dyDescent="0.2">
      <c r="A426" s="472">
        <v>407</v>
      </c>
      <c r="B426" s="516"/>
      <c r="C426" s="305"/>
      <c r="D426" s="305"/>
      <c r="E426" s="293"/>
      <c r="F426" s="293"/>
      <c r="G426" s="181"/>
      <c r="H426" s="181"/>
      <c r="I426" s="592"/>
    </row>
    <row r="427" spans="1:9" s="147" customFormat="1" ht="15" x14ac:dyDescent="0.2">
      <c r="A427" s="472">
        <v>408</v>
      </c>
      <c r="B427" s="516"/>
      <c r="C427" s="305"/>
      <c r="D427" s="305"/>
      <c r="E427" s="293"/>
      <c r="F427" s="293"/>
      <c r="G427" s="181"/>
      <c r="H427" s="181"/>
      <c r="I427" s="592"/>
    </row>
    <row r="428" spans="1:9" s="147" customFormat="1" ht="15" x14ac:dyDescent="0.2">
      <c r="A428" s="472">
        <v>409</v>
      </c>
      <c r="B428" s="516"/>
      <c r="C428" s="305"/>
      <c r="D428" s="305"/>
      <c r="E428" s="293"/>
      <c r="F428" s="293"/>
      <c r="G428" s="181"/>
      <c r="H428" s="181"/>
      <c r="I428" s="592"/>
    </row>
    <row r="429" spans="1:9" s="147" customFormat="1" ht="15" x14ac:dyDescent="0.2">
      <c r="A429" s="472">
        <v>410</v>
      </c>
      <c r="B429" s="516"/>
      <c r="C429" s="305"/>
      <c r="D429" s="305"/>
      <c r="E429" s="293"/>
      <c r="F429" s="293"/>
      <c r="G429" s="181"/>
      <c r="H429" s="181"/>
      <c r="I429" s="592"/>
    </row>
    <row r="430" spans="1:9" s="147" customFormat="1" ht="15" x14ac:dyDescent="0.2">
      <c r="A430" s="472">
        <v>411</v>
      </c>
      <c r="B430" s="516"/>
      <c r="C430" s="305"/>
      <c r="D430" s="305"/>
      <c r="E430" s="293"/>
      <c r="F430" s="293"/>
      <c r="G430" s="181"/>
      <c r="H430" s="181"/>
      <c r="I430" s="592"/>
    </row>
    <row r="431" spans="1:9" s="147" customFormat="1" ht="15" x14ac:dyDescent="0.2">
      <c r="A431" s="472">
        <v>412</v>
      </c>
      <c r="B431" s="516"/>
      <c r="C431" s="305"/>
      <c r="D431" s="305"/>
      <c r="E431" s="293"/>
      <c r="F431" s="293"/>
      <c r="G431" s="181"/>
      <c r="H431" s="181"/>
      <c r="I431" s="592"/>
    </row>
    <row r="432" spans="1:9" s="147" customFormat="1" ht="15" x14ac:dyDescent="0.2">
      <c r="A432" s="472">
        <v>413</v>
      </c>
      <c r="B432" s="516"/>
      <c r="C432" s="305"/>
      <c r="D432" s="305"/>
      <c r="E432" s="293"/>
      <c r="F432" s="293"/>
      <c r="G432" s="181"/>
      <c r="H432" s="181"/>
      <c r="I432" s="592"/>
    </row>
    <row r="433" spans="1:9" s="147" customFormat="1" ht="15" x14ac:dyDescent="0.2">
      <c r="A433" s="472">
        <v>414</v>
      </c>
      <c r="B433" s="516"/>
      <c r="C433" s="305"/>
      <c r="D433" s="305"/>
      <c r="E433" s="293"/>
      <c r="F433" s="293"/>
      <c r="G433" s="181"/>
      <c r="H433" s="181"/>
      <c r="I433" s="592"/>
    </row>
    <row r="434" spans="1:9" s="147" customFormat="1" ht="15" x14ac:dyDescent="0.2">
      <c r="A434" s="472">
        <v>415</v>
      </c>
      <c r="B434" s="516"/>
      <c r="C434" s="305"/>
      <c r="D434" s="305"/>
      <c r="E434" s="293"/>
      <c r="F434" s="293"/>
      <c r="G434" s="181"/>
      <c r="H434" s="181"/>
      <c r="I434" s="592"/>
    </row>
    <row r="435" spans="1:9" s="147" customFormat="1" ht="15" x14ac:dyDescent="0.2">
      <c r="A435" s="472">
        <v>416</v>
      </c>
      <c r="B435" s="516"/>
      <c r="C435" s="305"/>
      <c r="D435" s="305"/>
      <c r="E435" s="293"/>
      <c r="F435" s="293"/>
      <c r="G435" s="181"/>
      <c r="H435" s="181"/>
      <c r="I435" s="592"/>
    </row>
    <row r="436" spans="1:9" s="147" customFormat="1" ht="15" x14ac:dyDescent="0.2">
      <c r="A436" s="472">
        <v>417</v>
      </c>
      <c r="B436" s="516"/>
      <c r="C436" s="305"/>
      <c r="D436" s="305"/>
      <c r="E436" s="293"/>
      <c r="F436" s="293"/>
      <c r="G436" s="181"/>
      <c r="H436" s="181"/>
      <c r="I436" s="592"/>
    </row>
    <row r="437" spans="1:9" s="147" customFormat="1" ht="15" x14ac:dyDescent="0.2">
      <c r="A437" s="472">
        <v>418</v>
      </c>
      <c r="B437" s="516"/>
      <c r="C437" s="305"/>
      <c r="D437" s="305"/>
      <c r="E437" s="293"/>
      <c r="F437" s="293"/>
      <c r="G437" s="181"/>
      <c r="H437" s="181"/>
      <c r="I437" s="592"/>
    </row>
    <row r="438" spans="1:9" s="147" customFormat="1" ht="15" x14ac:dyDescent="0.2">
      <c r="A438" s="472">
        <v>419</v>
      </c>
      <c r="B438" s="516"/>
      <c r="C438" s="305"/>
      <c r="D438" s="305"/>
      <c r="E438" s="293"/>
      <c r="F438" s="293"/>
      <c r="G438" s="181"/>
      <c r="H438" s="181"/>
      <c r="I438" s="592"/>
    </row>
    <row r="439" spans="1:9" s="147" customFormat="1" ht="15" x14ac:dyDescent="0.2">
      <c r="A439" s="472">
        <v>420</v>
      </c>
      <c r="B439" s="516"/>
      <c r="C439" s="305"/>
      <c r="D439" s="305"/>
      <c r="E439" s="293"/>
      <c r="F439" s="293"/>
      <c r="G439" s="181"/>
      <c r="H439" s="181"/>
      <c r="I439" s="592"/>
    </row>
    <row r="440" spans="1:9" s="147" customFormat="1" ht="15" x14ac:dyDescent="0.2">
      <c r="A440" s="472">
        <v>421</v>
      </c>
      <c r="B440" s="516"/>
      <c r="C440" s="305"/>
      <c r="D440" s="305"/>
      <c r="E440" s="293"/>
      <c r="F440" s="293"/>
      <c r="G440" s="181"/>
      <c r="H440" s="181"/>
      <c r="I440" s="592"/>
    </row>
    <row r="441" spans="1:9" s="147" customFormat="1" ht="15" x14ac:dyDescent="0.2">
      <c r="A441" s="472">
        <v>422</v>
      </c>
      <c r="B441" s="516"/>
      <c r="C441" s="305"/>
      <c r="D441" s="305"/>
      <c r="E441" s="293"/>
      <c r="F441" s="293"/>
      <c r="G441" s="181"/>
      <c r="H441" s="181"/>
      <c r="I441" s="592"/>
    </row>
    <row r="442" spans="1:9" s="147" customFormat="1" ht="15" x14ac:dyDescent="0.2">
      <c r="A442" s="472">
        <v>423</v>
      </c>
      <c r="B442" s="516"/>
      <c r="C442" s="305"/>
      <c r="D442" s="305"/>
      <c r="E442" s="293"/>
      <c r="F442" s="293"/>
      <c r="G442" s="181"/>
      <c r="H442" s="181"/>
      <c r="I442" s="592"/>
    </row>
    <row r="443" spans="1:9" s="147" customFormat="1" ht="15" x14ac:dyDescent="0.2">
      <c r="A443" s="472">
        <v>424</v>
      </c>
      <c r="B443" s="516"/>
      <c r="C443" s="305"/>
      <c r="D443" s="305"/>
      <c r="E443" s="293"/>
      <c r="F443" s="293"/>
      <c r="G443" s="181"/>
      <c r="H443" s="181"/>
      <c r="I443" s="592"/>
    </row>
    <row r="444" spans="1:9" s="147" customFormat="1" ht="15" x14ac:dyDescent="0.2">
      <c r="A444" s="472">
        <v>425</v>
      </c>
      <c r="B444" s="516"/>
      <c r="C444" s="305"/>
      <c r="D444" s="305"/>
      <c r="E444" s="293"/>
      <c r="F444" s="293"/>
      <c r="G444" s="181"/>
      <c r="H444" s="181"/>
      <c r="I444" s="592"/>
    </row>
    <row r="445" spans="1:9" s="147" customFormat="1" ht="15" x14ac:dyDescent="0.2">
      <c r="A445" s="472">
        <v>426</v>
      </c>
      <c r="B445" s="516"/>
      <c r="C445" s="305"/>
      <c r="D445" s="305"/>
      <c r="E445" s="293"/>
      <c r="F445" s="293"/>
      <c r="G445" s="181"/>
      <c r="H445" s="181"/>
      <c r="I445" s="592"/>
    </row>
    <row r="446" spans="1:9" s="147" customFormat="1" ht="15" x14ac:dyDescent="0.2">
      <c r="A446" s="472">
        <v>427</v>
      </c>
      <c r="B446" s="516"/>
      <c r="C446" s="305"/>
      <c r="D446" s="305"/>
      <c r="E446" s="293"/>
      <c r="F446" s="293"/>
      <c r="G446" s="181"/>
      <c r="H446" s="181"/>
      <c r="I446" s="592"/>
    </row>
    <row r="447" spans="1:9" s="147" customFormat="1" ht="15" x14ac:dyDescent="0.2">
      <c r="A447" s="472">
        <v>428</v>
      </c>
      <c r="B447" s="516"/>
      <c r="C447" s="305"/>
      <c r="D447" s="305"/>
      <c r="E447" s="293"/>
      <c r="F447" s="293"/>
      <c r="G447" s="181"/>
      <c r="H447" s="181"/>
      <c r="I447" s="592"/>
    </row>
    <row r="448" spans="1:9" s="147" customFormat="1" ht="15" x14ac:dyDescent="0.2">
      <c r="A448" s="472">
        <v>429</v>
      </c>
      <c r="B448" s="516"/>
      <c r="C448" s="305"/>
      <c r="D448" s="305"/>
      <c r="E448" s="293"/>
      <c r="F448" s="293"/>
      <c r="G448" s="181"/>
      <c r="H448" s="181"/>
      <c r="I448" s="592"/>
    </row>
    <row r="449" spans="1:9" s="147" customFormat="1" ht="15" x14ac:dyDescent="0.2">
      <c r="A449" s="472">
        <v>430</v>
      </c>
      <c r="B449" s="516"/>
      <c r="C449" s="305"/>
      <c r="D449" s="305"/>
      <c r="E449" s="293"/>
      <c r="F449" s="293"/>
      <c r="G449" s="181"/>
      <c r="H449" s="181"/>
      <c r="I449" s="592"/>
    </row>
    <row r="450" spans="1:9" s="147" customFormat="1" ht="15" x14ac:dyDescent="0.2">
      <c r="A450" s="472">
        <v>431</v>
      </c>
      <c r="B450" s="516"/>
      <c r="C450" s="305"/>
      <c r="D450" s="305"/>
      <c r="E450" s="293"/>
      <c r="F450" s="293"/>
      <c r="G450" s="181"/>
      <c r="H450" s="181"/>
      <c r="I450" s="592"/>
    </row>
    <row r="451" spans="1:9" s="147" customFormat="1" ht="15" x14ac:dyDescent="0.2">
      <c r="A451" s="472">
        <v>432</v>
      </c>
      <c r="B451" s="516"/>
      <c r="C451" s="305"/>
      <c r="D451" s="305"/>
      <c r="E451" s="293"/>
      <c r="F451" s="293"/>
      <c r="G451" s="181"/>
      <c r="H451" s="181"/>
      <c r="I451" s="592"/>
    </row>
    <row r="452" spans="1:9" s="147" customFormat="1" ht="15" x14ac:dyDescent="0.2">
      <c r="A452" s="472">
        <v>433</v>
      </c>
      <c r="B452" s="516"/>
      <c r="C452" s="305"/>
      <c r="D452" s="305"/>
      <c r="E452" s="293"/>
      <c r="F452" s="293"/>
      <c r="G452" s="181"/>
      <c r="H452" s="181"/>
      <c r="I452" s="592"/>
    </row>
    <row r="453" spans="1:9" s="147" customFormat="1" ht="15" x14ac:dyDescent="0.2">
      <c r="A453" s="472">
        <v>434</v>
      </c>
      <c r="B453" s="516"/>
      <c r="C453" s="305"/>
      <c r="D453" s="305"/>
      <c r="E453" s="293"/>
      <c r="F453" s="293"/>
      <c r="G453" s="181"/>
      <c r="H453" s="181"/>
      <c r="I453" s="592"/>
    </row>
    <row r="454" spans="1:9" s="147" customFormat="1" ht="15" x14ac:dyDescent="0.2">
      <c r="A454" s="472">
        <v>435</v>
      </c>
      <c r="B454" s="516"/>
      <c r="C454" s="305"/>
      <c r="D454" s="305"/>
      <c r="E454" s="293"/>
      <c r="F454" s="293"/>
      <c r="G454" s="181"/>
      <c r="H454" s="181"/>
      <c r="I454" s="592"/>
    </row>
    <row r="455" spans="1:9" s="147" customFormat="1" ht="15" x14ac:dyDescent="0.2">
      <c r="A455" s="472">
        <v>436</v>
      </c>
      <c r="B455" s="516"/>
      <c r="C455" s="305"/>
      <c r="D455" s="305"/>
      <c r="E455" s="293"/>
      <c r="F455" s="293"/>
      <c r="G455" s="181"/>
      <c r="H455" s="181"/>
      <c r="I455" s="592"/>
    </row>
    <row r="456" spans="1:9" s="147" customFormat="1" ht="15" x14ac:dyDescent="0.2">
      <c r="A456" s="472">
        <v>437</v>
      </c>
      <c r="B456" s="516"/>
      <c r="C456" s="305"/>
      <c r="D456" s="305"/>
      <c r="E456" s="293"/>
      <c r="F456" s="293"/>
      <c r="G456" s="181"/>
      <c r="H456" s="181"/>
      <c r="I456" s="592"/>
    </row>
    <row r="457" spans="1:9" s="147" customFormat="1" ht="15" x14ac:dyDescent="0.2">
      <c r="A457" s="472">
        <v>438</v>
      </c>
      <c r="B457" s="516"/>
      <c r="C457" s="305"/>
      <c r="D457" s="305"/>
      <c r="E457" s="293"/>
      <c r="F457" s="293"/>
      <c r="G457" s="181"/>
      <c r="H457" s="181"/>
      <c r="I457" s="592"/>
    </row>
    <row r="458" spans="1:9" s="147" customFormat="1" ht="15" x14ac:dyDescent="0.2">
      <c r="A458" s="472">
        <v>439</v>
      </c>
      <c r="B458" s="516"/>
      <c r="C458" s="305"/>
      <c r="D458" s="305"/>
      <c r="E458" s="293"/>
      <c r="F458" s="293"/>
      <c r="G458" s="181"/>
      <c r="H458" s="181"/>
      <c r="I458" s="592"/>
    </row>
    <row r="459" spans="1:9" s="147" customFormat="1" ht="15" x14ac:dyDescent="0.2">
      <c r="A459" s="472">
        <v>440</v>
      </c>
      <c r="B459" s="516"/>
      <c r="C459" s="305"/>
      <c r="D459" s="305"/>
      <c r="E459" s="293"/>
      <c r="F459" s="293"/>
      <c r="G459" s="181"/>
      <c r="H459" s="181"/>
      <c r="I459" s="592"/>
    </row>
    <row r="460" spans="1:9" s="147" customFormat="1" ht="15" x14ac:dyDescent="0.2">
      <c r="A460" s="472">
        <v>441</v>
      </c>
      <c r="B460" s="516"/>
      <c r="C460" s="305"/>
      <c r="D460" s="305"/>
      <c r="E460" s="293"/>
      <c r="F460" s="293"/>
      <c r="G460" s="181"/>
      <c r="H460" s="181"/>
      <c r="I460" s="592"/>
    </row>
    <row r="461" spans="1:9" s="147" customFormat="1" ht="15" x14ac:dyDescent="0.2">
      <c r="A461" s="472">
        <v>442</v>
      </c>
      <c r="B461" s="516"/>
      <c r="C461" s="305"/>
      <c r="D461" s="305"/>
      <c r="E461" s="293"/>
      <c r="F461" s="293"/>
      <c r="G461" s="181"/>
      <c r="H461" s="181"/>
      <c r="I461" s="592"/>
    </row>
    <row r="462" spans="1:9" s="147" customFormat="1" ht="15" x14ac:dyDescent="0.2">
      <c r="A462" s="472">
        <v>443</v>
      </c>
      <c r="B462" s="516"/>
      <c r="C462" s="305"/>
      <c r="D462" s="305"/>
      <c r="E462" s="293"/>
      <c r="F462" s="293"/>
      <c r="G462" s="181"/>
      <c r="H462" s="181"/>
      <c r="I462" s="592"/>
    </row>
    <row r="463" spans="1:9" s="147" customFormat="1" ht="15" x14ac:dyDescent="0.2">
      <c r="A463" s="472">
        <v>444</v>
      </c>
      <c r="B463" s="516"/>
      <c r="C463" s="305"/>
      <c r="D463" s="305"/>
      <c r="E463" s="293"/>
      <c r="F463" s="293"/>
      <c r="G463" s="181"/>
      <c r="H463" s="181"/>
      <c r="I463" s="592"/>
    </row>
    <row r="464" spans="1:9" s="147" customFormat="1" ht="15" x14ac:dyDescent="0.2">
      <c r="A464" s="472">
        <v>445</v>
      </c>
      <c r="B464" s="516"/>
      <c r="C464" s="305"/>
      <c r="D464" s="305"/>
      <c r="E464" s="293"/>
      <c r="F464" s="293"/>
      <c r="G464" s="181"/>
      <c r="H464" s="181"/>
      <c r="I464" s="592"/>
    </row>
    <row r="465" spans="1:9" s="147" customFormat="1" ht="15" x14ac:dyDescent="0.2">
      <c r="A465" s="472">
        <v>446</v>
      </c>
      <c r="B465" s="516"/>
      <c r="C465" s="305"/>
      <c r="D465" s="305"/>
      <c r="E465" s="293"/>
      <c r="F465" s="293"/>
      <c r="G465" s="181"/>
      <c r="H465" s="181"/>
      <c r="I465" s="592"/>
    </row>
    <row r="466" spans="1:9" s="147" customFormat="1" ht="15" x14ac:dyDescent="0.2">
      <c r="A466" s="472">
        <v>447</v>
      </c>
      <c r="B466" s="516"/>
      <c r="C466" s="305"/>
      <c r="D466" s="305"/>
      <c r="E466" s="293"/>
      <c r="F466" s="293"/>
      <c r="G466" s="181"/>
      <c r="H466" s="181"/>
      <c r="I466" s="592"/>
    </row>
    <row r="467" spans="1:9" s="147" customFormat="1" ht="15" x14ac:dyDescent="0.2">
      <c r="A467" s="472">
        <v>448</v>
      </c>
      <c r="B467" s="516"/>
      <c r="C467" s="305"/>
      <c r="D467" s="305"/>
      <c r="E467" s="293"/>
      <c r="F467" s="293"/>
      <c r="G467" s="181"/>
      <c r="H467" s="181"/>
      <c r="I467" s="592"/>
    </row>
    <row r="468" spans="1:9" s="147" customFormat="1" ht="15" x14ac:dyDescent="0.2">
      <c r="A468" s="472">
        <v>449</v>
      </c>
      <c r="B468" s="516"/>
      <c r="C468" s="305"/>
      <c r="D468" s="305"/>
      <c r="E468" s="293"/>
      <c r="F468" s="293"/>
      <c r="G468" s="181"/>
      <c r="H468" s="181"/>
      <c r="I468" s="592"/>
    </row>
    <row r="469" spans="1:9" s="147" customFormat="1" ht="15" x14ac:dyDescent="0.2">
      <c r="A469" s="472">
        <v>450</v>
      </c>
      <c r="B469" s="516"/>
      <c r="C469" s="305"/>
      <c r="D469" s="305"/>
      <c r="E469" s="293"/>
      <c r="F469" s="293"/>
      <c r="G469" s="181"/>
      <c r="H469" s="181"/>
      <c r="I469" s="592"/>
    </row>
    <row r="470" spans="1:9" s="147" customFormat="1" ht="15" x14ac:dyDescent="0.2">
      <c r="A470" s="472">
        <v>451</v>
      </c>
      <c r="B470" s="516"/>
      <c r="C470" s="305"/>
      <c r="D470" s="305"/>
      <c r="E470" s="293"/>
      <c r="F470" s="293"/>
      <c r="G470" s="181"/>
      <c r="H470" s="181"/>
      <c r="I470" s="592"/>
    </row>
    <row r="471" spans="1:9" s="147" customFormat="1" ht="15" x14ac:dyDescent="0.2">
      <c r="A471" s="472">
        <v>452</v>
      </c>
      <c r="B471" s="516"/>
      <c r="C471" s="305"/>
      <c r="D471" s="305"/>
      <c r="E471" s="293"/>
      <c r="F471" s="293"/>
      <c r="G471" s="181"/>
      <c r="H471" s="181"/>
      <c r="I471" s="592"/>
    </row>
    <row r="472" spans="1:9" s="147" customFormat="1" ht="15" x14ac:dyDescent="0.2">
      <c r="A472" s="472">
        <v>453</v>
      </c>
      <c r="B472" s="516"/>
      <c r="C472" s="305"/>
      <c r="D472" s="305"/>
      <c r="E472" s="293"/>
      <c r="F472" s="293"/>
      <c r="G472" s="181"/>
      <c r="H472" s="181"/>
      <c r="I472" s="592"/>
    </row>
    <row r="473" spans="1:9" s="147" customFormat="1" ht="15" x14ac:dyDescent="0.2">
      <c r="A473" s="472">
        <v>454</v>
      </c>
      <c r="B473" s="516"/>
      <c r="C473" s="305"/>
      <c r="D473" s="305"/>
      <c r="E473" s="293"/>
      <c r="F473" s="293"/>
      <c r="G473" s="181"/>
      <c r="H473" s="181"/>
      <c r="I473" s="592"/>
    </row>
    <row r="474" spans="1:9" s="147" customFormat="1" ht="15" x14ac:dyDescent="0.2">
      <c r="A474" s="472">
        <v>455</v>
      </c>
      <c r="B474" s="516"/>
      <c r="C474" s="305"/>
      <c r="D474" s="305"/>
      <c r="E474" s="293"/>
      <c r="F474" s="293"/>
      <c r="G474" s="181"/>
      <c r="H474" s="181"/>
      <c r="I474" s="592"/>
    </row>
    <row r="475" spans="1:9" s="147" customFormat="1" ht="15" x14ac:dyDescent="0.2">
      <c r="A475" s="472">
        <v>456</v>
      </c>
      <c r="B475" s="516"/>
      <c r="C475" s="305"/>
      <c r="D475" s="305"/>
      <c r="E475" s="293"/>
      <c r="F475" s="293"/>
      <c r="G475" s="181"/>
      <c r="H475" s="181"/>
      <c r="I475" s="592"/>
    </row>
    <row r="476" spans="1:9" s="147" customFormat="1" ht="15" x14ac:dyDescent="0.2">
      <c r="A476" s="472">
        <v>457</v>
      </c>
      <c r="B476" s="516"/>
      <c r="C476" s="305"/>
      <c r="D476" s="305"/>
      <c r="E476" s="293"/>
      <c r="F476" s="293"/>
      <c r="G476" s="181"/>
      <c r="H476" s="181"/>
      <c r="I476" s="592"/>
    </row>
    <row r="477" spans="1:9" s="147" customFormat="1" ht="15" x14ac:dyDescent="0.2">
      <c r="A477" s="472">
        <v>458</v>
      </c>
      <c r="B477" s="516"/>
      <c r="C477" s="305"/>
      <c r="D477" s="305"/>
      <c r="E477" s="293"/>
      <c r="F477" s="293"/>
      <c r="G477" s="181"/>
      <c r="H477" s="181"/>
      <c r="I477" s="592"/>
    </row>
    <row r="478" spans="1:9" s="147" customFormat="1" ht="15" x14ac:dyDescent="0.2">
      <c r="A478" s="472">
        <v>459</v>
      </c>
      <c r="B478" s="516"/>
      <c r="C478" s="305"/>
      <c r="D478" s="305"/>
      <c r="E478" s="293"/>
      <c r="F478" s="293"/>
      <c r="G478" s="181"/>
      <c r="H478" s="181"/>
      <c r="I478" s="592"/>
    </row>
    <row r="479" spans="1:9" s="147" customFormat="1" ht="15" x14ac:dyDescent="0.2">
      <c r="A479" s="472">
        <v>460</v>
      </c>
      <c r="B479" s="516"/>
      <c r="C479" s="305"/>
      <c r="D479" s="305"/>
      <c r="E479" s="293"/>
      <c r="F479" s="293"/>
      <c r="G479" s="181"/>
      <c r="H479" s="181"/>
      <c r="I479" s="592"/>
    </row>
    <row r="480" spans="1:9" s="147" customFormat="1" ht="15" x14ac:dyDescent="0.2">
      <c r="A480" s="472">
        <v>461</v>
      </c>
      <c r="B480" s="516"/>
      <c r="C480" s="305"/>
      <c r="D480" s="305"/>
      <c r="E480" s="293"/>
      <c r="F480" s="293"/>
      <c r="G480" s="181"/>
      <c r="H480" s="181"/>
      <c r="I480" s="592"/>
    </row>
    <row r="481" spans="1:9" s="147" customFormat="1" ht="15" x14ac:dyDescent="0.2">
      <c r="A481" s="472">
        <v>462</v>
      </c>
      <c r="B481" s="516"/>
      <c r="C481" s="305"/>
      <c r="D481" s="305"/>
      <c r="E481" s="293"/>
      <c r="F481" s="293"/>
      <c r="G481" s="181"/>
      <c r="H481" s="181"/>
      <c r="I481" s="592"/>
    </row>
    <row r="482" spans="1:9" s="147" customFormat="1" ht="15" x14ac:dyDescent="0.2">
      <c r="A482" s="472">
        <v>463</v>
      </c>
      <c r="B482" s="516"/>
      <c r="C482" s="305"/>
      <c r="D482" s="305"/>
      <c r="E482" s="293"/>
      <c r="F482" s="293"/>
      <c r="G482" s="181"/>
      <c r="H482" s="181"/>
      <c r="I482" s="592"/>
    </row>
    <row r="483" spans="1:9" s="147" customFormat="1" ht="15" x14ac:dyDescent="0.2">
      <c r="A483" s="472">
        <v>464</v>
      </c>
      <c r="B483" s="516"/>
      <c r="C483" s="305"/>
      <c r="D483" s="305"/>
      <c r="E483" s="293"/>
      <c r="F483" s="293"/>
      <c r="G483" s="181"/>
      <c r="H483" s="181"/>
      <c r="I483" s="592"/>
    </row>
    <row r="484" spans="1:9" s="147" customFormat="1" ht="15" x14ac:dyDescent="0.2">
      <c r="A484" s="472">
        <v>465</v>
      </c>
      <c r="B484" s="516"/>
      <c r="C484" s="305"/>
      <c r="D484" s="305"/>
      <c r="E484" s="293"/>
      <c r="F484" s="293"/>
      <c r="G484" s="181"/>
      <c r="H484" s="181"/>
      <c r="I484" s="592"/>
    </row>
    <row r="485" spans="1:9" s="147" customFormat="1" ht="15" x14ac:dyDescent="0.2">
      <c r="A485" s="472">
        <v>466</v>
      </c>
      <c r="B485" s="516"/>
      <c r="C485" s="305"/>
      <c r="D485" s="305"/>
      <c r="E485" s="293"/>
      <c r="F485" s="293"/>
      <c r="G485" s="181"/>
      <c r="H485" s="181"/>
      <c r="I485" s="592"/>
    </row>
    <row r="486" spans="1:9" s="147" customFormat="1" ht="15" x14ac:dyDescent="0.2">
      <c r="A486" s="472">
        <v>467</v>
      </c>
      <c r="B486" s="516"/>
      <c r="C486" s="305"/>
      <c r="D486" s="305"/>
      <c r="E486" s="293"/>
      <c r="F486" s="293"/>
      <c r="G486" s="181"/>
      <c r="H486" s="181"/>
      <c r="I486" s="592"/>
    </row>
    <row r="487" spans="1:9" s="147" customFormat="1" ht="15" x14ac:dyDescent="0.2">
      <c r="A487" s="472">
        <v>468</v>
      </c>
      <c r="B487" s="516"/>
      <c r="C487" s="305"/>
      <c r="D487" s="305"/>
      <c r="E487" s="293"/>
      <c r="F487" s="293"/>
      <c r="G487" s="181"/>
      <c r="H487" s="181"/>
      <c r="I487" s="592"/>
    </row>
    <row r="488" spans="1:9" s="147" customFormat="1" ht="15" x14ac:dyDescent="0.2">
      <c r="A488" s="472">
        <v>469</v>
      </c>
      <c r="B488" s="516"/>
      <c r="C488" s="305"/>
      <c r="D488" s="305"/>
      <c r="E488" s="293"/>
      <c r="F488" s="293"/>
      <c r="G488" s="181"/>
      <c r="H488" s="181"/>
      <c r="I488" s="592"/>
    </row>
    <row r="489" spans="1:9" s="147" customFormat="1" ht="15" x14ac:dyDescent="0.2">
      <c r="A489" s="472">
        <v>470</v>
      </c>
      <c r="B489" s="516"/>
      <c r="C489" s="305"/>
      <c r="D489" s="305"/>
      <c r="E489" s="293"/>
      <c r="F489" s="293"/>
      <c r="G489" s="181"/>
      <c r="H489" s="181"/>
      <c r="I489" s="592"/>
    </row>
    <row r="490" spans="1:9" s="147" customFormat="1" ht="15" x14ac:dyDescent="0.2">
      <c r="A490" s="472">
        <v>471</v>
      </c>
      <c r="B490" s="516"/>
      <c r="C490" s="305"/>
      <c r="D490" s="305"/>
      <c r="E490" s="293"/>
      <c r="F490" s="293"/>
      <c r="G490" s="181"/>
      <c r="H490" s="181"/>
      <c r="I490" s="592"/>
    </row>
    <row r="491" spans="1:9" s="147" customFormat="1" ht="15" x14ac:dyDescent="0.2">
      <c r="A491" s="472">
        <v>472</v>
      </c>
      <c r="B491" s="516"/>
      <c r="C491" s="305"/>
      <c r="D491" s="305"/>
      <c r="E491" s="293"/>
      <c r="F491" s="293"/>
      <c r="G491" s="181"/>
      <c r="H491" s="181"/>
      <c r="I491" s="592"/>
    </row>
    <row r="492" spans="1:9" s="147" customFormat="1" ht="15" x14ac:dyDescent="0.2">
      <c r="A492" s="472">
        <v>473</v>
      </c>
      <c r="B492" s="516"/>
      <c r="C492" s="305"/>
      <c r="D492" s="305"/>
      <c r="E492" s="293"/>
      <c r="F492" s="293"/>
      <c r="G492" s="181"/>
      <c r="H492" s="181"/>
      <c r="I492" s="592"/>
    </row>
    <row r="493" spans="1:9" s="147" customFormat="1" ht="15" x14ac:dyDescent="0.2">
      <c r="A493" s="472">
        <v>474</v>
      </c>
      <c r="B493" s="516"/>
      <c r="C493" s="305"/>
      <c r="D493" s="305"/>
      <c r="E493" s="293"/>
      <c r="F493" s="293"/>
      <c r="G493" s="181"/>
      <c r="H493" s="181"/>
      <c r="I493" s="592"/>
    </row>
    <row r="494" spans="1:9" s="147" customFormat="1" ht="15" x14ac:dyDescent="0.2">
      <c r="A494" s="472">
        <v>475</v>
      </c>
      <c r="B494" s="516"/>
      <c r="C494" s="305"/>
      <c r="D494" s="305"/>
      <c r="E494" s="293"/>
      <c r="F494" s="293"/>
      <c r="G494" s="181"/>
      <c r="H494" s="181"/>
      <c r="I494" s="592"/>
    </row>
    <row r="495" spans="1:9" s="147" customFormat="1" ht="15" x14ac:dyDescent="0.2">
      <c r="A495" s="472">
        <v>476</v>
      </c>
      <c r="B495" s="516"/>
      <c r="C495" s="305"/>
      <c r="D495" s="305"/>
      <c r="E495" s="293"/>
      <c r="F495" s="293"/>
      <c r="G495" s="181"/>
      <c r="H495" s="181"/>
      <c r="I495" s="592"/>
    </row>
    <row r="496" spans="1:9" s="147" customFormat="1" ht="15" x14ac:dyDescent="0.2">
      <c r="A496" s="472">
        <v>477</v>
      </c>
      <c r="B496" s="516"/>
      <c r="C496" s="305"/>
      <c r="D496" s="305"/>
      <c r="E496" s="293"/>
      <c r="F496" s="293"/>
      <c r="G496" s="181"/>
      <c r="H496" s="181"/>
      <c r="I496" s="592"/>
    </row>
    <row r="497" spans="1:9" s="147" customFormat="1" ht="15" x14ac:dyDescent="0.2">
      <c r="A497" s="472">
        <v>478</v>
      </c>
      <c r="B497" s="516"/>
      <c r="C497" s="305"/>
      <c r="D497" s="305"/>
      <c r="E497" s="293"/>
      <c r="F497" s="293"/>
      <c r="G497" s="181"/>
      <c r="H497" s="181"/>
      <c r="I497" s="592"/>
    </row>
    <row r="498" spans="1:9" s="147" customFormat="1" ht="15" x14ac:dyDescent="0.2">
      <c r="A498" s="472">
        <v>479</v>
      </c>
      <c r="B498" s="516"/>
      <c r="C498" s="305"/>
      <c r="D498" s="305"/>
      <c r="E498" s="293"/>
      <c r="F498" s="293"/>
      <c r="G498" s="181"/>
      <c r="H498" s="181"/>
      <c r="I498" s="592"/>
    </row>
    <row r="499" spans="1:9" s="147" customFormat="1" ht="15" x14ac:dyDescent="0.2">
      <c r="A499" s="472">
        <v>480</v>
      </c>
      <c r="B499" s="516"/>
      <c r="C499" s="305"/>
      <c r="D499" s="305"/>
      <c r="E499" s="293"/>
      <c r="F499" s="293"/>
      <c r="G499" s="181"/>
      <c r="H499" s="181"/>
      <c r="I499" s="592"/>
    </row>
    <row r="500" spans="1:9" s="147" customFormat="1" ht="15" x14ac:dyDescent="0.2">
      <c r="A500" s="472">
        <v>481</v>
      </c>
      <c r="B500" s="516"/>
      <c r="C500" s="305"/>
      <c r="D500" s="305"/>
      <c r="E500" s="293"/>
      <c r="F500" s="293"/>
      <c r="G500" s="181"/>
      <c r="H500" s="181"/>
      <c r="I500" s="592"/>
    </row>
    <row r="501" spans="1:9" s="147" customFormat="1" ht="15" x14ac:dyDescent="0.2">
      <c r="A501" s="472">
        <v>482</v>
      </c>
      <c r="B501" s="516"/>
      <c r="C501" s="305"/>
      <c r="D501" s="305"/>
      <c r="E501" s="293"/>
      <c r="F501" s="293"/>
      <c r="G501" s="181"/>
      <c r="H501" s="181"/>
      <c r="I501" s="592"/>
    </row>
    <row r="502" spans="1:9" s="147" customFormat="1" ht="15" x14ac:dyDescent="0.2">
      <c r="A502" s="472">
        <v>483</v>
      </c>
      <c r="B502" s="516"/>
      <c r="C502" s="305"/>
      <c r="D502" s="305"/>
      <c r="E502" s="293"/>
      <c r="F502" s="293"/>
      <c r="G502" s="181"/>
      <c r="H502" s="181"/>
      <c r="I502" s="592"/>
    </row>
    <row r="503" spans="1:9" s="147" customFormat="1" ht="15" x14ac:dyDescent="0.2">
      <c r="A503" s="472">
        <v>484</v>
      </c>
      <c r="B503" s="516"/>
      <c r="C503" s="305"/>
      <c r="D503" s="305"/>
      <c r="E503" s="293"/>
      <c r="F503" s="293"/>
      <c r="G503" s="181"/>
      <c r="H503" s="181"/>
      <c r="I503" s="592"/>
    </row>
    <row r="504" spans="1:9" s="147" customFormat="1" ht="15" x14ac:dyDescent="0.2">
      <c r="A504" s="472">
        <v>485</v>
      </c>
      <c r="B504" s="516"/>
      <c r="C504" s="305"/>
      <c r="D504" s="305"/>
      <c r="E504" s="293"/>
      <c r="F504" s="293"/>
      <c r="G504" s="181"/>
      <c r="H504" s="181"/>
      <c r="I504" s="592"/>
    </row>
    <row r="505" spans="1:9" s="147" customFormat="1" ht="15" x14ac:dyDescent="0.2">
      <c r="A505" s="472">
        <v>486</v>
      </c>
      <c r="B505" s="516"/>
      <c r="C505" s="305"/>
      <c r="D505" s="305"/>
      <c r="E505" s="293"/>
      <c r="F505" s="293"/>
      <c r="G505" s="181"/>
      <c r="H505" s="181"/>
      <c r="I505" s="592"/>
    </row>
    <row r="506" spans="1:9" s="147" customFormat="1" ht="15" x14ac:dyDescent="0.2">
      <c r="A506" s="472">
        <v>487</v>
      </c>
      <c r="B506" s="516"/>
      <c r="C506" s="305"/>
      <c r="D506" s="305"/>
      <c r="E506" s="293"/>
      <c r="F506" s="293"/>
      <c r="G506" s="181"/>
      <c r="H506" s="181"/>
      <c r="I506" s="592"/>
    </row>
    <row r="507" spans="1:9" s="147" customFormat="1" ht="15" x14ac:dyDescent="0.2">
      <c r="A507" s="472">
        <v>488</v>
      </c>
      <c r="B507" s="516"/>
      <c r="C507" s="305"/>
      <c r="D507" s="305"/>
      <c r="E507" s="293"/>
      <c r="F507" s="293"/>
      <c r="G507" s="181"/>
      <c r="H507" s="181"/>
      <c r="I507" s="592"/>
    </row>
    <row r="508" spans="1:9" s="147" customFormat="1" ht="15" x14ac:dyDescent="0.2">
      <c r="A508" s="472">
        <v>489</v>
      </c>
      <c r="B508" s="516"/>
      <c r="C508" s="305"/>
      <c r="D508" s="305"/>
      <c r="E508" s="293"/>
      <c r="F508" s="293"/>
      <c r="G508" s="181"/>
      <c r="H508" s="181"/>
      <c r="I508" s="592"/>
    </row>
    <row r="509" spans="1:9" s="147" customFormat="1" ht="15" x14ac:dyDescent="0.2">
      <c r="A509" s="472">
        <v>490</v>
      </c>
      <c r="B509" s="516"/>
      <c r="C509" s="305"/>
      <c r="D509" s="305"/>
      <c r="E509" s="293"/>
      <c r="F509" s="293"/>
      <c r="G509" s="181"/>
      <c r="H509" s="181"/>
      <c r="I509" s="592"/>
    </row>
    <row r="510" spans="1:9" s="147" customFormat="1" ht="15" x14ac:dyDescent="0.2">
      <c r="A510" s="472">
        <v>491</v>
      </c>
      <c r="B510" s="516"/>
      <c r="C510" s="305"/>
      <c r="D510" s="305"/>
      <c r="E510" s="293"/>
      <c r="F510" s="293"/>
      <c r="G510" s="181"/>
      <c r="H510" s="181"/>
      <c r="I510" s="592"/>
    </row>
    <row r="511" spans="1:9" s="147" customFormat="1" ht="15" x14ac:dyDescent="0.2">
      <c r="A511" s="472">
        <v>492</v>
      </c>
      <c r="B511" s="516"/>
      <c r="C511" s="305"/>
      <c r="D511" s="305"/>
      <c r="E511" s="293"/>
      <c r="F511" s="293"/>
      <c r="G511" s="181"/>
      <c r="H511" s="181"/>
      <c r="I511" s="592"/>
    </row>
    <row r="512" spans="1:9" s="147" customFormat="1" ht="15" x14ac:dyDescent="0.2">
      <c r="A512" s="472">
        <v>493</v>
      </c>
      <c r="B512" s="516"/>
      <c r="C512" s="305"/>
      <c r="D512" s="305"/>
      <c r="E512" s="293"/>
      <c r="F512" s="293"/>
      <c r="G512" s="181"/>
      <c r="H512" s="181"/>
      <c r="I512" s="592"/>
    </row>
    <row r="513" spans="1:9" s="147" customFormat="1" ht="15" x14ac:dyDescent="0.2">
      <c r="A513" s="472">
        <v>494</v>
      </c>
      <c r="B513" s="516"/>
      <c r="C513" s="305"/>
      <c r="D513" s="305"/>
      <c r="E513" s="293"/>
      <c r="F513" s="293"/>
      <c r="G513" s="181"/>
      <c r="H513" s="181"/>
      <c r="I513" s="592"/>
    </row>
    <row r="514" spans="1:9" s="147" customFormat="1" ht="15" x14ac:dyDescent="0.2">
      <c r="A514" s="472">
        <v>495</v>
      </c>
      <c r="B514" s="516"/>
      <c r="C514" s="305"/>
      <c r="D514" s="305"/>
      <c r="E514" s="293"/>
      <c r="F514" s="293"/>
      <c r="G514" s="181"/>
      <c r="H514" s="181"/>
      <c r="I514" s="592"/>
    </row>
    <row r="515" spans="1:9" s="147" customFormat="1" ht="15" x14ac:dyDescent="0.2">
      <c r="A515" s="472">
        <v>496</v>
      </c>
      <c r="B515" s="516"/>
      <c r="C515" s="305"/>
      <c r="D515" s="305"/>
      <c r="E515" s="293"/>
      <c r="F515" s="293"/>
      <c r="G515" s="181"/>
      <c r="H515" s="181"/>
      <c r="I515" s="592"/>
    </row>
    <row r="516" spans="1:9" s="147" customFormat="1" ht="15" x14ac:dyDescent="0.2">
      <c r="A516" s="472">
        <v>497</v>
      </c>
      <c r="B516" s="516"/>
      <c r="C516" s="305"/>
      <c r="D516" s="305"/>
      <c r="E516" s="293"/>
      <c r="F516" s="293"/>
      <c r="G516" s="181"/>
      <c r="H516" s="181"/>
      <c r="I516" s="592"/>
    </row>
    <row r="517" spans="1:9" s="147" customFormat="1" ht="15" x14ac:dyDescent="0.2">
      <c r="A517" s="472">
        <v>498</v>
      </c>
      <c r="B517" s="516"/>
      <c r="C517" s="305"/>
      <c r="D517" s="305"/>
      <c r="E517" s="293"/>
      <c r="F517" s="293"/>
      <c r="G517" s="181"/>
      <c r="H517" s="181"/>
      <c r="I517" s="592"/>
    </row>
    <row r="518" spans="1:9" s="147" customFormat="1" ht="15" x14ac:dyDescent="0.2">
      <c r="A518" s="472">
        <v>499</v>
      </c>
      <c r="B518" s="516"/>
      <c r="C518" s="305"/>
      <c r="D518" s="305"/>
      <c r="E518" s="293"/>
      <c r="F518" s="293"/>
      <c r="G518" s="181"/>
      <c r="H518" s="181"/>
      <c r="I518" s="592"/>
    </row>
    <row r="519" spans="1:9" s="147" customFormat="1" ht="15" x14ac:dyDescent="0.2">
      <c r="A519" s="472">
        <v>500</v>
      </c>
      <c r="B519" s="516"/>
      <c r="C519" s="305"/>
      <c r="D519" s="305"/>
      <c r="E519" s="293"/>
      <c r="F519" s="293"/>
      <c r="G519" s="181"/>
      <c r="H519" s="181"/>
      <c r="I519" s="592"/>
    </row>
    <row r="520" spans="1:9" s="147" customFormat="1" ht="15" x14ac:dyDescent="0.2">
      <c r="A520" s="472">
        <v>501</v>
      </c>
      <c r="B520" s="516"/>
      <c r="C520" s="305"/>
      <c r="D520" s="305"/>
      <c r="E520" s="293"/>
      <c r="F520" s="293"/>
      <c r="G520" s="181"/>
      <c r="H520" s="181"/>
      <c r="I520" s="592"/>
    </row>
    <row r="521" spans="1:9" s="147" customFormat="1" ht="15" x14ac:dyDescent="0.2">
      <c r="A521" s="472">
        <v>502</v>
      </c>
      <c r="B521" s="516"/>
      <c r="C521" s="305"/>
      <c r="D521" s="305"/>
      <c r="E521" s="293"/>
      <c r="F521" s="293"/>
      <c r="G521" s="181"/>
      <c r="H521" s="181"/>
      <c r="I521" s="592"/>
    </row>
    <row r="522" spans="1:9" s="147" customFormat="1" ht="15" x14ac:dyDescent="0.2">
      <c r="A522" s="472">
        <v>503</v>
      </c>
      <c r="B522" s="516"/>
      <c r="C522" s="305"/>
      <c r="D522" s="305"/>
      <c r="E522" s="293"/>
      <c r="F522" s="293"/>
      <c r="G522" s="181"/>
      <c r="H522" s="181"/>
      <c r="I522" s="592"/>
    </row>
    <row r="523" spans="1:9" s="147" customFormat="1" ht="15" x14ac:dyDescent="0.2">
      <c r="A523" s="472">
        <v>504</v>
      </c>
      <c r="B523" s="516"/>
      <c r="C523" s="305"/>
      <c r="D523" s="305"/>
      <c r="E523" s="293"/>
      <c r="F523" s="293"/>
      <c r="G523" s="181"/>
      <c r="H523" s="181"/>
      <c r="I523" s="592"/>
    </row>
    <row r="524" spans="1:9" s="147" customFormat="1" ht="15" x14ac:dyDescent="0.2">
      <c r="A524" s="472">
        <v>505</v>
      </c>
      <c r="B524" s="516"/>
      <c r="C524" s="305"/>
      <c r="D524" s="305"/>
      <c r="E524" s="293"/>
      <c r="F524" s="293"/>
      <c r="G524" s="181"/>
      <c r="H524" s="181"/>
      <c r="I524" s="592"/>
    </row>
    <row r="525" spans="1:9" s="147" customFormat="1" ht="15" x14ac:dyDescent="0.2">
      <c r="A525" s="472">
        <v>506</v>
      </c>
      <c r="B525" s="516"/>
      <c r="C525" s="305"/>
      <c r="D525" s="305"/>
      <c r="E525" s="293"/>
      <c r="F525" s="293"/>
      <c r="G525" s="181"/>
      <c r="H525" s="181"/>
      <c r="I525" s="592"/>
    </row>
    <row r="526" spans="1:9" s="147" customFormat="1" ht="15" x14ac:dyDescent="0.2">
      <c r="A526" s="472">
        <v>507</v>
      </c>
      <c r="B526" s="516"/>
      <c r="C526" s="305"/>
      <c r="D526" s="305"/>
      <c r="E526" s="293"/>
      <c r="F526" s="293"/>
      <c r="G526" s="181"/>
      <c r="H526" s="181"/>
      <c r="I526" s="592"/>
    </row>
    <row r="527" spans="1:9" s="147" customFormat="1" ht="15" x14ac:dyDescent="0.2">
      <c r="A527" s="472">
        <v>508</v>
      </c>
      <c r="B527" s="516"/>
      <c r="C527" s="305"/>
      <c r="D527" s="305"/>
      <c r="E527" s="293"/>
      <c r="F527" s="293"/>
      <c r="G527" s="181"/>
      <c r="H527" s="181"/>
      <c r="I527" s="592"/>
    </row>
    <row r="528" spans="1:9" s="147" customFormat="1" ht="15" x14ac:dyDescent="0.2">
      <c r="A528" s="472">
        <v>509</v>
      </c>
      <c r="B528" s="516"/>
      <c r="C528" s="305"/>
      <c r="D528" s="305"/>
      <c r="E528" s="293"/>
      <c r="F528" s="293"/>
      <c r="G528" s="181"/>
      <c r="H528" s="181"/>
      <c r="I528" s="592"/>
    </row>
    <row r="529" spans="1:9" s="147" customFormat="1" ht="15" x14ac:dyDescent="0.2">
      <c r="A529" s="472">
        <v>510</v>
      </c>
      <c r="B529" s="516"/>
      <c r="C529" s="305"/>
      <c r="D529" s="305"/>
      <c r="E529" s="293"/>
      <c r="F529" s="293"/>
      <c r="G529" s="181"/>
      <c r="H529" s="181"/>
      <c r="I529" s="592"/>
    </row>
    <row r="530" spans="1:9" s="147" customFormat="1" ht="15" x14ac:dyDescent="0.2">
      <c r="A530" s="472">
        <v>511</v>
      </c>
      <c r="B530" s="516"/>
      <c r="C530" s="305"/>
      <c r="D530" s="305"/>
      <c r="E530" s="293"/>
      <c r="F530" s="293"/>
      <c r="G530" s="181"/>
      <c r="H530" s="181"/>
      <c r="I530" s="592"/>
    </row>
    <row r="531" spans="1:9" s="147" customFormat="1" ht="15" x14ac:dyDescent="0.2">
      <c r="A531" s="472">
        <v>512</v>
      </c>
      <c r="B531" s="516"/>
      <c r="C531" s="305"/>
      <c r="D531" s="305"/>
      <c r="E531" s="293"/>
      <c r="F531" s="293"/>
      <c r="G531" s="181"/>
      <c r="H531" s="181"/>
      <c r="I531" s="592"/>
    </row>
    <row r="532" spans="1:9" s="147" customFormat="1" ht="15" x14ac:dyDescent="0.2">
      <c r="A532" s="472">
        <v>513</v>
      </c>
      <c r="B532" s="516"/>
      <c r="C532" s="305"/>
      <c r="D532" s="305"/>
      <c r="E532" s="293"/>
      <c r="F532" s="293"/>
      <c r="G532" s="181"/>
      <c r="H532" s="181"/>
      <c r="I532" s="592"/>
    </row>
    <row r="533" spans="1:9" s="147" customFormat="1" ht="15" x14ac:dyDescent="0.2">
      <c r="A533" s="472">
        <v>514</v>
      </c>
      <c r="B533" s="516"/>
      <c r="C533" s="305"/>
      <c r="D533" s="305"/>
      <c r="E533" s="293"/>
      <c r="F533" s="293"/>
      <c r="G533" s="181"/>
      <c r="H533" s="181"/>
      <c r="I533" s="592"/>
    </row>
    <row r="534" spans="1:9" s="147" customFormat="1" ht="15" x14ac:dyDescent="0.2">
      <c r="A534" s="472">
        <v>515</v>
      </c>
      <c r="B534" s="516"/>
      <c r="C534" s="305"/>
      <c r="D534" s="305"/>
      <c r="E534" s="293"/>
      <c r="F534" s="293"/>
      <c r="G534" s="181"/>
      <c r="H534" s="181"/>
      <c r="I534" s="592"/>
    </row>
    <row r="535" spans="1:9" s="147" customFormat="1" ht="15" x14ac:dyDescent="0.2">
      <c r="A535" s="472">
        <v>516</v>
      </c>
      <c r="B535" s="516"/>
      <c r="C535" s="305"/>
      <c r="D535" s="305"/>
      <c r="E535" s="293"/>
      <c r="F535" s="293"/>
      <c r="G535" s="181"/>
      <c r="H535" s="181"/>
      <c r="I535" s="592"/>
    </row>
    <row r="536" spans="1:9" s="147" customFormat="1" ht="15" x14ac:dyDescent="0.2">
      <c r="A536" s="472">
        <v>517</v>
      </c>
      <c r="B536" s="516"/>
      <c r="C536" s="305"/>
      <c r="D536" s="305"/>
      <c r="E536" s="293"/>
      <c r="F536" s="293"/>
      <c r="G536" s="181"/>
      <c r="H536" s="181"/>
      <c r="I536" s="592"/>
    </row>
    <row r="537" spans="1:9" s="147" customFormat="1" ht="15" x14ac:dyDescent="0.2">
      <c r="A537" s="472">
        <v>518</v>
      </c>
      <c r="B537" s="516"/>
      <c r="C537" s="305"/>
      <c r="D537" s="305"/>
      <c r="E537" s="293"/>
      <c r="F537" s="293"/>
      <c r="G537" s="181"/>
      <c r="H537" s="181"/>
      <c r="I537" s="592"/>
    </row>
    <row r="538" spans="1:9" s="147" customFormat="1" ht="15" x14ac:dyDescent="0.2">
      <c r="A538" s="472">
        <v>519</v>
      </c>
      <c r="B538" s="516"/>
      <c r="C538" s="305"/>
      <c r="D538" s="305"/>
      <c r="E538" s="293"/>
      <c r="F538" s="293"/>
      <c r="G538" s="181"/>
      <c r="H538" s="181"/>
      <c r="I538" s="592"/>
    </row>
    <row r="539" spans="1:9" s="147" customFormat="1" ht="15" x14ac:dyDescent="0.2">
      <c r="A539" s="472">
        <v>520</v>
      </c>
      <c r="B539" s="516"/>
      <c r="C539" s="305"/>
      <c r="D539" s="305"/>
      <c r="E539" s="293"/>
      <c r="F539" s="293"/>
      <c r="G539" s="181"/>
      <c r="H539" s="181"/>
      <c r="I539" s="592"/>
    </row>
    <row r="540" spans="1:9" s="147" customFormat="1" ht="15" x14ac:dyDescent="0.2">
      <c r="A540" s="472">
        <v>521</v>
      </c>
      <c r="B540" s="516"/>
      <c r="C540" s="305"/>
      <c r="D540" s="305"/>
      <c r="E540" s="293"/>
      <c r="F540" s="293"/>
      <c r="G540" s="181"/>
      <c r="H540" s="181"/>
      <c r="I540" s="592"/>
    </row>
    <row r="541" spans="1:9" s="147" customFormat="1" ht="15" x14ac:dyDescent="0.2">
      <c r="A541" s="472">
        <v>522</v>
      </c>
      <c r="B541" s="516"/>
      <c r="C541" s="305"/>
      <c r="D541" s="305"/>
      <c r="E541" s="293"/>
      <c r="F541" s="293"/>
      <c r="G541" s="181"/>
      <c r="H541" s="181"/>
      <c r="I541" s="592"/>
    </row>
    <row r="542" spans="1:9" s="147" customFormat="1" ht="15" x14ac:dyDescent="0.2">
      <c r="A542" s="472">
        <v>523</v>
      </c>
      <c r="B542" s="516"/>
      <c r="C542" s="305"/>
      <c r="D542" s="305"/>
      <c r="E542" s="293"/>
      <c r="F542" s="293"/>
      <c r="G542" s="181"/>
      <c r="H542" s="181"/>
      <c r="I542" s="592"/>
    </row>
    <row r="543" spans="1:9" s="147" customFormat="1" ht="15" x14ac:dyDescent="0.2">
      <c r="A543" s="472">
        <v>524</v>
      </c>
      <c r="B543" s="516"/>
      <c r="C543" s="305"/>
      <c r="D543" s="305"/>
      <c r="E543" s="293"/>
      <c r="F543" s="293"/>
      <c r="G543" s="181"/>
      <c r="H543" s="181"/>
      <c r="I543" s="592"/>
    </row>
    <row r="544" spans="1:9" s="147" customFormat="1" ht="15" x14ac:dyDescent="0.2">
      <c r="A544" s="472">
        <v>525</v>
      </c>
      <c r="B544" s="516"/>
      <c r="C544" s="305"/>
      <c r="D544" s="305"/>
      <c r="E544" s="293"/>
      <c r="F544" s="293"/>
      <c r="G544" s="181"/>
      <c r="H544" s="181"/>
      <c r="I544" s="592"/>
    </row>
    <row r="545" spans="1:9" s="147" customFormat="1" ht="15" x14ac:dyDescent="0.2">
      <c r="A545" s="472">
        <v>526</v>
      </c>
      <c r="B545" s="516"/>
      <c r="C545" s="305"/>
      <c r="D545" s="305"/>
      <c r="E545" s="293"/>
      <c r="F545" s="293"/>
      <c r="G545" s="181"/>
      <c r="H545" s="181"/>
      <c r="I545" s="592"/>
    </row>
    <row r="546" spans="1:9" s="147" customFormat="1" ht="15" x14ac:dyDescent="0.2">
      <c r="A546" s="472">
        <v>527</v>
      </c>
      <c r="B546" s="516"/>
      <c r="C546" s="305"/>
      <c r="D546" s="305"/>
      <c r="E546" s="293"/>
      <c r="F546" s="293"/>
      <c r="G546" s="181"/>
      <c r="H546" s="181"/>
      <c r="I546" s="592"/>
    </row>
    <row r="547" spans="1:9" s="147" customFormat="1" ht="15" x14ac:dyDescent="0.2">
      <c r="A547" s="472">
        <v>528</v>
      </c>
      <c r="B547" s="516"/>
      <c r="C547" s="305"/>
      <c r="D547" s="305"/>
      <c r="E547" s="293"/>
      <c r="F547" s="293"/>
      <c r="G547" s="181"/>
      <c r="H547" s="181"/>
      <c r="I547" s="592"/>
    </row>
    <row r="548" spans="1:9" s="147" customFormat="1" ht="15" x14ac:dyDescent="0.2">
      <c r="A548" s="472">
        <v>529</v>
      </c>
      <c r="B548" s="516"/>
      <c r="C548" s="305"/>
      <c r="D548" s="305"/>
      <c r="E548" s="293"/>
      <c r="F548" s="293"/>
      <c r="G548" s="181"/>
      <c r="H548" s="181"/>
      <c r="I548" s="592"/>
    </row>
    <row r="549" spans="1:9" s="147" customFormat="1" ht="15" x14ac:dyDescent="0.2">
      <c r="A549" s="472">
        <v>530</v>
      </c>
      <c r="B549" s="516"/>
      <c r="C549" s="305"/>
      <c r="D549" s="305"/>
      <c r="E549" s="293"/>
      <c r="F549" s="293"/>
      <c r="G549" s="181"/>
      <c r="H549" s="181"/>
      <c r="I549" s="592"/>
    </row>
    <row r="550" spans="1:9" s="147" customFormat="1" ht="15" x14ac:dyDescent="0.2">
      <c r="A550" s="472">
        <v>531</v>
      </c>
      <c r="B550" s="516"/>
      <c r="C550" s="305"/>
      <c r="D550" s="305"/>
      <c r="E550" s="293"/>
      <c r="F550" s="293"/>
      <c r="G550" s="181"/>
      <c r="H550" s="181"/>
      <c r="I550" s="592"/>
    </row>
    <row r="551" spans="1:9" s="147" customFormat="1" ht="15" x14ac:dyDescent="0.2">
      <c r="A551" s="472">
        <v>532</v>
      </c>
      <c r="B551" s="516"/>
      <c r="C551" s="305"/>
      <c r="D551" s="305"/>
      <c r="E551" s="293"/>
      <c r="F551" s="293"/>
      <c r="G551" s="181"/>
      <c r="H551" s="181"/>
      <c r="I551" s="592"/>
    </row>
    <row r="552" spans="1:9" s="147" customFormat="1" ht="15" x14ac:dyDescent="0.2">
      <c r="A552" s="472">
        <v>533</v>
      </c>
      <c r="B552" s="516"/>
      <c r="C552" s="305"/>
      <c r="D552" s="305"/>
      <c r="E552" s="293"/>
      <c r="F552" s="293"/>
      <c r="G552" s="181"/>
      <c r="H552" s="181"/>
      <c r="I552" s="592"/>
    </row>
    <row r="553" spans="1:9" s="147" customFormat="1" ht="15" x14ac:dyDescent="0.2">
      <c r="A553" s="472">
        <v>534</v>
      </c>
      <c r="B553" s="516"/>
      <c r="C553" s="305"/>
      <c r="D553" s="305"/>
      <c r="E553" s="293"/>
      <c r="F553" s="293"/>
      <c r="G553" s="181"/>
      <c r="H553" s="181"/>
      <c r="I553" s="592"/>
    </row>
    <row r="554" spans="1:9" s="147" customFormat="1" ht="15" x14ac:dyDescent="0.2">
      <c r="A554" s="472">
        <v>535</v>
      </c>
      <c r="B554" s="516"/>
      <c r="C554" s="305"/>
      <c r="D554" s="305"/>
      <c r="E554" s="293"/>
      <c r="F554" s="293"/>
      <c r="G554" s="181"/>
      <c r="H554" s="181"/>
      <c r="I554" s="592"/>
    </row>
    <row r="555" spans="1:9" s="147" customFormat="1" ht="15" x14ac:dyDescent="0.2">
      <c r="A555" s="472">
        <v>536</v>
      </c>
      <c r="B555" s="516"/>
      <c r="C555" s="305"/>
      <c r="D555" s="305"/>
      <c r="E555" s="293"/>
      <c r="F555" s="293"/>
      <c r="G555" s="181"/>
      <c r="H555" s="181"/>
      <c r="I555" s="592"/>
    </row>
    <row r="556" spans="1:9" s="147" customFormat="1" ht="15" x14ac:dyDescent="0.2">
      <c r="A556" s="472">
        <v>537</v>
      </c>
      <c r="B556" s="516"/>
      <c r="C556" s="305"/>
      <c r="D556" s="305"/>
      <c r="E556" s="293"/>
      <c r="F556" s="293"/>
      <c r="G556" s="181"/>
      <c r="H556" s="181"/>
      <c r="I556" s="592"/>
    </row>
    <row r="557" spans="1:9" s="147" customFormat="1" ht="15" x14ac:dyDescent="0.2">
      <c r="A557" s="472">
        <v>538</v>
      </c>
      <c r="B557" s="516"/>
      <c r="C557" s="305"/>
      <c r="D557" s="305"/>
      <c r="E557" s="293"/>
      <c r="F557" s="293"/>
      <c r="G557" s="181"/>
      <c r="H557" s="181"/>
      <c r="I557" s="592"/>
    </row>
    <row r="558" spans="1:9" s="147" customFormat="1" ht="15" x14ac:dyDescent="0.2">
      <c r="A558" s="472">
        <v>539</v>
      </c>
      <c r="B558" s="516"/>
      <c r="C558" s="305"/>
      <c r="D558" s="305"/>
      <c r="E558" s="293"/>
      <c r="F558" s="293"/>
      <c r="G558" s="181"/>
      <c r="H558" s="181"/>
      <c r="I558" s="592"/>
    </row>
    <row r="559" spans="1:9" s="147" customFormat="1" ht="15" x14ac:dyDescent="0.2">
      <c r="A559" s="472">
        <v>540</v>
      </c>
      <c r="B559" s="516"/>
      <c r="C559" s="305"/>
      <c r="D559" s="305"/>
      <c r="E559" s="293"/>
      <c r="F559" s="293"/>
      <c r="G559" s="181"/>
      <c r="H559" s="181"/>
      <c r="I559" s="592"/>
    </row>
    <row r="560" spans="1:9" s="147" customFormat="1" ht="15" x14ac:dyDescent="0.2">
      <c r="A560" s="472">
        <v>541</v>
      </c>
      <c r="B560" s="516"/>
      <c r="C560" s="305"/>
      <c r="D560" s="305"/>
      <c r="E560" s="293"/>
      <c r="F560" s="293"/>
      <c r="G560" s="181"/>
      <c r="H560" s="181"/>
      <c r="I560" s="592"/>
    </row>
    <row r="561" spans="1:9" s="147" customFormat="1" ht="15" x14ac:dyDescent="0.2">
      <c r="A561" s="472">
        <v>542</v>
      </c>
      <c r="B561" s="516"/>
      <c r="C561" s="305"/>
      <c r="D561" s="305"/>
      <c r="E561" s="293"/>
      <c r="F561" s="293"/>
      <c r="G561" s="181"/>
      <c r="H561" s="181"/>
      <c r="I561" s="592"/>
    </row>
    <row r="562" spans="1:9" s="147" customFormat="1" ht="15" x14ac:dyDescent="0.2">
      <c r="A562" s="472">
        <v>543</v>
      </c>
      <c r="B562" s="516"/>
      <c r="C562" s="305"/>
      <c r="D562" s="305"/>
      <c r="E562" s="293"/>
      <c r="F562" s="293"/>
      <c r="G562" s="181"/>
      <c r="H562" s="181"/>
      <c r="I562" s="592"/>
    </row>
    <row r="563" spans="1:9" s="147" customFormat="1" ht="15" x14ac:dyDescent="0.2">
      <c r="A563" s="472">
        <v>544</v>
      </c>
      <c r="B563" s="516"/>
      <c r="C563" s="305"/>
      <c r="D563" s="305"/>
      <c r="E563" s="293"/>
      <c r="F563" s="293"/>
      <c r="G563" s="181"/>
      <c r="H563" s="181"/>
      <c r="I563" s="592"/>
    </row>
    <row r="564" spans="1:9" s="147" customFormat="1" ht="15" x14ac:dyDescent="0.2">
      <c r="A564" s="472">
        <v>545</v>
      </c>
      <c r="B564" s="516"/>
      <c r="C564" s="305"/>
      <c r="D564" s="305"/>
      <c r="E564" s="293"/>
      <c r="F564" s="293"/>
      <c r="G564" s="181"/>
      <c r="H564" s="181"/>
      <c r="I564" s="592"/>
    </row>
    <row r="565" spans="1:9" s="147" customFormat="1" ht="15" x14ac:dyDescent="0.2">
      <c r="A565" s="472">
        <v>546</v>
      </c>
      <c r="B565" s="516"/>
      <c r="C565" s="305"/>
      <c r="D565" s="305"/>
      <c r="E565" s="293"/>
      <c r="F565" s="293"/>
      <c r="G565" s="181"/>
      <c r="H565" s="181"/>
      <c r="I565" s="592"/>
    </row>
    <row r="566" spans="1:9" s="147" customFormat="1" ht="15" x14ac:dyDescent="0.2">
      <c r="A566" s="472">
        <v>547</v>
      </c>
      <c r="B566" s="516"/>
      <c r="C566" s="305"/>
      <c r="D566" s="305"/>
      <c r="E566" s="293"/>
      <c r="F566" s="293"/>
      <c r="G566" s="181"/>
      <c r="H566" s="181"/>
      <c r="I566" s="592"/>
    </row>
    <row r="567" spans="1:9" s="147" customFormat="1" ht="15" x14ac:dyDescent="0.2">
      <c r="A567" s="472">
        <v>548</v>
      </c>
      <c r="B567" s="516"/>
      <c r="C567" s="305"/>
      <c r="D567" s="305"/>
      <c r="E567" s="293"/>
      <c r="F567" s="293"/>
      <c r="G567" s="181"/>
      <c r="H567" s="181"/>
      <c r="I567" s="592"/>
    </row>
    <row r="568" spans="1:9" s="147" customFormat="1" ht="15" x14ac:dyDescent="0.2">
      <c r="A568" s="472">
        <v>549</v>
      </c>
      <c r="B568" s="516"/>
      <c r="C568" s="305"/>
      <c r="D568" s="305"/>
      <c r="E568" s="293"/>
      <c r="F568" s="293"/>
      <c r="G568" s="181"/>
      <c r="H568" s="181"/>
      <c r="I568" s="592"/>
    </row>
    <row r="569" spans="1:9" s="147" customFormat="1" ht="15" x14ac:dyDescent="0.2">
      <c r="A569" s="472">
        <v>550</v>
      </c>
      <c r="B569" s="516"/>
      <c r="C569" s="305"/>
      <c r="D569" s="305"/>
      <c r="E569" s="293"/>
      <c r="F569" s="293"/>
      <c r="G569" s="181"/>
      <c r="H569" s="181"/>
      <c r="I569" s="592"/>
    </row>
    <row r="570" spans="1:9" s="147" customFormat="1" ht="15" x14ac:dyDescent="0.2">
      <c r="A570" s="472">
        <v>551</v>
      </c>
      <c r="B570" s="516"/>
      <c r="C570" s="305"/>
      <c r="D570" s="305"/>
      <c r="E570" s="293"/>
      <c r="F570" s="293"/>
      <c r="G570" s="181"/>
      <c r="H570" s="181"/>
      <c r="I570" s="592"/>
    </row>
    <row r="571" spans="1:9" s="147" customFormat="1" ht="15" x14ac:dyDescent="0.2">
      <c r="A571" s="472">
        <v>552</v>
      </c>
      <c r="B571" s="516"/>
      <c r="C571" s="305"/>
      <c r="D571" s="305"/>
      <c r="E571" s="293"/>
      <c r="F571" s="293"/>
      <c r="G571" s="181"/>
      <c r="H571" s="181"/>
      <c r="I571" s="592"/>
    </row>
    <row r="572" spans="1:9" s="147" customFormat="1" ht="15" x14ac:dyDescent="0.2">
      <c r="A572" s="472">
        <v>553</v>
      </c>
      <c r="B572" s="516"/>
      <c r="C572" s="305"/>
      <c r="D572" s="305"/>
      <c r="E572" s="293"/>
      <c r="F572" s="293"/>
      <c r="G572" s="181"/>
      <c r="H572" s="181"/>
      <c r="I572" s="592"/>
    </row>
    <row r="573" spans="1:9" s="147" customFormat="1" ht="15" x14ac:dyDescent="0.2">
      <c r="A573" s="472">
        <v>554</v>
      </c>
      <c r="B573" s="516"/>
      <c r="C573" s="305"/>
      <c r="D573" s="305"/>
      <c r="E573" s="293"/>
      <c r="F573" s="293"/>
      <c r="G573" s="181"/>
      <c r="H573" s="181"/>
      <c r="I573" s="592"/>
    </row>
    <row r="574" spans="1:9" s="147" customFormat="1" ht="15" x14ac:dyDescent="0.2">
      <c r="A574" s="472">
        <v>555</v>
      </c>
      <c r="B574" s="516"/>
      <c r="C574" s="305"/>
      <c r="D574" s="305"/>
      <c r="E574" s="293"/>
      <c r="F574" s="293"/>
      <c r="G574" s="181"/>
      <c r="H574" s="181"/>
      <c r="I574" s="592"/>
    </row>
    <row r="575" spans="1:9" s="147" customFormat="1" ht="15" x14ac:dyDescent="0.2">
      <c r="A575" s="472">
        <v>556</v>
      </c>
      <c r="B575" s="516"/>
      <c r="C575" s="305"/>
      <c r="D575" s="305"/>
      <c r="E575" s="293"/>
      <c r="F575" s="293"/>
      <c r="G575" s="181"/>
      <c r="H575" s="181"/>
      <c r="I575" s="592"/>
    </row>
    <row r="576" spans="1:9" s="147" customFormat="1" ht="15" x14ac:dyDescent="0.2">
      <c r="A576" s="472">
        <v>557</v>
      </c>
      <c r="B576" s="516"/>
      <c r="C576" s="305"/>
      <c r="D576" s="305"/>
      <c r="E576" s="293"/>
      <c r="F576" s="293"/>
      <c r="G576" s="181"/>
      <c r="H576" s="181"/>
      <c r="I576" s="592"/>
    </row>
    <row r="577" spans="1:9" s="147" customFormat="1" ht="15" x14ac:dyDescent="0.2">
      <c r="A577" s="472">
        <v>558</v>
      </c>
      <c r="B577" s="516"/>
      <c r="C577" s="305"/>
      <c r="D577" s="305"/>
      <c r="E577" s="293"/>
      <c r="F577" s="293"/>
      <c r="G577" s="181"/>
      <c r="H577" s="181"/>
      <c r="I577" s="592"/>
    </row>
    <row r="578" spans="1:9" s="147" customFormat="1" ht="15" x14ac:dyDescent="0.2">
      <c r="A578" s="472">
        <v>559</v>
      </c>
      <c r="B578" s="516"/>
      <c r="C578" s="305"/>
      <c r="D578" s="305"/>
      <c r="E578" s="293"/>
      <c r="F578" s="293"/>
      <c r="G578" s="181"/>
      <c r="H578" s="181"/>
      <c r="I578" s="592"/>
    </row>
    <row r="579" spans="1:9" s="147" customFormat="1" ht="15" x14ac:dyDescent="0.2">
      <c r="A579" s="472">
        <v>560</v>
      </c>
      <c r="B579" s="516"/>
      <c r="C579" s="305"/>
      <c r="D579" s="305"/>
      <c r="E579" s="293"/>
      <c r="F579" s="293"/>
      <c r="G579" s="181"/>
      <c r="H579" s="181"/>
      <c r="I579" s="592"/>
    </row>
    <row r="580" spans="1:9" s="147" customFormat="1" ht="15" x14ac:dyDescent="0.2">
      <c r="A580" s="472">
        <v>561</v>
      </c>
      <c r="B580" s="516"/>
      <c r="C580" s="305"/>
      <c r="D580" s="305"/>
      <c r="E580" s="293"/>
      <c r="F580" s="293"/>
      <c r="G580" s="181"/>
      <c r="H580" s="181"/>
      <c r="I580" s="592"/>
    </row>
    <row r="581" spans="1:9" s="147" customFormat="1" ht="15" x14ac:dyDescent="0.2">
      <c r="A581" s="472">
        <v>562</v>
      </c>
      <c r="B581" s="516"/>
      <c r="C581" s="305"/>
      <c r="D581" s="305"/>
      <c r="E581" s="293"/>
      <c r="F581" s="293"/>
      <c r="G581" s="181"/>
      <c r="H581" s="181"/>
      <c r="I581" s="592"/>
    </row>
    <row r="582" spans="1:9" s="147" customFormat="1" ht="15" x14ac:dyDescent="0.2">
      <c r="A582" s="472">
        <v>563</v>
      </c>
      <c r="B582" s="516"/>
      <c r="C582" s="305"/>
      <c r="D582" s="305"/>
      <c r="E582" s="293"/>
      <c r="F582" s="293"/>
      <c r="G582" s="181"/>
      <c r="H582" s="181"/>
      <c r="I582" s="592"/>
    </row>
    <row r="583" spans="1:9" s="147" customFormat="1" ht="15" x14ac:dyDescent="0.2">
      <c r="A583" s="472">
        <v>564</v>
      </c>
      <c r="B583" s="516"/>
      <c r="C583" s="305"/>
      <c r="D583" s="305"/>
      <c r="E583" s="293"/>
      <c r="F583" s="293"/>
      <c r="G583" s="181"/>
      <c r="H583" s="181"/>
      <c r="I583" s="592"/>
    </row>
    <row r="584" spans="1:9" s="147" customFormat="1" ht="15" x14ac:dyDescent="0.2">
      <c r="A584" s="472">
        <v>565</v>
      </c>
      <c r="B584" s="516"/>
      <c r="C584" s="305"/>
      <c r="D584" s="305"/>
      <c r="E584" s="293"/>
      <c r="F584" s="293"/>
      <c r="G584" s="181"/>
      <c r="H584" s="181"/>
      <c r="I584" s="592"/>
    </row>
    <row r="585" spans="1:9" s="147" customFormat="1" ht="15" x14ac:dyDescent="0.2">
      <c r="A585" s="472">
        <v>566</v>
      </c>
      <c r="B585" s="516"/>
      <c r="C585" s="305"/>
      <c r="D585" s="305"/>
      <c r="E585" s="293"/>
      <c r="F585" s="293"/>
      <c r="G585" s="181"/>
      <c r="H585" s="181"/>
      <c r="I585" s="592"/>
    </row>
    <row r="586" spans="1:9" s="147" customFormat="1" ht="15" x14ac:dyDescent="0.2">
      <c r="A586" s="472">
        <v>567</v>
      </c>
      <c r="B586" s="516"/>
      <c r="C586" s="305"/>
      <c r="D586" s="305"/>
      <c r="E586" s="293"/>
      <c r="F586" s="293"/>
      <c r="G586" s="181"/>
      <c r="H586" s="181"/>
      <c r="I586" s="592"/>
    </row>
    <row r="587" spans="1:9" s="147" customFormat="1" ht="15" x14ac:dyDescent="0.2">
      <c r="A587" s="472">
        <v>568</v>
      </c>
      <c r="B587" s="516"/>
      <c r="C587" s="305"/>
      <c r="D587" s="305"/>
      <c r="E587" s="293"/>
      <c r="F587" s="293"/>
      <c r="G587" s="181"/>
      <c r="H587" s="181"/>
      <c r="I587" s="592"/>
    </row>
    <row r="588" spans="1:9" s="147" customFormat="1" ht="15" x14ac:dyDescent="0.2">
      <c r="A588" s="472">
        <v>569</v>
      </c>
      <c r="B588" s="516"/>
      <c r="C588" s="305"/>
      <c r="D588" s="305"/>
      <c r="E588" s="293"/>
      <c r="F588" s="293"/>
      <c r="G588" s="181"/>
      <c r="H588" s="181"/>
      <c r="I588" s="592"/>
    </row>
    <row r="589" spans="1:9" s="147" customFormat="1" ht="15" x14ac:dyDescent="0.2">
      <c r="A589" s="472">
        <v>570</v>
      </c>
      <c r="B589" s="516"/>
      <c r="C589" s="305"/>
      <c r="D589" s="305"/>
      <c r="E589" s="293"/>
      <c r="F589" s="293"/>
      <c r="G589" s="181"/>
      <c r="H589" s="181"/>
      <c r="I589" s="592"/>
    </row>
    <row r="590" spans="1:9" s="147" customFormat="1" ht="15" x14ac:dyDescent="0.2">
      <c r="A590" s="472">
        <v>571</v>
      </c>
      <c r="B590" s="516"/>
      <c r="C590" s="305"/>
      <c r="D590" s="305"/>
      <c r="E590" s="293"/>
      <c r="F590" s="293"/>
      <c r="G590" s="181"/>
      <c r="H590" s="181"/>
      <c r="I590" s="592"/>
    </row>
    <row r="591" spans="1:9" s="147" customFormat="1" ht="15" x14ac:dyDescent="0.2">
      <c r="A591" s="472">
        <v>572</v>
      </c>
      <c r="B591" s="516"/>
      <c r="C591" s="305"/>
      <c r="D591" s="305"/>
      <c r="E591" s="293"/>
      <c r="F591" s="293"/>
      <c r="G591" s="181"/>
      <c r="H591" s="181"/>
      <c r="I591" s="592"/>
    </row>
    <row r="592" spans="1:9" s="147" customFormat="1" ht="15" x14ac:dyDescent="0.2">
      <c r="A592" s="472">
        <v>573</v>
      </c>
      <c r="B592" s="516"/>
      <c r="C592" s="305"/>
      <c r="D592" s="305"/>
      <c r="E592" s="293"/>
      <c r="F592" s="293"/>
      <c r="G592" s="181"/>
      <c r="H592" s="181"/>
      <c r="I592" s="592"/>
    </row>
    <row r="593" spans="1:9" s="147" customFormat="1" ht="15" x14ac:dyDescent="0.2">
      <c r="A593" s="472">
        <v>574</v>
      </c>
      <c r="B593" s="516"/>
      <c r="C593" s="305"/>
      <c r="D593" s="305"/>
      <c r="E593" s="293"/>
      <c r="F593" s="293"/>
      <c r="G593" s="181"/>
      <c r="H593" s="181"/>
      <c r="I593" s="592"/>
    </row>
    <row r="594" spans="1:9" s="147" customFormat="1" ht="15" x14ac:dyDescent="0.2">
      <c r="A594" s="472">
        <v>575</v>
      </c>
      <c r="B594" s="516"/>
      <c r="C594" s="305"/>
      <c r="D594" s="305"/>
      <c r="E594" s="293"/>
      <c r="F594" s="293"/>
      <c r="G594" s="181"/>
      <c r="H594" s="181"/>
      <c r="I594" s="592"/>
    </row>
    <row r="595" spans="1:9" s="147" customFormat="1" ht="15" x14ac:dyDescent="0.2">
      <c r="A595" s="472">
        <v>576</v>
      </c>
      <c r="B595" s="516"/>
      <c r="C595" s="305"/>
      <c r="D595" s="305"/>
      <c r="E595" s="293"/>
      <c r="F595" s="293"/>
      <c r="G595" s="181"/>
      <c r="H595" s="181"/>
      <c r="I595" s="592"/>
    </row>
    <row r="596" spans="1:9" s="147" customFormat="1" ht="15" x14ac:dyDescent="0.2">
      <c r="A596" s="472">
        <v>577</v>
      </c>
      <c r="B596" s="516"/>
      <c r="C596" s="305"/>
      <c r="D596" s="305"/>
      <c r="E596" s="293"/>
      <c r="F596" s="293"/>
      <c r="G596" s="181"/>
      <c r="H596" s="181"/>
      <c r="I596" s="592"/>
    </row>
    <row r="597" spans="1:9" s="147" customFormat="1" ht="15" x14ac:dyDescent="0.2">
      <c r="A597" s="472">
        <v>578</v>
      </c>
      <c r="B597" s="516"/>
      <c r="C597" s="305"/>
      <c r="D597" s="305"/>
      <c r="E597" s="293"/>
      <c r="F597" s="293"/>
      <c r="G597" s="181"/>
      <c r="H597" s="181"/>
      <c r="I597" s="592"/>
    </row>
    <row r="598" spans="1:9" s="147" customFormat="1" ht="15" x14ac:dyDescent="0.2">
      <c r="A598" s="472">
        <v>579</v>
      </c>
      <c r="B598" s="516"/>
      <c r="C598" s="305"/>
      <c r="D598" s="305"/>
      <c r="E598" s="293"/>
      <c r="F598" s="293"/>
      <c r="G598" s="181"/>
      <c r="H598" s="181"/>
      <c r="I598" s="592"/>
    </row>
    <row r="599" spans="1:9" s="147" customFormat="1" ht="15" x14ac:dyDescent="0.2">
      <c r="A599" s="472">
        <v>580</v>
      </c>
      <c r="B599" s="516"/>
      <c r="C599" s="305"/>
      <c r="D599" s="305"/>
      <c r="E599" s="293"/>
      <c r="F599" s="293"/>
      <c r="G599" s="181"/>
      <c r="H599" s="181"/>
      <c r="I599" s="592"/>
    </row>
    <row r="600" spans="1:9" s="147" customFormat="1" ht="15" x14ac:dyDescent="0.2">
      <c r="A600" s="472">
        <v>581</v>
      </c>
      <c r="B600" s="516"/>
      <c r="C600" s="305"/>
      <c r="D600" s="305"/>
      <c r="E600" s="293"/>
      <c r="F600" s="293"/>
      <c r="G600" s="181"/>
      <c r="H600" s="181"/>
      <c r="I600" s="592"/>
    </row>
    <row r="601" spans="1:9" s="147" customFormat="1" ht="15" x14ac:dyDescent="0.2">
      <c r="A601" s="472">
        <v>582</v>
      </c>
      <c r="B601" s="516"/>
      <c r="C601" s="305"/>
      <c r="D601" s="305"/>
      <c r="E601" s="293"/>
      <c r="F601" s="293"/>
      <c r="G601" s="181"/>
      <c r="H601" s="181"/>
      <c r="I601" s="592"/>
    </row>
    <row r="602" spans="1:9" s="147" customFormat="1" ht="15" x14ac:dyDescent="0.2">
      <c r="A602" s="472">
        <v>583</v>
      </c>
      <c r="B602" s="516"/>
      <c r="C602" s="305"/>
      <c r="D602" s="305"/>
      <c r="E602" s="293"/>
      <c r="F602" s="293"/>
      <c r="G602" s="181"/>
      <c r="H602" s="181"/>
      <c r="I602" s="592"/>
    </row>
    <row r="603" spans="1:9" s="147" customFormat="1" ht="15" x14ac:dyDescent="0.2">
      <c r="A603" s="472">
        <v>584</v>
      </c>
      <c r="B603" s="516"/>
      <c r="C603" s="305"/>
      <c r="D603" s="305"/>
      <c r="E603" s="293"/>
      <c r="F603" s="293"/>
      <c r="G603" s="181"/>
      <c r="H603" s="181"/>
      <c r="I603" s="592"/>
    </row>
    <row r="604" spans="1:9" s="147" customFormat="1" ht="15" x14ac:dyDescent="0.2">
      <c r="A604" s="472">
        <v>585</v>
      </c>
      <c r="B604" s="516"/>
      <c r="C604" s="305"/>
      <c r="D604" s="305"/>
      <c r="E604" s="293"/>
      <c r="F604" s="293"/>
      <c r="G604" s="181"/>
      <c r="H604" s="181"/>
      <c r="I604" s="592"/>
    </row>
    <row r="605" spans="1:9" s="147" customFormat="1" ht="15" x14ac:dyDescent="0.2">
      <c r="A605" s="472">
        <v>586</v>
      </c>
      <c r="B605" s="516"/>
      <c r="C605" s="305"/>
      <c r="D605" s="305"/>
      <c r="E605" s="293"/>
      <c r="F605" s="293"/>
      <c r="G605" s="181"/>
      <c r="H605" s="181"/>
      <c r="I605" s="592"/>
    </row>
    <row r="606" spans="1:9" s="147" customFormat="1" ht="15" x14ac:dyDescent="0.2">
      <c r="A606" s="472">
        <v>587</v>
      </c>
      <c r="B606" s="516"/>
      <c r="C606" s="305"/>
      <c r="D606" s="305"/>
      <c r="E606" s="293"/>
      <c r="F606" s="293"/>
      <c r="G606" s="181"/>
      <c r="H606" s="181"/>
      <c r="I606" s="592"/>
    </row>
    <row r="607" spans="1:9" s="147" customFormat="1" ht="15" x14ac:dyDescent="0.2">
      <c r="A607" s="472">
        <v>588</v>
      </c>
      <c r="B607" s="516"/>
      <c r="C607" s="305"/>
      <c r="D607" s="305"/>
      <c r="E607" s="293"/>
      <c r="F607" s="293"/>
      <c r="G607" s="181"/>
      <c r="H607" s="181"/>
      <c r="I607" s="592"/>
    </row>
    <row r="608" spans="1:9" s="147" customFormat="1" ht="15" x14ac:dyDescent="0.2">
      <c r="A608" s="472">
        <v>589</v>
      </c>
      <c r="B608" s="516"/>
      <c r="C608" s="305"/>
      <c r="D608" s="305"/>
      <c r="E608" s="293"/>
      <c r="F608" s="293"/>
      <c r="G608" s="181"/>
      <c r="H608" s="181"/>
      <c r="I608" s="592"/>
    </row>
    <row r="609" spans="1:9" s="147" customFormat="1" ht="15" x14ac:dyDescent="0.2">
      <c r="A609" s="472">
        <v>590</v>
      </c>
      <c r="B609" s="516"/>
      <c r="C609" s="305"/>
      <c r="D609" s="305"/>
      <c r="E609" s="293"/>
      <c r="F609" s="293"/>
      <c r="G609" s="181"/>
      <c r="H609" s="181"/>
      <c r="I609" s="592"/>
    </row>
    <row r="610" spans="1:9" s="147" customFormat="1" ht="15" x14ac:dyDescent="0.2">
      <c r="A610" s="472">
        <v>591</v>
      </c>
      <c r="B610" s="516"/>
      <c r="C610" s="305"/>
      <c r="D610" s="305"/>
      <c r="E610" s="293"/>
      <c r="F610" s="293"/>
      <c r="G610" s="181"/>
      <c r="H610" s="181"/>
      <c r="I610" s="592"/>
    </row>
    <row r="611" spans="1:9" s="147" customFormat="1" ht="15" x14ac:dyDescent="0.2">
      <c r="A611" s="472">
        <v>592</v>
      </c>
      <c r="B611" s="516"/>
      <c r="C611" s="305"/>
      <c r="D611" s="305"/>
      <c r="E611" s="293"/>
      <c r="F611" s="293"/>
      <c r="G611" s="181"/>
      <c r="H611" s="181"/>
      <c r="I611" s="592"/>
    </row>
    <row r="612" spans="1:9" s="147" customFormat="1" ht="15" x14ac:dyDescent="0.2">
      <c r="A612" s="472">
        <v>593</v>
      </c>
      <c r="B612" s="516"/>
      <c r="C612" s="305"/>
      <c r="D612" s="305"/>
      <c r="E612" s="293"/>
      <c r="F612" s="293"/>
      <c r="G612" s="181"/>
      <c r="H612" s="181"/>
      <c r="I612" s="592"/>
    </row>
    <row r="613" spans="1:9" s="147" customFormat="1" ht="15" x14ac:dyDescent="0.2">
      <c r="A613" s="472">
        <v>594</v>
      </c>
      <c r="B613" s="516"/>
      <c r="C613" s="305"/>
      <c r="D613" s="305"/>
      <c r="E613" s="293"/>
      <c r="F613" s="293"/>
      <c r="G613" s="181"/>
      <c r="H613" s="181"/>
      <c r="I613" s="592"/>
    </row>
    <row r="614" spans="1:9" s="147" customFormat="1" ht="15" x14ac:dyDescent="0.2">
      <c r="A614" s="472">
        <v>595</v>
      </c>
      <c r="B614" s="516"/>
      <c r="C614" s="305"/>
      <c r="D614" s="305"/>
      <c r="E614" s="293"/>
      <c r="F614" s="293"/>
      <c r="G614" s="181"/>
      <c r="H614" s="181"/>
      <c r="I614" s="592"/>
    </row>
    <row r="615" spans="1:9" s="147" customFormat="1" ht="15" x14ac:dyDescent="0.2">
      <c r="A615" s="472">
        <v>596</v>
      </c>
      <c r="B615" s="516"/>
      <c r="C615" s="305"/>
      <c r="D615" s="305"/>
      <c r="E615" s="293"/>
      <c r="F615" s="293"/>
      <c r="G615" s="181"/>
      <c r="H615" s="181"/>
      <c r="I615" s="592"/>
    </row>
    <row r="616" spans="1:9" s="147" customFormat="1" ht="15" x14ac:dyDescent="0.2">
      <c r="A616" s="472">
        <v>597</v>
      </c>
      <c r="B616" s="516"/>
      <c r="C616" s="305"/>
      <c r="D616" s="305"/>
      <c r="E616" s="293"/>
      <c r="F616" s="293"/>
      <c r="G616" s="181"/>
      <c r="H616" s="181"/>
      <c r="I616" s="592"/>
    </row>
    <row r="617" spans="1:9" s="147" customFormat="1" ht="15" x14ac:dyDescent="0.2">
      <c r="A617" s="472">
        <v>598</v>
      </c>
      <c r="B617" s="516"/>
      <c r="C617" s="305"/>
      <c r="D617" s="305"/>
      <c r="E617" s="293"/>
      <c r="F617" s="293"/>
      <c r="G617" s="181"/>
      <c r="H617" s="181"/>
      <c r="I617" s="592"/>
    </row>
    <row r="618" spans="1:9" s="147" customFormat="1" ht="15" x14ac:dyDescent="0.2">
      <c r="A618" s="472">
        <v>599</v>
      </c>
      <c r="B618" s="516"/>
      <c r="C618" s="305"/>
      <c r="D618" s="305"/>
      <c r="E618" s="293"/>
      <c r="F618" s="293"/>
      <c r="G618" s="181"/>
      <c r="H618" s="181"/>
      <c r="I618" s="592"/>
    </row>
    <row r="619" spans="1:9" s="147" customFormat="1" ht="15" x14ac:dyDescent="0.2">
      <c r="A619" s="472">
        <v>600</v>
      </c>
      <c r="B619" s="516"/>
      <c r="C619" s="305"/>
      <c r="D619" s="305"/>
      <c r="E619" s="293"/>
      <c r="F619" s="293"/>
      <c r="G619" s="181"/>
      <c r="H619" s="181"/>
      <c r="I619" s="592"/>
    </row>
    <row r="620" spans="1:9" s="147" customFormat="1" ht="15" x14ac:dyDescent="0.2">
      <c r="A620" s="472">
        <v>601</v>
      </c>
      <c r="B620" s="516"/>
      <c r="C620" s="305"/>
      <c r="D620" s="305"/>
      <c r="E620" s="293"/>
      <c r="F620" s="293"/>
      <c r="G620" s="181"/>
      <c r="H620" s="181"/>
      <c r="I620" s="592"/>
    </row>
    <row r="621" spans="1:9" s="147" customFormat="1" ht="15" x14ac:dyDescent="0.2">
      <c r="A621" s="472">
        <v>602</v>
      </c>
      <c r="B621" s="516"/>
      <c r="C621" s="305"/>
      <c r="D621" s="305"/>
      <c r="E621" s="293"/>
      <c r="F621" s="293"/>
      <c r="G621" s="181"/>
      <c r="H621" s="181"/>
      <c r="I621" s="592"/>
    </row>
    <row r="622" spans="1:9" s="147" customFormat="1" ht="15" x14ac:dyDescent="0.2">
      <c r="A622" s="472">
        <v>603</v>
      </c>
      <c r="B622" s="516"/>
      <c r="C622" s="305"/>
      <c r="D622" s="305"/>
      <c r="E622" s="293"/>
      <c r="F622" s="293"/>
      <c r="G622" s="181"/>
      <c r="H622" s="181"/>
      <c r="I622" s="592"/>
    </row>
    <row r="623" spans="1:9" s="147" customFormat="1" ht="15" x14ac:dyDescent="0.2">
      <c r="A623" s="472">
        <v>604</v>
      </c>
      <c r="B623" s="516"/>
      <c r="C623" s="305"/>
      <c r="D623" s="305"/>
      <c r="E623" s="293"/>
      <c r="F623" s="293"/>
      <c r="G623" s="181"/>
      <c r="H623" s="181"/>
      <c r="I623" s="592"/>
    </row>
    <row r="624" spans="1:9" s="147" customFormat="1" ht="15" x14ac:dyDescent="0.2">
      <c r="A624" s="472">
        <v>605</v>
      </c>
      <c r="B624" s="516"/>
      <c r="C624" s="305"/>
      <c r="D624" s="305"/>
      <c r="E624" s="293"/>
      <c r="F624" s="293"/>
      <c r="G624" s="181"/>
      <c r="H624" s="181"/>
      <c r="I624" s="592"/>
    </row>
    <row r="625" spans="1:9" s="147" customFormat="1" ht="15" x14ac:dyDescent="0.2">
      <c r="A625" s="472">
        <v>606</v>
      </c>
      <c r="B625" s="516"/>
      <c r="C625" s="305"/>
      <c r="D625" s="305"/>
      <c r="E625" s="293"/>
      <c r="F625" s="293"/>
      <c r="G625" s="181"/>
      <c r="H625" s="181"/>
      <c r="I625" s="592"/>
    </row>
    <row r="626" spans="1:9" s="147" customFormat="1" ht="15" x14ac:dyDescent="0.2">
      <c r="A626" s="472">
        <v>607</v>
      </c>
      <c r="B626" s="516"/>
      <c r="C626" s="305"/>
      <c r="D626" s="305"/>
      <c r="E626" s="293"/>
      <c r="F626" s="293"/>
      <c r="G626" s="181"/>
      <c r="H626" s="181"/>
      <c r="I626" s="592"/>
    </row>
    <row r="627" spans="1:9" s="147" customFormat="1" ht="15" x14ac:dyDescent="0.2">
      <c r="A627" s="472">
        <v>608</v>
      </c>
      <c r="B627" s="516"/>
      <c r="C627" s="305"/>
      <c r="D627" s="305"/>
      <c r="E627" s="293"/>
      <c r="F627" s="293"/>
      <c r="G627" s="181"/>
      <c r="H627" s="181"/>
      <c r="I627" s="592"/>
    </row>
    <row r="628" spans="1:9" s="147" customFormat="1" ht="15" x14ac:dyDescent="0.2">
      <c r="A628" s="472">
        <v>609</v>
      </c>
      <c r="B628" s="516"/>
      <c r="C628" s="305"/>
      <c r="D628" s="305"/>
      <c r="E628" s="293"/>
      <c r="F628" s="293"/>
      <c r="G628" s="181"/>
      <c r="H628" s="181"/>
      <c r="I628" s="592"/>
    </row>
    <row r="629" spans="1:9" s="147" customFormat="1" ht="15" x14ac:dyDescent="0.2">
      <c r="A629" s="472">
        <v>610</v>
      </c>
      <c r="B629" s="516"/>
      <c r="C629" s="305"/>
      <c r="D629" s="305"/>
      <c r="E629" s="293"/>
      <c r="F629" s="293"/>
      <c r="G629" s="181"/>
      <c r="H629" s="181"/>
      <c r="I629" s="592"/>
    </row>
    <row r="630" spans="1:9" s="147" customFormat="1" ht="15" x14ac:dyDescent="0.2">
      <c r="A630" s="472">
        <v>611</v>
      </c>
      <c r="B630" s="516"/>
      <c r="C630" s="305"/>
      <c r="D630" s="305"/>
      <c r="E630" s="293"/>
      <c r="F630" s="293"/>
      <c r="G630" s="181"/>
      <c r="H630" s="181"/>
      <c r="I630" s="592"/>
    </row>
    <row r="631" spans="1:9" s="147" customFormat="1" ht="15" x14ac:dyDescent="0.2">
      <c r="A631" s="472">
        <v>612</v>
      </c>
      <c r="B631" s="516"/>
      <c r="C631" s="305"/>
      <c r="D631" s="305"/>
      <c r="E631" s="293"/>
      <c r="F631" s="293"/>
      <c r="G631" s="181"/>
      <c r="H631" s="181"/>
      <c r="I631" s="592"/>
    </row>
    <row r="632" spans="1:9" s="147" customFormat="1" ht="15" x14ac:dyDescent="0.2">
      <c r="A632" s="472">
        <v>613</v>
      </c>
      <c r="B632" s="516"/>
      <c r="C632" s="305"/>
      <c r="D632" s="305"/>
      <c r="E632" s="293"/>
      <c r="F632" s="293"/>
      <c r="G632" s="181"/>
      <c r="H632" s="181"/>
      <c r="I632" s="592"/>
    </row>
    <row r="633" spans="1:9" s="147" customFormat="1" ht="15" x14ac:dyDescent="0.2">
      <c r="A633" s="472">
        <v>614</v>
      </c>
      <c r="B633" s="516"/>
      <c r="C633" s="305"/>
      <c r="D633" s="305"/>
      <c r="E633" s="293"/>
      <c r="F633" s="293"/>
      <c r="G633" s="181"/>
      <c r="H633" s="181"/>
      <c r="I633" s="592"/>
    </row>
    <row r="634" spans="1:9" s="147" customFormat="1" ht="15" x14ac:dyDescent="0.2">
      <c r="A634" s="472">
        <v>615</v>
      </c>
      <c r="B634" s="516"/>
      <c r="C634" s="305"/>
      <c r="D634" s="305"/>
      <c r="E634" s="293"/>
      <c r="F634" s="293"/>
      <c r="G634" s="181"/>
      <c r="H634" s="181"/>
      <c r="I634" s="592"/>
    </row>
    <row r="635" spans="1:9" s="147" customFormat="1" ht="15" x14ac:dyDescent="0.2">
      <c r="A635" s="472">
        <v>616</v>
      </c>
      <c r="B635" s="516"/>
      <c r="C635" s="305"/>
      <c r="D635" s="305"/>
      <c r="E635" s="293"/>
      <c r="F635" s="293"/>
      <c r="G635" s="181"/>
      <c r="H635" s="181"/>
      <c r="I635" s="592"/>
    </row>
    <row r="636" spans="1:9" s="147" customFormat="1" ht="15" x14ac:dyDescent="0.2">
      <c r="A636" s="472">
        <v>617</v>
      </c>
      <c r="B636" s="516"/>
      <c r="C636" s="305"/>
      <c r="D636" s="305"/>
      <c r="E636" s="293"/>
      <c r="F636" s="293"/>
      <c r="G636" s="181"/>
      <c r="H636" s="181"/>
      <c r="I636" s="592"/>
    </row>
    <row r="637" spans="1:9" s="147" customFormat="1" ht="15" x14ac:dyDescent="0.2">
      <c r="A637" s="472">
        <v>618</v>
      </c>
      <c r="B637" s="516"/>
      <c r="C637" s="305"/>
      <c r="D637" s="305"/>
      <c r="E637" s="293"/>
      <c r="F637" s="293"/>
      <c r="G637" s="181"/>
      <c r="H637" s="181"/>
      <c r="I637" s="592"/>
    </row>
    <row r="638" spans="1:9" s="147" customFormat="1" ht="15" x14ac:dyDescent="0.2">
      <c r="A638" s="472">
        <v>619</v>
      </c>
      <c r="B638" s="516"/>
      <c r="C638" s="305"/>
      <c r="D638" s="305"/>
      <c r="E638" s="293"/>
      <c r="F638" s="293"/>
      <c r="G638" s="181"/>
      <c r="H638" s="181"/>
      <c r="I638" s="592"/>
    </row>
    <row r="639" spans="1:9" s="147" customFormat="1" ht="15" x14ac:dyDescent="0.2">
      <c r="A639" s="472">
        <v>620</v>
      </c>
      <c r="B639" s="516"/>
      <c r="C639" s="305"/>
      <c r="D639" s="305"/>
      <c r="E639" s="293"/>
      <c r="F639" s="293"/>
      <c r="G639" s="181"/>
      <c r="H639" s="181"/>
      <c r="I639" s="592"/>
    </row>
    <row r="640" spans="1:9" s="147" customFormat="1" ht="15" x14ac:dyDescent="0.2">
      <c r="A640" s="472">
        <v>621</v>
      </c>
      <c r="B640" s="516"/>
      <c r="C640" s="305"/>
      <c r="D640" s="305"/>
      <c r="E640" s="293"/>
      <c r="F640" s="293"/>
      <c r="G640" s="181"/>
      <c r="H640" s="181"/>
      <c r="I640" s="592"/>
    </row>
    <row r="641" spans="1:9" s="147" customFormat="1" ht="15" x14ac:dyDescent="0.2">
      <c r="A641" s="472">
        <v>622</v>
      </c>
      <c r="B641" s="516"/>
      <c r="C641" s="305"/>
      <c r="D641" s="305"/>
      <c r="E641" s="293"/>
      <c r="F641" s="293"/>
      <c r="G641" s="181"/>
      <c r="H641" s="181"/>
      <c r="I641" s="592"/>
    </row>
    <row r="642" spans="1:9" s="147" customFormat="1" ht="15" x14ac:dyDescent="0.2">
      <c r="A642" s="472">
        <v>623</v>
      </c>
      <c r="B642" s="516"/>
      <c r="C642" s="305"/>
      <c r="D642" s="305"/>
      <c r="E642" s="293"/>
      <c r="F642" s="293"/>
      <c r="G642" s="181"/>
      <c r="H642" s="181"/>
      <c r="I642" s="592"/>
    </row>
    <row r="643" spans="1:9" s="147" customFormat="1" ht="15" x14ac:dyDescent="0.2">
      <c r="A643" s="472">
        <v>624</v>
      </c>
      <c r="B643" s="516"/>
      <c r="C643" s="305"/>
      <c r="D643" s="305"/>
      <c r="E643" s="293"/>
      <c r="F643" s="293"/>
      <c r="G643" s="181"/>
      <c r="H643" s="181"/>
      <c r="I643" s="592"/>
    </row>
    <row r="644" spans="1:9" s="147" customFormat="1" ht="15" x14ac:dyDescent="0.2">
      <c r="A644" s="472">
        <v>625</v>
      </c>
      <c r="B644" s="516"/>
      <c r="C644" s="305"/>
      <c r="D644" s="305"/>
      <c r="E644" s="293"/>
      <c r="F644" s="293"/>
      <c r="G644" s="181"/>
      <c r="H644" s="181"/>
      <c r="I644" s="592"/>
    </row>
    <row r="645" spans="1:9" s="147" customFormat="1" ht="15" x14ac:dyDescent="0.2">
      <c r="A645" s="472">
        <v>626</v>
      </c>
      <c r="B645" s="516"/>
      <c r="C645" s="305"/>
      <c r="D645" s="305"/>
      <c r="E645" s="293"/>
      <c r="F645" s="293"/>
      <c r="G645" s="181"/>
      <c r="H645" s="181"/>
      <c r="I645" s="592"/>
    </row>
    <row r="646" spans="1:9" s="147" customFormat="1" ht="15" x14ac:dyDescent="0.2">
      <c r="A646" s="472">
        <v>627</v>
      </c>
      <c r="B646" s="516"/>
      <c r="C646" s="305"/>
      <c r="D646" s="305"/>
      <c r="E646" s="293"/>
      <c r="F646" s="293"/>
      <c r="G646" s="181"/>
      <c r="H646" s="181"/>
      <c r="I646" s="592"/>
    </row>
    <row r="647" spans="1:9" s="147" customFormat="1" ht="15" x14ac:dyDescent="0.2">
      <c r="A647" s="472">
        <v>628</v>
      </c>
      <c r="B647" s="516"/>
      <c r="C647" s="305"/>
      <c r="D647" s="305"/>
      <c r="E647" s="293"/>
      <c r="F647" s="293"/>
      <c r="G647" s="181"/>
      <c r="H647" s="181"/>
      <c r="I647" s="592"/>
    </row>
    <row r="648" spans="1:9" s="147" customFormat="1" ht="15" x14ac:dyDescent="0.2">
      <c r="A648" s="472">
        <v>629</v>
      </c>
      <c r="B648" s="516"/>
      <c r="C648" s="305"/>
      <c r="D648" s="305"/>
      <c r="E648" s="293"/>
      <c r="F648" s="293"/>
      <c r="G648" s="181"/>
      <c r="H648" s="181"/>
      <c r="I648" s="592"/>
    </row>
    <row r="649" spans="1:9" s="147" customFormat="1" ht="15" x14ac:dyDescent="0.2">
      <c r="A649" s="472">
        <v>630</v>
      </c>
      <c r="B649" s="516"/>
      <c r="C649" s="305"/>
      <c r="D649" s="305"/>
      <c r="E649" s="293"/>
      <c r="F649" s="293"/>
      <c r="G649" s="181"/>
      <c r="H649" s="181"/>
      <c r="I649" s="592"/>
    </row>
    <row r="650" spans="1:9" s="147" customFormat="1" ht="15" x14ac:dyDescent="0.2">
      <c r="A650" s="472">
        <v>631</v>
      </c>
      <c r="B650" s="516"/>
      <c r="C650" s="305"/>
      <c r="D650" s="305"/>
      <c r="E650" s="293"/>
      <c r="F650" s="293"/>
      <c r="G650" s="181"/>
      <c r="H650" s="181"/>
      <c r="I650" s="592"/>
    </row>
    <row r="651" spans="1:9" s="147" customFormat="1" ht="15" x14ac:dyDescent="0.2">
      <c r="A651" s="472">
        <v>632</v>
      </c>
      <c r="B651" s="516"/>
      <c r="C651" s="305"/>
      <c r="D651" s="305"/>
      <c r="E651" s="293"/>
      <c r="F651" s="293"/>
      <c r="G651" s="181"/>
      <c r="H651" s="181"/>
      <c r="I651" s="592"/>
    </row>
    <row r="652" spans="1:9" s="147" customFormat="1" ht="15" x14ac:dyDescent="0.2">
      <c r="A652" s="472">
        <v>633</v>
      </c>
      <c r="B652" s="516"/>
      <c r="C652" s="305"/>
      <c r="D652" s="305"/>
      <c r="E652" s="293"/>
      <c r="F652" s="293"/>
      <c r="G652" s="181"/>
      <c r="H652" s="181"/>
      <c r="I652" s="592"/>
    </row>
    <row r="653" spans="1:9" s="147" customFormat="1" ht="15" x14ac:dyDescent="0.2">
      <c r="A653" s="472">
        <v>634</v>
      </c>
      <c r="B653" s="516"/>
      <c r="C653" s="305"/>
      <c r="D653" s="305"/>
      <c r="E653" s="293"/>
      <c r="F653" s="293"/>
      <c r="G653" s="181"/>
      <c r="H653" s="181"/>
      <c r="I653" s="592"/>
    </row>
    <row r="654" spans="1:9" s="147" customFormat="1" ht="15" x14ac:dyDescent="0.2">
      <c r="A654" s="472">
        <v>635</v>
      </c>
      <c r="B654" s="516"/>
      <c r="C654" s="305"/>
      <c r="D654" s="305"/>
      <c r="E654" s="293"/>
      <c r="F654" s="293"/>
      <c r="G654" s="181"/>
      <c r="H654" s="181"/>
      <c r="I654" s="592"/>
    </row>
    <row r="655" spans="1:9" s="147" customFormat="1" ht="15" x14ac:dyDescent="0.2">
      <c r="A655" s="472">
        <v>636</v>
      </c>
      <c r="B655" s="516"/>
      <c r="C655" s="305"/>
      <c r="D655" s="305"/>
      <c r="E655" s="293"/>
      <c r="F655" s="293"/>
      <c r="G655" s="181"/>
      <c r="H655" s="181"/>
      <c r="I655" s="592"/>
    </row>
    <row r="656" spans="1:9" s="147" customFormat="1" ht="15" x14ac:dyDescent="0.2">
      <c r="A656" s="472">
        <v>637</v>
      </c>
      <c r="B656" s="516"/>
      <c r="C656" s="305"/>
      <c r="D656" s="305"/>
      <c r="E656" s="293"/>
      <c r="F656" s="293"/>
      <c r="G656" s="181"/>
      <c r="H656" s="181"/>
      <c r="I656" s="592"/>
    </row>
    <row r="657" spans="1:9" s="147" customFormat="1" ht="15" x14ac:dyDescent="0.2">
      <c r="A657" s="472">
        <v>638</v>
      </c>
      <c r="B657" s="516"/>
      <c r="C657" s="305"/>
      <c r="D657" s="305"/>
      <c r="E657" s="293"/>
      <c r="F657" s="293"/>
      <c r="G657" s="181"/>
      <c r="H657" s="181"/>
      <c r="I657" s="592"/>
    </row>
    <row r="658" spans="1:9" s="147" customFormat="1" ht="15" x14ac:dyDescent="0.2">
      <c r="A658" s="472">
        <v>639</v>
      </c>
      <c r="B658" s="516"/>
      <c r="C658" s="305"/>
      <c r="D658" s="305"/>
      <c r="E658" s="293"/>
      <c r="F658" s="293"/>
      <c r="G658" s="181"/>
      <c r="H658" s="181"/>
      <c r="I658" s="592"/>
    </row>
    <row r="659" spans="1:9" s="147" customFormat="1" ht="15" x14ac:dyDescent="0.2">
      <c r="A659" s="472">
        <v>640</v>
      </c>
      <c r="B659" s="516"/>
      <c r="C659" s="305"/>
      <c r="D659" s="305"/>
      <c r="E659" s="293"/>
      <c r="F659" s="293"/>
      <c r="G659" s="181"/>
      <c r="H659" s="181"/>
      <c r="I659" s="592"/>
    </row>
    <row r="660" spans="1:9" s="147" customFormat="1" ht="15" x14ac:dyDescent="0.2">
      <c r="A660" s="472">
        <v>641</v>
      </c>
      <c r="B660" s="516"/>
      <c r="C660" s="305"/>
      <c r="D660" s="305"/>
      <c r="E660" s="293"/>
      <c r="F660" s="293"/>
      <c r="G660" s="181"/>
      <c r="H660" s="181"/>
      <c r="I660" s="592"/>
    </row>
    <row r="661" spans="1:9" s="147" customFormat="1" ht="15" x14ac:dyDescent="0.2">
      <c r="A661" s="472">
        <v>642</v>
      </c>
      <c r="B661" s="516"/>
      <c r="C661" s="305"/>
      <c r="D661" s="305"/>
      <c r="E661" s="293"/>
      <c r="F661" s="293"/>
      <c r="G661" s="181"/>
      <c r="H661" s="181"/>
      <c r="I661" s="592"/>
    </row>
    <row r="662" spans="1:9" s="147" customFormat="1" ht="15" x14ac:dyDescent="0.2">
      <c r="A662" s="472">
        <v>643</v>
      </c>
      <c r="B662" s="516"/>
      <c r="C662" s="305"/>
      <c r="D662" s="305"/>
      <c r="E662" s="293"/>
      <c r="F662" s="293"/>
      <c r="G662" s="181"/>
      <c r="H662" s="181"/>
      <c r="I662" s="592"/>
    </row>
    <row r="663" spans="1:9" s="147" customFormat="1" ht="15" x14ac:dyDescent="0.2">
      <c r="A663" s="472">
        <v>644</v>
      </c>
      <c r="B663" s="516"/>
      <c r="C663" s="305"/>
      <c r="D663" s="305"/>
      <c r="E663" s="293"/>
      <c r="F663" s="293"/>
      <c r="G663" s="181"/>
      <c r="H663" s="181"/>
      <c r="I663" s="592"/>
    </row>
    <row r="664" spans="1:9" s="147" customFormat="1" ht="15" x14ac:dyDescent="0.2">
      <c r="A664" s="472">
        <v>645</v>
      </c>
      <c r="B664" s="516"/>
      <c r="C664" s="305"/>
      <c r="D664" s="305"/>
      <c r="E664" s="293"/>
      <c r="F664" s="293"/>
      <c r="G664" s="181"/>
      <c r="H664" s="181"/>
      <c r="I664" s="592"/>
    </row>
    <row r="665" spans="1:9" s="147" customFormat="1" ht="15" x14ac:dyDescent="0.2">
      <c r="A665" s="472">
        <v>646</v>
      </c>
      <c r="B665" s="516"/>
      <c r="C665" s="305"/>
      <c r="D665" s="305"/>
      <c r="E665" s="293"/>
      <c r="F665" s="293"/>
      <c r="G665" s="181"/>
      <c r="H665" s="181"/>
      <c r="I665" s="592"/>
    </row>
    <row r="666" spans="1:9" s="147" customFormat="1" ht="15" x14ac:dyDescent="0.2">
      <c r="A666" s="472">
        <v>647</v>
      </c>
      <c r="B666" s="516"/>
      <c r="C666" s="305"/>
      <c r="D666" s="305"/>
      <c r="E666" s="293"/>
      <c r="F666" s="293"/>
      <c r="G666" s="181"/>
      <c r="H666" s="181"/>
      <c r="I666" s="592"/>
    </row>
    <row r="667" spans="1:9" s="147" customFormat="1" ht="15" x14ac:dyDescent="0.2">
      <c r="A667" s="472">
        <v>648</v>
      </c>
      <c r="B667" s="516"/>
      <c r="C667" s="305"/>
      <c r="D667" s="305"/>
      <c r="E667" s="293"/>
      <c r="F667" s="293"/>
      <c r="G667" s="181"/>
      <c r="H667" s="181"/>
      <c r="I667" s="592"/>
    </row>
    <row r="668" spans="1:9" s="147" customFormat="1" ht="15" x14ac:dyDescent="0.2">
      <c r="A668" s="472">
        <v>649</v>
      </c>
      <c r="B668" s="516"/>
      <c r="C668" s="305"/>
      <c r="D668" s="305"/>
      <c r="E668" s="293"/>
      <c r="F668" s="293"/>
      <c r="G668" s="181"/>
      <c r="H668" s="181"/>
      <c r="I668" s="592"/>
    </row>
    <row r="669" spans="1:9" s="147" customFormat="1" ht="15" x14ac:dyDescent="0.2">
      <c r="A669" s="472">
        <v>650</v>
      </c>
      <c r="B669" s="516"/>
      <c r="C669" s="305"/>
      <c r="D669" s="305"/>
      <c r="E669" s="293"/>
      <c r="F669" s="293"/>
      <c r="G669" s="181"/>
      <c r="H669" s="181"/>
      <c r="I669" s="592"/>
    </row>
    <row r="670" spans="1:9" s="147" customFormat="1" ht="15" x14ac:dyDescent="0.2">
      <c r="A670" s="472">
        <v>651</v>
      </c>
      <c r="B670" s="516"/>
      <c r="C670" s="305"/>
      <c r="D670" s="305"/>
      <c r="E670" s="293"/>
      <c r="F670" s="293"/>
      <c r="G670" s="181"/>
      <c r="H670" s="181"/>
      <c r="I670" s="592"/>
    </row>
    <row r="671" spans="1:9" s="147" customFormat="1" ht="15" x14ac:dyDescent="0.2">
      <c r="A671" s="472">
        <v>652</v>
      </c>
      <c r="B671" s="516"/>
      <c r="C671" s="305"/>
      <c r="D671" s="305"/>
      <c r="E671" s="293"/>
      <c r="F671" s="293"/>
      <c r="G671" s="181"/>
      <c r="H671" s="181"/>
      <c r="I671" s="592"/>
    </row>
    <row r="672" spans="1:9" s="147" customFormat="1" ht="15" x14ac:dyDescent="0.2">
      <c r="A672" s="472">
        <v>653</v>
      </c>
      <c r="B672" s="516"/>
      <c r="C672" s="305"/>
      <c r="D672" s="305"/>
      <c r="E672" s="293"/>
      <c r="F672" s="293"/>
      <c r="G672" s="181"/>
      <c r="H672" s="181"/>
      <c r="I672" s="592"/>
    </row>
    <row r="673" spans="1:9" s="147" customFormat="1" ht="15" x14ac:dyDescent="0.2">
      <c r="A673" s="472">
        <v>654</v>
      </c>
      <c r="B673" s="516"/>
      <c r="C673" s="305"/>
      <c r="D673" s="305"/>
      <c r="E673" s="293"/>
      <c r="F673" s="293"/>
      <c r="G673" s="181"/>
      <c r="H673" s="181"/>
      <c r="I673" s="592"/>
    </row>
    <row r="674" spans="1:9" s="147" customFormat="1" ht="15" x14ac:dyDescent="0.2">
      <c r="A674" s="472">
        <v>655</v>
      </c>
      <c r="B674" s="516"/>
      <c r="C674" s="305"/>
      <c r="D674" s="305"/>
      <c r="E674" s="293"/>
      <c r="F674" s="293"/>
      <c r="G674" s="181"/>
      <c r="H674" s="181"/>
      <c r="I674" s="592"/>
    </row>
    <row r="675" spans="1:9" s="147" customFormat="1" ht="15" x14ac:dyDescent="0.2">
      <c r="A675" s="472">
        <v>656</v>
      </c>
      <c r="B675" s="516"/>
      <c r="C675" s="305"/>
      <c r="D675" s="305"/>
      <c r="E675" s="293"/>
      <c r="F675" s="293"/>
      <c r="G675" s="181"/>
      <c r="H675" s="181"/>
      <c r="I675" s="592"/>
    </row>
    <row r="676" spans="1:9" s="147" customFormat="1" ht="15" x14ac:dyDescent="0.2">
      <c r="A676" s="472">
        <v>657</v>
      </c>
      <c r="B676" s="516"/>
      <c r="C676" s="305"/>
      <c r="D676" s="305"/>
      <c r="E676" s="293"/>
      <c r="F676" s="293"/>
      <c r="G676" s="181"/>
      <c r="H676" s="181"/>
      <c r="I676" s="592"/>
    </row>
    <row r="677" spans="1:9" s="147" customFormat="1" ht="15" x14ac:dyDescent="0.2">
      <c r="A677" s="472">
        <v>658</v>
      </c>
      <c r="B677" s="516"/>
      <c r="C677" s="305"/>
      <c r="D677" s="305"/>
      <c r="E677" s="293"/>
      <c r="F677" s="293"/>
      <c r="G677" s="181"/>
      <c r="H677" s="181"/>
      <c r="I677" s="592"/>
    </row>
    <row r="678" spans="1:9" s="147" customFormat="1" ht="15" x14ac:dyDescent="0.2">
      <c r="A678" s="472">
        <v>659</v>
      </c>
      <c r="B678" s="516"/>
      <c r="C678" s="305"/>
      <c r="D678" s="305"/>
      <c r="E678" s="293"/>
      <c r="F678" s="293"/>
      <c r="G678" s="181"/>
      <c r="H678" s="181"/>
      <c r="I678" s="592"/>
    </row>
    <row r="679" spans="1:9" s="147" customFormat="1" ht="15" x14ac:dyDescent="0.2">
      <c r="A679" s="472">
        <v>660</v>
      </c>
      <c r="B679" s="516"/>
      <c r="C679" s="305"/>
      <c r="D679" s="305"/>
      <c r="E679" s="293"/>
      <c r="F679" s="293"/>
      <c r="G679" s="181"/>
      <c r="H679" s="181"/>
      <c r="I679" s="592"/>
    </row>
    <row r="680" spans="1:9" s="147" customFormat="1" ht="15" x14ac:dyDescent="0.2">
      <c r="A680" s="472">
        <v>661</v>
      </c>
      <c r="B680" s="516"/>
      <c r="C680" s="305"/>
      <c r="D680" s="305"/>
      <c r="E680" s="293"/>
      <c r="F680" s="293"/>
      <c r="G680" s="181"/>
      <c r="H680" s="181"/>
      <c r="I680" s="592"/>
    </row>
    <row r="681" spans="1:9" s="147" customFormat="1" ht="15" x14ac:dyDescent="0.2">
      <c r="A681" s="472">
        <v>662</v>
      </c>
      <c r="B681" s="516"/>
      <c r="C681" s="305"/>
      <c r="D681" s="305"/>
      <c r="E681" s="293"/>
      <c r="F681" s="293"/>
      <c r="G681" s="181"/>
      <c r="H681" s="181"/>
      <c r="I681" s="592"/>
    </row>
    <row r="682" spans="1:9" s="147" customFormat="1" ht="15" x14ac:dyDescent="0.2">
      <c r="A682" s="472">
        <v>663</v>
      </c>
      <c r="B682" s="516"/>
      <c r="C682" s="305"/>
      <c r="D682" s="305"/>
      <c r="E682" s="293"/>
      <c r="F682" s="293"/>
      <c r="G682" s="181"/>
      <c r="H682" s="181"/>
      <c r="I682" s="592"/>
    </row>
    <row r="683" spans="1:9" s="147" customFormat="1" ht="15" x14ac:dyDescent="0.2">
      <c r="A683" s="472">
        <v>664</v>
      </c>
      <c r="B683" s="516"/>
      <c r="C683" s="305"/>
      <c r="D683" s="305"/>
      <c r="E683" s="293"/>
      <c r="F683" s="293"/>
      <c r="G683" s="181"/>
      <c r="H683" s="181"/>
      <c r="I683" s="592"/>
    </row>
    <row r="684" spans="1:9" s="147" customFormat="1" ht="15" x14ac:dyDescent="0.2">
      <c r="A684" s="472">
        <v>665</v>
      </c>
      <c r="B684" s="516"/>
      <c r="C684" s="305"/>
      <c r="D684" s="305"/>
      <c r="E684" s="293"/>
      <c r="F684" s="293"/>
      <c r="G684" s="181"/>
      <c r="H684" s="181"/>
      <c r="I684" s="592"/>
    </row>
    <row r="685" spans="1:9" s="147" customFormat="1" ht="15" x14ac:dyDescent="0.2">
      <c r="A685" s="472">
        <v>666</v>
      </c>
      <c r="B685" s="516"/>
      <c r="C685" s="305"/>
      <c r="D685" s="305"/>
      <c r="E685" s="293"/>
      <c r="F685" s="293"/>
      <c r="G685" s="181"/>
      <c r="H685" s="181"/>
      <c r="I685" s="592"/>
    </row>
    <row r="686" spans="1:9" s="147" customFormat="1" ht="15" x14ac:dyDescent="0.2">
      <c r="A686" s="472">
        <v>667</v>
      </c>
      <c r="B686" s="516"/>
      <c r="C686" s="305"/>
      <c r="D686" s="305"/>
      <c r="E686" s="293"/>
      <c r="F686" s="293"/>
      <c r="G686" s="181"/>
      <c r="H686" s="181"/>
      <c r="I686" s="592"/>
    </row>
    <row r="687" spans="1:9" s="147" customFormat="1" ht="15" x14ac:dyDescent="0.2">
      <c r="A687" s="472">
        <v>668</v>
      </c>
      <c r="B687" s="516"/>
      <c r="C687" s="305"/>
      <c r="D687" s="305"/>
      <c r="E687" s="293"/>
      <c r="F687" s="293"/>
      <c r="G687" s="181"/>
      <c r="H687" s="181"/>
      <c r="I687" s="592"/>
    </row>
    <row r="688" spans="1:9" s="147" customFormat="1" ht="15" x14ac:dyDescent="0.2">
      <c r="A688" s="472">
        <v>669</v>
      </c>
      <c r="B688" s="516"/>
      <c r="C688" s="305"/>
      <c r="D688" s="305"/>
      <c r="E688" s="293"/>
      <c r="F688" s="293"/>
      <c r="G688" s="181"/>
      <c r="H688" s="181"/>
      <c r="I688" s="592"/>
    </row>
    <row r="689" spans="1:9" s="147" customFormat="1" ht="15" x14ac:dyDescent="0.2">
      <c r="A689" s="472">
        <v>670</v>
      </c>
      <c r="B689" s="516"/>
      <c r="C689" s="305"/>
      <c r="D689" s="305"/>
      <c r="E689" s="293"/>
      <c r="F689" s="293"/>
      <c r="G689" s="181"/>
      <c r="H689" s="181"/>
      <c r="I689" s="592"/>
    </row>
    <row r="690" spans="1:9" s="147" customFormat="1" ht="15" x14ac:dyDescent="0.2">
      <c r="A690" s="472">
        <v>671</v>
      </c>
      <c r="B690" s="516"/>
      <c r="C690" s="305"/>
      <c r="D690" s="305"/>
      <c r="E690" s="293"/>
      <c r="F690" s="293"/>
      <c r="G690" s="181"/>
      <c r="H690" s="181"/>
      <c r="I690" s="592"/>
    </row>
    <row r="691" spans="1:9" s="147" customFormat="1" ht="15" x14ac:dyDescent="0.2">
      <c r="A691" s="472">
        <v>672</v>
      </c>
      <c r="B691" s="516"/>
      <c r="C691" s="305"/>
      <c r="D691" s="305"/>
      <c r="E691" s="293"/>
      <c r="F691" s="293"/>
      <c r="G691" s="181"/>
      <c r="H691" s="181"/>
      <c r="I691" s="592"/>
    </row>
    <row r="692" spans="1:9" s="147" customFormat="1" ht="15" x14ac:dyDescent="0.2">
      <c r="A692" s="472">
        <v>673</v>
      </c>
      <c r="B692" s="516"/>
      <c r="C692" s="305"/>
      <c r="D692" s="305"/>
      <c r="E692" s="293"/>
      <c r="F692" s="293"/>
      <c r="G692" s="181"/>
      <c r="H692" s="181"/>
      <c r="I692" s="592"/>
    </row>
    <row r="693" spans="1:9" s="147" customFormat="1" ht="15" x14ac:dyDescent="0.2">
      <c r="A693" s="472">
        <v>674</v>
      </c>
      <c r="B693" s="516"/>
      <c r="C693" s="305"/>
      <c r="D693" s="305"/>
      <c r="E693" s="293"/>
      <c r="F693" s="293"/>
      <c r="G693" s="181"/>
      <c r="H693" s="181"/>
      <c r="I693" s="592"/>
    </row>
    <row r="694" spans="1:9" s="147" customFormat="1" ht="15" x14ac:dyDescent="0.2">
      <c r="A694" s="472">
        <v>675</v>
      </c>
      <c r="B694" s="516"/>
      <c r="C694" s="305"/>
      <c r="D694" s="305"/>
      <c r="E694" s="293"/>
      <c r="F694" s="293"/>
      <c r="G694" s="181"/>
      <c r="H694" s="181"/>
      <c r="I694" s="592"/>
    </row>
    <row r="695" spans="1:9" s="147" customFormat="1" ht="15" x14ac:dyDescent="0.2">
      <c r="A695" s="472">
        <v>676</v>
      </c>
      <c r="B695" s="516"/>
      <c r="C695" s="305"/>
      <c r="D695" s="305"/>
      <c r="E695" s="293"/>
      <c r="F695" s="293"/>
      <c r="G695" s="181"/>
      <c r="H695" s="181"/>
      <c r="I695" s="592"/>
    </row>
    <row r="696" spans="1:9" s="147" customFormat="1" ht="15" x14ac:dyDescent="0.2">
      <c r="A696" s="472">
        <v>677</v>
      </c>
      <c r="B696" s="516"/>
      <c r="C696" s="305"/>
      <c r="D696" s="305"/>
      <c r="E696" s="293"/>
      <c r="F696" s="293"/>
      <c r="G696" s="181"/>
      <c r="H696" s="181"/>
      <c r="I696" s="592"/>
    </row>
    <row r="697" spans="1:9" s="147" customFormat="1" ht="15" x14ac:dyDescent="0.2">
      <c r="A697" s="472">
        <v>678</v>
      </c>
      <c r="B697" s="516"/>
      <c r="C697" s="305"/>
      <c r="D697" s="305"/>
      <c r="E697" s="293"/>
      <c r="F697" s="293"/>
      <c r="G697" s="181"/>
      <c r="H697" s="181"/>
      <c r="I697" s="592"/>
    </row>
    <row r="698" spans="1:9" s="147" customFormat="1" ht="15" x14ac:dyDescent="0.2">
      <c r="A698" s="472">
        <v>679</v>
      </c>
      <c r="B698" s="516"/>
      <c r="C698" s="305"/>
      <c r="D698" s="305"/>
      <c r="E698" s="293"/>
      <c r="F698" s="293"/>
      <c r="G698" s="181"/>
      <c r="H698" s="181"/>
      <c r="I698" s="592"/>
    </row>
    <row r="699" spans="1:9" s="147" customFormat="1" ht="15" x14ac:dyDescent="0.2">
      <c r="A699" s="472">
        <v>680</v>
      </c>
      <c r="B699" s="516"/>
      <c r="C699" s="305"/>
      <c r="D699" s="305"/>
      <c r="E699" s="293"/>
      <c r="F699" s="293"/>
      <c r="G699" s="181"/>
      <c r="H699" s="181"/>
      <c r="I699" s="592"/>
    </row>
    <row r="700" spans="1:9" s="147" customFormat="1" ht="15" x14ac:dyDescent="0.2">
      <c r="A700" s="472">
        <v>681</v>
      </c>
      <c r="B700" s="516"/>
      <c r="C700" s="305"/>
      <c r="D700" s="305"/>
      <c r="E700" s="293"/>
      <c r="F700" s="293"/>
      <c r="G700" s="181"/>
      <c r="H700" s="181"/>
      <c r="I700" s="592"/>
    </row>
    <row r="701" spans="1:9" s="147" customFormat="1" ht="15" x14ac:dyDescent="0.2">
      <c r="A701" s="472">
        <v>682</v>
      </c>
      <c r="B701" s="516"/>
      <c r="C701" s="305"/>
      <c r="D701" s="305"/>
      <c r="E701" s="293"/>
      <c r="F701" s="293"/>
      <c r="G701" s="181"/>
      <c r="H701" s="181"/>
      <c r="I701" s="592"/>
    </row>
    <row r="702" spans="1:9" s="147" customFormat="1" ht="15" x14ac:dyDescent="0.2">
      <c r="A702" s="472">
        <v>683</v>
      </c>
      <c r="B702" s="516"/>
      <c r="C702" s="305"/>
      <c r="D702" s="305"/>
      <c r="E702" s="293"/>
      <c r="F702" s="293"/>
      <c r="G702" s="181"/>
      <c r="H702" s="181"/>
      <c r="I702" s="592"/>
    </row>
    <row r="703" spans="1:9" s="147" customFormat="1" ht="15" x14ac:dyDescent="0.2">
      <c r="A703" s="472">
        <v>684</v>
      </c>
      <c r="B703" s="516"/>
      <c r="C703" s="305"/>
      <c r="D703" s="305"/>
      <c r="E703" s="293"/>
      <c r="F703" s="293"/>
      <c r="G703" s="181"/>
      <c r="H703" s="181"/>
      <c r="I703" s="592"/>
    </row>
    <row r="704" spans="1:9" s="147" customFormat="1" ht="15" x14ac:dyDescent="0.2">
      <c r="A704" s="472">
        <v>685</v>
      </c>
      <c r="B704" s="516"/>
      <c r="C704" s="305"/>
      <c r="D704" s="305"/>
      <c r="E704" s="293"/>
      <c r="F704" s="293"/>
      <c r="G704" s="181"/>
      <c r="H704" s="181"/>
      <c r="I704" s="592"/>
    </row>
    <row r="705" spans="1:9" s="147" customFormat="1" ht="15" x14ac:dyDescent="0.2">
      <c r="A705" s="472">
        <v>686</v>
      </c>
      <c r="B705" s="516"/>
      <c r="C705" s="305"/>
      <c r="D705" s="305"/>
      <c r="E705" s="293"/>
      <c r="F705" s="293"/>
      <c r="G705" s="181"/>
      <c r="H705" s="181"/>
      <c r="I705" s="592"/>
    </row>
    <row r="706" spans="1:9" s="147" customFormat="1" ht="15" x14ac:dyDescent="0.2">
      <c r="A706" s="472">
        <v>687</v>
      </c>
      <c r="B706" s="516"/>
      <c r="C706" s="305"/>
      <c r="D706" s="305"/>
      <c r="E706" s="293"/>
      <c r="F706" s="293"/>
      <c r="G706" s="181"/>
      <c r="H706" s="181"/>
      <c r="I706" s="592"/>
    </row>
    <row r="707" spans="1:9" s="147" customFormat="1" ht="15" x14ac:dyDescent="0.2">
      <c r="A707" s="472">
        <v>688</v>
      </c>
      <c r="B707" s="516"/>
      <c r="C707" s="305"/>
      <c r="D707" s="305"/>
      <c r="E707" s="293"/>
      <c r="F707" s="293"/>
      <c r="G707" s="181"/>
      <c r="H707" s="181"/>
      <c r="I707" s="592"/>
    </row>
    <row r="708" spans="1:9" s="147" customFormat="1" ht="15" x14ac:dyDescent="0.2">
      <c r="A708" s="472">
        <v>689</v>
      </c>
      <c r="B708" s="516"/>
      <c r="C708" s="305"/>
      <c r="D708" s="305"/>
      <c r="E708" s="293"/>
      <c r="F708" s="293"/>
      <c r="G708" s="181"/>
      <c r="H708" s="181"/>
      <c r="I708" s="592"/>
    </row>
    <row r="709" spans="1:9" s="147" customFormat="1" ht="15" x14ac:dyDescent="0.2">
      <c r="A709" s="472">
        <v>690</v>
      </c>
      <c r="B709" s="516"/>
      <c r="C709" s="305"/>
      <c r="D709" s="305"/>
      <c r="E709" s="293"/>
      <c r="F709" s="293"/>
      <c r="G709" s="181"/>
      <c r="H709" s="181"/>
      <c r="I709" s="592"/>
    </row>
    <row r="710" spans="1:9" s="147" customFormat="1" ht="15" x14ac:dyDescent="0.2">
      <c r="A710" s="472">
        <v>691</v>
      </c>
      <c r="B710" s="516"/>
      <c r="C710" s="305"/>
      <c r="D710" s="305"/>
      <c r="E710" s="293"/>
      <c r="F710" s="293"/>
      <c r="G710" s="181"/>
      <c r="H710" s="181"/>
      <c r="I710" s="592"/>
    </row>
    <row r="711" spans="1:9" s="147" customFormat="1" ht="15" x14ac:dyDescent="0.2">
      <c r="A711" s="472">
        <v>692</v>
      </c>
      <c r="B711" s="516"/>
      <c r="C711" s="305"/>
      <c r="D711" s="305"/>
      <c r="E711" s="293"/>
      <c r="F711" s="293"/>
      <c r="G711" s="181"/>
      <c r="H711" s="181"/>
      <c r="I711" s="592"/>
    </row>
    <row r="712" spans="1:9" s="147" customFormat="1" ht="15" x14ac:dyDescent="0.2">
      <c r="A712" s="472">
        <v>693</v>
      </c>
      <c r="B712" s="516"/>
      <c r="C712" s="305"/>
      <c r="D712" s="305"/>
      <c r="E712" s="293"/>
      <c r="F712" s="293"/>
      <c r="G712" s="181"/>
      <c r="H712" s="181"/>
      <c r="I712" s="592"/>
    </row>
    <row r="713" spans="1:9" s="147" customFormat="1" ht="15" x14ac:dyDescent="0.2">
      <c r="A713" s="472">
        <v>694</v>
      </c>
      <c r="B713" s="516"/>
      <c r="C713" s="305"/>
      <c r="D713" s="305"/>
      <c r="E713" s="293"/>
      <c r="F713" s="293"/>
      <c r="G713" s="181"/>
      <c r="H713" s="181"/>
      <c r="I713" s="592"/>
    </row>
    <row r="714" spans="1:9" s="147" customFormat="1" ht="15" x14ac:dyDescent="0.2">
      <c r="A714" s="472">
        <v>695</v>
      </c>
      <c r="B714" s="516"/>
      <c r="C714" s="305"/>
      <c r="D714" s="305"/>
      <c r="E714" s="293"/>
      <c r="F714" s="293"/>
      <c r="G714" s="181"/>
      <c r="H714" s="181"/>
      <c r="I714" s="592"/>
    </row>
    <row r="715" spans="1:9" s="147" customFormat="1" ht="15" x14ac:dyDescent="0.2">
      <c r="A715" s="472">
        <v>696</v>
      </c>
      <c r="B715" s="516"/>
      <c r="C715" s="305"/>
      <c r="D715" s="305"/>
      <c r="E715" s="293"/>
      <c r="F715" s="293"/>
      <c r="G715" s="181"/>
      <c r="H715" s="181"/>
      <c r="I715" s="592"/>
    </row>
    <row r="716" spans="1:9" s="147" customFormat="1" ht="15" x14ac:dyDescent="0.2">
      <c r="A716" s="472">
        <v>697</v>
      </c>
      <c r="B716" s="516"/>
      <c r="C716" s="305"/>
      <c r="D716" s="305"/>
      <c r="E716" s="293"/>
      <c r="F716" s="293"/>
      <c r="G716" s="181"/>
      <c r="H716" s="181"/>
      <c r="I716" s="592"/>
    </row>
    <row r="717" spans="1:9" s="147" customFormat="1" ht="15" x14ac:dyDescent="0.2">
      <c r="A717" s="472">
        <v>698</v>
      </c>
      <c r="B717" s="516"/>
      <c r="C717" s="305"/>
      <c r="D717" s="305"/>
      <c r="E717" s="293"/>
      <c r="F717" s="293"/>
      <c r="G717" s="181"/>
      <c r="H717" s="181"/>
      <c r="I717" s="592"/>
    </row>
    <row r="718" spans="1:9" s="147" customFormat="1" ht="15" x14ac:dyDescent="0.2">
      <c r="A718" s="472">
        <v>699</v>
      </c>
      <c r="B718" s="516"/>
      <c r="C718" s="305"/>
      <c r="D718" s="305"/>
      <c r="E718" s="293"/>
      <c r="F718" s="293"/>
      <c r="G718" s="181"/>
      <c r="H718" s="181"/>
      <c r="I718" s="592"/>
    </row>
    <row r="719" spans="1:9" s="147" customFormat="1" ht="15" x14ac:dyDescent="0.2">
      <c r="A719" s="472">
        <v>700</v>
      </c>
      <c r="B719" s="516"/>
      <c r="C719" s="305"/>
      <c r="D719" s="305"/>
      <c r="E719" s="293"/>
      <c r="F719" s="293"/>
      <c r="G719" s="181"/>
      <c r="H719" s="181"/>
      <c r="I719" s="592"/>
    </row>
    <row r="720" spans="1:9" s="147" customFormat="1" ht="15" x14ac:dyDescent="0.2">
      <c r="A720" s="472">
        <v>701</v>
      </c>
      <c r="B720" s="516"/>
      <c r="C720" s="305"/>
      <c r="D720" s="305"/>
      <c r="E720" s="293"/>
      <c r="F720" s="293"/>
      <c r="G720" s="181"/>
      <c r="H720" s="181"/>
      <c r="I720" s="592"/>
    </row>
    <row r="721" spans="1:9" s="147" customFormat="1" ht="15" x14ac:dyDescent="0.2">
      <c r="A721" s="472">
        <v>702</v>
      </c>
      <c r="B721" s="516"/>
      <c r="C721" s="305"/>
      <c r="D721" s="305"/>
      <c r="E721" s="293"/>
      <c r="F721" s="293"/>
      <c r="G721" s="181"/>
      <c r="H721" s="181"/>
      <c r="I721" s="592"/>
    </row>
    <row r="722" spans="1:9" s="147" customFormat="1" ht="15" x14ac:dyDescent="0.2">
      <c r="A722" s="472">
        <v>703</v>
      </c>
      <c r="B722" s="516"/>
      <c r="C722" s="305"/>
      <c r="D722" s="305"/>
      <c r="E722" s="293"/>
      <c r="F722" s="293"/>
      <c r="G722" s="181"/>
      <c r="H722" s="181"/>
      <c r="I722" s="592"/>
    </row>
    <row r="723" spans="1:9" s="147" customFormat="1" ht="15" x14ac:dyDescent="0.2">
      <c r="A723" s="472">
        <v>704</v>
      </c>
      <c r="B723" s="516"/>
      <c r="C723" s="305"/>
      <c r="D723" s="305"/>
      <c r="E723" s="293"/>
      <c r="F723" s="293"/>
      <c r="G723" s="181"/>
      <c r="H723" s="181"/>
      <c r="I723" s="592"/>
    </row>
    <row r="724" spans="1:9" s="147" customFormat="1" ht="15" x14ac:dyDescent="0.2">
      <c r="A724" s="472">
        <v>705</v>
      </c>
      <c r="B724" s="516"/>
      <c r="C724" s="305"/>
      <c r="D724" s="305"/>
      <c r="E724" s="293"/>
      <c r="F724" s="293"/>
      <c r="G724" s="181"/>
      <c r="H724" s="181"/>
      <c r="I724" s="592"/>
    </row>
    <row r="725" spans="1:9" s="147" customFormat="1" ht="15" x14ac:dyDescent="0.2">
      <c r="A725" s="472">
        <v>706</v>
      </c>
      <c r="B725" s="516"/>
      <c r="C725" s="305"/>
      <c r="D725" s="305"/>
      <c r="E725" s="293"/>
      <c r="F725" s="293"/>
      <c r="G725" s="181"/>
      <c r="H725" s="181"/>
      <c r="I725" s="592"/>
    </row>
    <row r="726" spans="1:9" s="147" customFormat="1" ht="15" x14ac:dyDescent="0.2">
      <c r="A726" s="472">
        <v>707</v>
      </c>
      <c r="B726" s="516"/>
      <c r="C726" s="305"/>
      <c r="D726" s="305"/>
      <c r="E726" s="293"/>
      <c r="F726" s="293"/>
      <c r="G726" s="181"/>
      <c r="H726" s="181"/>
      <c r="I726" s="592"/>
    </row>
    <row r="727" spans="1:9" s="147" customFormat="1" ht="15" x14ac:dyDescent="0.2">
      <c r="A727" s="472">
        <v>708</v>
      </c>
      <c r="B727" s="516"/>
      <c r="C727" s="305"/>
      <c r="D727" s="305"/>
      <c r="E727" s="293"/>
      <c r="F727" s="293"/>
      <c r="G727" s="181"/>
      <c r="H727" s="181"/>
      <c r="I727" s="592"/>
    </row>
    <row r="728" spans="1:9" s="147" customFormat="1" ht="15" x14ac:dyDescent="0.2">
      <c r="A728" s="472">
        <v>709</v>
      </c>
      <c r="B728" s="516"/>
      <c r="C728" s="305"/>
      <c r="D728" s="305"/>
      <c r="E728" s="293"/>
      <c r="F728" s="293"/>
      <c r="G728" s="181"/>
      <c r="H728" s="181"/>
      <c r="I728" s="592"/>
    </row>
    <row r="729" spans="1:9" s="147" customFormat="1" ht="15" x14ac:dyDescent="0.2">
      <c r="A729" s="472">
        <v>710</v>
      </c>
      <c r="B729" s="516"/>
      <c r="C729" s="305"/>
      <c r="D729" s="305"/>
      <c r="E729" s="293"/>
      <c r="F729" s="293"/>
      <c r="G729" s="181"/>
      <c r="H729" s="181"/>
      <c r="I729" s="592"/>
    </row>
    <row r="730" spans="1:9" s="147" customFormat="1" ht="15" x14ac:dyDescent="0.2">
      <c r="A730" s="472">
        <v>711</v>
      </c>
      <c r="B730" s="516"/>
      <c r="C730" s="305"/>
      <c r="D730" s="305"/>
      <c r="E730" s="293"/>
      <c r="F730" s="293"/>
      <c r="G730" s="181"/>
      <c r="H730" s="181"/>
      <c r="I730" s="592"/>
    </row>
    <row r="731" spans="1:9" s="147" customFormat="1" ht="15" x14ac:dyDescent="0.2">
      <c r="A731" s="472">
        <v>712</v>
      </c>
      <c r="B731" s="516"/>
      <c r="C731" s="305"/>
      <c r="D731" s="305"/>
      <c r="E731" s="293"/>
      <c r="F731" s="293"/>
      <c r="G731" s="181"/>
      <c r="H731" s="181"/>
      <c r="I731" s="592"/>
    </row>
    <row r="732" spans="1:9" s="147" customFormat="1" ht="15" x14ac:dyDescent="0.2">
      <c r="A732" s="472">
        <v>713</v>
      </c>
      <c r="B732" s="516"/>
      <c r="C732" s="305"/>
      <c r="D732" s="305"/>
      <c r="E732" s="293"/>
      <c r="F732" s="293"/>
      <c r="G732" s="181"/>
      <c r="H732" s="181"/>
      <c r="I732" s="592"/>
    </row>
    <row r="733" spans="1:9" s="147" customFormat="1" ht="15" x14ac:dyDescent="0.2">
      <c r="A733" s="472">
        <v>714</v>
      </c>
      <c r="B733" s="516"/>
      <c r="C733" s="305"/>
      <c r="D733" s="305"/>
      <c r="E733" s="293"/>
      <c r="F733" s="293"/>
      <c r="G733" s="181"/>
      <c r="H733" s="181"/>
      <c r="I733" s="592"/>
    </row>
    <row r="734" spans="1:9" s="147" customFormat="1" ht="15" x14ac:dyDescent="0.2">
      <c r="A734" s="472">
        <v>715</v>
      </c>
      <c r="B734" s="516"/>
      <c r="C734" s="305"/>
      <c r="D734" s="305"/>
      <c r="E734" s="293"/>
      <c r="F734" s="293"/>
      <c r="G734" s="181"/>
      <c r="H734" s="181"/>
      <c r="I734" s="592"/>
    </row>
    <row r="735" spans="1:9" s="147" customFormat="1" ht="15" x14ac:dyDescent="0.2">
      <c r="A735" s="472">
        <v>716</v>
      </c>
      <c r="B735" s="516"/>
      <c r="C735" s="305"/>
      <c r="D735" s="305"/>
      <c r="E735" s="293"/>
      <c r="F735" s="293"/>
      <c r="G735" s="181"/>
      <c r="H735" s="181"/>
      <c r="I735" s="592"/>
    </row>
    <row r="736" spans="1:9" s="147" customFormat="1" ht="15" x14ac:dyDescent="0.2">
      <c r="A736" s="472">
        <v>717</v>
      </c>
      <c r="B736" s="516"/>
      <c r="C736" s="305"/>
      <c r="D736" s="305"/>
      <c r="E736" s="293"/>
      <c r="F736" s="293"/>
      <c r="G736" s="181"/>
      <c r="H736" s="181"/>
      <c r="I736" s="592"/>
    </row>
    <row r="737" spans="1:9" s="147" customFormat="1" ht="15" x14ac:dyDescent="0.2">
      <c r="A737" s="472">
        <v>718</v>
      </c>
      <c r="B737" s="516"/>
      <c r="C737" s="305"/>
      <c r="D737" s="305"/>
      <c r="E737" s="293"/>
      <c r="F737" s="293"/>
      <c r="G737" s="181"/>
      <c r="H737" s="181"/>
      <c r="I737" s="592"/>
    </row>
    <row r="738" spans="1:9" s="147" customFormat="1" ht="15" x14ac:dyDescent="0.2">
      <c r="A738" s="472">
        <v>719</v>
      </c>
      <c r="B738" s="516"/>
      <c r="C738" s="305"/>
      <c r="D738" s="305"/>
      <c r="E738" s="293"/>
      <c r="F738" s="293"/>
      <c r="G738" s="181"/>
      <c r="H738" s="181"/>
      <c r="I738" s="592"/>
    </row>
    <row r="739" spans="1:9" s="147" customFormat="1" ht="15" x14ac:dyDescent="0.2">
      <c r="A739" s="472">
        <v>720</v>
      </c>
      <c r="B739" s="516"/>
      <c r="C739" s="305"/>
      <c r="D739" s="305"/>
      <c r="E739" s="293"/>
      <c r="F739" s="293"/>
      <c r="G739" s="181"/>
      <c r="H739" s="181"/>
      <c r="I739" s="592"/>
    </row>
    <row r="740" spans="1:9" s="147" customFormat="1" ht="15" x14ac:dyDescent="0.2">
      <c r="A740" s="472">
        <v>721</v>
      </c>
      <c r="B740" s="516"/>
      <c r="C740" s="305"/>
      <c r="D740" s="305"/>
      <c r="E740" s="293"/>
      <c r="F740" s="293"/>
      <c r="G740" s="181"/>
      <c r="H740" s="181"/>
      <c r="I740" s="592"/>
    </row>
    <row r="741" spans="1:9" s="147" customFormat="1" ht="15" x14ac:dyDescent="0.2">
      <c r="A741" s="472">
        <v>722</v>
      </c>
      <c r="B741" s="516"/>
      <c r="C741" s="305"/>
      <c r="D741" s="305"/>
      <c r="E741" s="293"/>
      <c r="F741" s="293"/>
      <c r="G741" s="181"/>
      <c r="H741" s="181"/>
      <c r="I741" s="592"/>
    </row>
    <row r="742" spans="1:9" s="147" customFormat="1" ht="15" x14ac:dyDescent="0.2">
      <c r="A742" s="472">
        <v>723</v>
      </c>
      <c r="B742" s="516"/>
      <c r="C742" s="305"/>
      <c r="D742" s="305"/>
      <c r="E742" s="293"/>
      <c r="F742" s="293"/>
      <c r="G742" s="181"/>
      <c r="H742" s="181"/>
      <c r="I742" s="592"/>
    </row>
    <row r="743" spans="1:9" s="147" customFormat="1" ht="15" x14ac:dyDescent="0.2">
      <c r="A743" s="472">
        <v>724</v>
      </c>
      <c r="B743" s="516"/>
      <c r="C743" s="305"/>
      <c r="D743" s="305"/>
      <c r="E743" s="293"/>
      <c r="F743" s="293"/>
      <c r="G743" s="181"/>
      <c r="H743" s="181"/>
      <c r="I743" s="592"/>
    </row>
    <row r="744" spans="1:9" s="147" customFormat="1" ht="15" x14ac:dyDescent="0.2">
      <c r="A744" s="472">
        <v>725</v>
      </c>
      <c r="B744" s="516"/>
      <c r="C744" s="305"/>
      <c r="D744" s="305"/>
      <c r="E744" s="293"/>
      <c r="F744" s="293"/>
      <c r="G744" s="181"/>
      <c r="H744" s="181"/>
      <c r="I744" s="592"/>
    </row>
    <row r="745" spans="1:9" s="147" customFormat="1" ht="15" x14ac:dyDescent="0.2">
      <c r="A745" s="472">
        <v>726</v>
      </c>
      <c r="B745" s="516"/>
      <c r="C745" s="305"/>
      <c r="D745" s="305"/>
      <c r="E745" s="293"/>
      <c r="F745" s="293"/>
      <c r="G745" s="181"/>
      <c r="H745" s="181"/>
      <c r="I745" s="592"/>
    </row>
    <row r="746" spans="1:9" s="147" customFormat="1" ht="15" x14ac:dyDescent="0.2">
      <c r="A746" s="472">
        <v>727</v>
      </c>
      <c r="B746" s="516"/>
      <c r="C746" s="305"/>
      <c r="D746" s="305"/>
      <c r="E746" s="293"/>
      <c r="F746" s="293"/>
      <c r="G746" s="181"/>
      <c r="H746" s="181"/>
      <c r="I746" s="592"/>
    </row>
    <row r="747" spans="1:9" s="147" customFormat="1" ht="15" x14ac:dyDescent="0.2">
      <c r="A747" s="472">
        <v>728</v>
      </c>
      <c r="B747" s="516"/>
      <c r="C747" s="305"/>
      <c r="D747" s="305"/>
      <c r="E747" s="293"/>
      <c r="F747" s="293"/>
      <c r="G747" s="181"/>
      <c r="H747" s="181"/>
      <c r="I747" s="592"/>
    </row>
    <row r="748" spans="1:9" s="147" customFormat="1" ht="15" x14ac:dyDescent="0.2">
      <c r="A748" s="472">
        <v>729</v>
      </c>
      <c r="B748" s="516"/>
      <c r="C748" s="305"/>
      <c r="D748" s="305"/>
      <c r="E748" s="293"/>
      <c r="F748" s="293"/>
      <c r="G748" s="181"/>
      <c r="H748" s="181"/>
      <c r="I748" s="592"/>
    </row>
    <row r="749" spans="1:9" s="147" customFormat="1" ht="15" x14ac:dyDescent="0.2">
      <c r="A749" s="472">
        <v>730</v>
      </c>
      <c r="B749" s="516"/>
      <c r="C749" s="305"/>
      <c r="D749" s="305"/>
      <c r="E749" s="293"/>
      <c r="F749" s="293"/>
      <c r="G749" s="181"/>
      <c r="H749" s="181"/>
      <c r="I749" s="592"/>
    </row>
    <row r="750" spans="1:9" s="147" customFormat="1" ht="15" x14ac:dyDescent="0.2">
      <c r="A750" s="472">
        <v>731</v>
      </c>
      <c r="B750" s="516"/>
      <c r="C750" s="305"/>
      <c r="D750" s="305"/>
      <c r="E750" s="293"/>
      <c r="F750" s="293"/>
      <c r="G750" s="181"/>
      <c r="H750" s="181"/>
      <c r="I750" s="592"/>
    </row>
    <row r="751" spans="1:9" s="147" customFormat="1" ht="15" x14ac:dyDescent="0.2">
      <c r="A751" s="472">
        <v>732</v>
      </c>
      <c r="B751" s="516"/>
      <c r="C751" s="305"/>
      <c r="D751" s="305"/>
      <c r="E751" s="293"/>
      <c r="F751" s="293"/>
      <c r="G751" s="181"/>
      <c r="H751" s="181"/>
      <c r="I751" s="592"/>
    </row>
    <row r="752" spans="1:9" s="147" customFormat="1" ht="15" x14ac:dyDescent="0.2">
      <c r="A752" s="472">
        <v>733</v>
      </c>
      <c r="B752" s="516"/>
      <c r="C752" s="305"/>
      <c r="D752" s="305"/>
      <c r="E752" s="293"/>
      <c r="F752" s="293"/>
      <c r="G752" s="181"/>
      <c r="H752" s="181"/>
      <c r="I752" s="592"/>
    </row>
    <row r="753" spans="1:9" s="147" customFormat="1" ht="15" x14ac:dyDescent="0.2">
      <c r="A753" s="472">
        <v>734</v>
      </c>
      <c r="B753" s="516"/>
      <c r="C753" s="305"/>
      <c r="D753" s="305"/>
      <c r="E753" s="293"/>
      <c r="F753" s="293"/>
      <c r="G753" s="181"/>
      <c r="H753" s="181"/>
      <c r="I753" s="592"/>
    </row>
    <row r="754" spans="1:9" s="147" customFormat="1" ht="15" x14ac:dyDescent="0.2">
      <c r="A754" s="472">
        <v>735</v>
      </c>
      <c r="B754" s="516"/>
      <c r="C754" s="305"/>
      <c r="D754" s="305"/>
      <c r="E754" s="293"/>
      <c r="F754" s="293"/>
      <c r="G754" s="181"/>
      <c r="H754" s="181"/>
      <c r="I754" s="592"/>
    </row>
    <row r="755" spans="1:9" s="147" customFormat="1" ht="15" x14ac:dyDescent="0.2">
      <c r="A755" s="472">
        <v>736</v>
      </c>
      <c r="B755" s="516"/>
      <c r="C755" s="305"/>
      <c r="D755" s="305"/>
      <c r="E755" s="293"/>
      <c r="F755" s="293"/>
      <c r="G755" s="181"/>
      <c r="H755" s="181"/>
      <c r="I755" s="592"/>
    </row>
    <row r="756" spans="1:9" s="147" customFormat="1" ht="15" x14ac:dyDescent="0.2">
      <c r="A756" s="472">
        <v>737</v>
      </c>
      <c r="B756" s="516"/>
      <c r="C756" s="305"/>
      <c r="D756" s="305"/>
      <c r="E756" s="293"/>
      <c r="F756" s="293"/>
      <c r="G756" s="181"/>
      <c r="H756" s="181"/>
      <c r="I756" s="592"/>
    </row>
    <row r="757" spans="1:9" s="147" customFormat="1" ht="15" x14ac:dyDescent="0.2">
      <c r="A757" s="472">
        <v>738</v>
      </c>
      <c r="B757" s="516"/>
      <c r="C757" s="305"/>
      <c r="D757" s="305"/>
      <c r="E757" s="293"/>
      <c r="F757" s="293"/>
      <c r="G757" s="181"/>
      <c r="H757" s="181"/>
      <c r="I757" s="592"/>
    </row>
    <row r="758" spans="1:9" s="147" customFormat="1" ht="15" x14ac:dyDescent="0.2">
      <c r="A758" s="472">
        <v>739</v>
      </c>
      <c r="B758" s="516"/>
      <c r="C758" s="305"/>
      <c r="D758" s="305"/>
      <c r="E758" s="293"/>
      <c r="F758" s="293"/>
      <c r="G758" s="181"/>
      <c r="H758" s="181"/>
      <c r="I758" s="592"/>
    </row>
    <row r="759" spans="1:9" s="147" customFormat="1" ht="15" x14ac:dyDescent="0.2">
      <c r="A759" s="472">
        <v>740</v>
      </c>
      <c r="B759" s="516"/>
      <c r="C759" s="305"/>
      <c r="D759" s="305"/>
      <c r="E759" s="293"/>
      <c r="F759" s="293"/>
      <c r="G759" s="181"/>
      <c r="H759" s="181"/>
      <c r="I759" s="592"/>
    </row>
    <row r="760" spans="1:9" s="147" customFormat="1" ht="15" x14ac:dyDescent="0.2">
      <c r="A760" s="472">
        <v>741</v>
      </c>
      <c r="B760" s="516"/>
      <c r="C760" s="305"/>
      <c r="D760" s="305"/>
      <c r="E760" s="293"/>
      <c r="F760" s="293"/>
      <c r="G760" s="181"/>
      <c r="H760" s="181"/>
      <c r="I760" s="592"/>
    </row>
    <row r="761" spans="1:9" s="147" customFormat="1" ht="15" x14ac:dyDescent="0.2">
      <c r="A761" s="472">
        <v>742</v>
      </c>
      <c r="B761" s="516"/>
      <c r="C761" s="305"/>
      <c r="D761" s="305"/>
      <c r="E761" s="293"/>
      <c r="F761" s="293"/>
      <c r="G761" s="181"/>
      <c r="H761" s="181"/>
      <c r="I761" s="592"/>
    </row>
    <row r="762" spans="1:9" s="147" customFormat="1" ht="15" x14ac:dyDescent="0.2">
      <c r="A762" s="472">
        <v>743</v>
      </c>
      <c r="B762" s="516"/>
      <c r="C762" s="305"/>
      <c r="D762" s="305"/>
      <c r="E762" s="293"/>
      <c r="F762" s="293"/>
      <c r="G762" s="181"/>
      <c r="H762" s="181"/>
      <c r="I762" s="592"/>
    </row>
    <row r="763" spans="1:9" s="147" customFormat="1" ht="15" x14ac:dyDescent="0.2">
      <c r="A763" s="472">
        <v>744</v>
      </c>
      <c r="B763" s="516"/>
      <c r="C763" s="305"/>
      <c r="D763" s="305"/>
      <c r="E763" s="293"/>
      <c r="F763" s="293"/>
      <c r="G763" s="181"/>
      <c r="H763" s="181"/>
      <c r="I763" s="592"/>
    </row>
    <row r="764" spans="1:9" s="147" customFormat="1" ht="15" x14ac:dyDescent="0.2">
      <c r="A764" s="472">
        <v>745</v>
      </c>
      <c r="B764" s="516"/>
      <c r="C764" s="305"/>
      <c r="D764" s="305"/>
      <c r="E764" s="293"/>
      <c r="F764" s="293"/>
      <c r="G764" s="181"/>
      <c r="H764" s="181"/>
      <c r="I764" s="592"/>
    </row>
    <row r="765" spans="1:9" s="147" customFormat="1" ht="15" x14ac:dyDescent="0.2">
      <c r="A765" s="472">
        <v>746</v>
      </c>
      <c r="B765" s="516"/>
      <c r="C765" s="305"/>
      <c r="D765" s="305"/>
      <c r="E765" s="293"/>
      <c r="F765" s="293"/>
      <c r="G765" s="181"/>
      <c r="H765" s="181"/>
      <c r="I765" s="592"/>
    </row>
    <row r="766" spans="1:9" s="147" customFormat="1" ht="15" x14ac:dyDescent="0.2">
      <c r="A766" s="472">
        <v>747</v>
      </c>
      <c r="B766" s="516"/>
      <c r="C766" s="305"/>
      <c r="D766" s="305"/>
      <c r="E766" s="293"/>
      <c r="F766" s="293"/>
      <c r="G766" s="181"/>
      <c r="H766" s="181"/>
      <c r="I766" s="592"/>
    </row>
    <row r="767" spans="1:9" s="147" customFormat="1" ht="15" x14ac:dyDescent="0.2">
      <c r="A767" s="472">
        <v>748</v>
      </c>
      <c r="B767" s="516"/>
      <c r="C767" s="305"/>
      <c r="D767" s="305"/>
      <c r="E767" s="293"/>
      <c r="F767" s="293"/>
      <c r="G767" s="181"/>
      <c r="H767" s="181"/>
      <c r="I767" s="592"/>
    </row>
    <row r="768" spans="1:9" s="147" customFormat="1" ht="15" x14ac:dyDescent="0.2">
      <c r="A768" s="472">
        <v>749</v>
      </c>
      <c r="B768" s="516"/>
      <c r="C768" s="305"/>
      <c r="D768" s="305"/>
      <c r="E768" s="293"/>
      <c r="F768" s="293"/>
      <c r="G768" s="181"/>
      <c r="H768" s="181"/>
      <c r="I768" s="592"/>
    </row>
    <row r="769" spans="1:9" s="147" customFormat="1" ht="15" x14ac:dyDescent="0.2">
      <c r="A769" s="472">
        <v>750</v>
      </c>
      <c r="B769" s="516"/>
      <c r="C769" s="305"/>
      <c r="D769" s="305"/>
      <c r="E769" s="293"/>
      <c r="F769" s="293"/>
      <c r="G769" s="181"/>
      <c r="H769" s="181"/>
      <c r="I769" s="592"/>
    </row>
    <row r="770" spans="1:9" s="147" customFormat="1" ht="15" x14ac:dyDescent="0.2">
      <c r="A770" s="472">
        <v>751</v>
      </c>
      <c r="B770" s="516"/>
      <c r="C770" s="305"/>
      <c r="D770" s="305"/>
      <c r="E770" s="293"/>
      <c r="F770" s="293"/>
      <c r="G770" s="181"/>
      <c r="H770" s="181"/>
      <c r="I770" s="592"/>
    </row>
    <row r="771" spans="1:9" s="147" customFormat="1" ht="15" x14ac:dyDescent="0.2">
      <c r="A771" s="472">
        <v>752</v>
      </c>
      <c r="B771" s="516"/>
      <c r="C771" s="305"/>
      <c r="D771" s="305"/>
      <c r="E771" s="293"/>
      <c r="F771" s="293"/>
      <c r="G771" s="181"/>
      <c r="H771" s="181"/>
      <c r="I771" s="592"/>
    </row>
    <row r="772" spans="1:9" s="147" customFormat="1" ht="15" x14ac:dyDescent="0.2">
      <c r="A772" s="472">
        <v>753</v>
      </c>
      <c r="B772" s="516"/>
      <c r="C772" s="305"/>
      <c r="D772" s="305"/>
      <c r="E772" s="293"/>
      <c r="F772" s="293"/>
      <c r="G772" s="181"/>
      <c r="H772" s="181"/>
      <c r="I772" s="592"/>
    </row>
    <row r="773" spans="1:9" s="147" customFormat="1" ht="15" x14ac:dyDescent="0.2">
      <c r="A773" s="472">
        <v>754</v>
      </c>
      <c r="B773" s="516"/>
      <c r="C773" s="305"/>
      <c r="D773" s="305"/>
      <c r="E773" s="293"/>
      <c r="F773" s="293"/>
      <c r="G773" s="181"/>
      <c r="H773" s="181"/>
      <c r="I773" s="592"/>
    </row>
    <row r="774" spans="1:9" s="147" customFormat="1" ht="15" x14ac:dyDescent="0.2">
      <c r="A774" s="472">
        <v>755</v>
      </c>
      <c r="B774" s="516"/>
      <c r="C774" s="305"/>
      <c r="D774" s="305"/>
      <c r="E774" s="293"/>
      <c r="F774" s="293"/>
      <c r="G774" s="181"/>
      <c r="H774" s="181"/>
      <c r="I774" s="592"/>
    </row>
    <row r="775" spans="1:9" s="147" customFormat="1" ht="15" x14ac:dyDescent="0.2">
      <c r="A775" s="472">
        <v>756</v>
      </c>
      <c r="B775" s="516"/>
      <c r="C775" s="305"/>
      <c r="D775" s="305"/>
      <c r="E775" s="293"/>
      <c r="F775" s="293"/>
      <c r="G775" s="181"/>
      <c r="H775" s="181"/>
      <c r="I775" s="592"/>
    </row>
    <row r="776" spans="1:9" s="147" customFormat="1" ht="15" x14ac:dyDescent="0.2">
      <c r="A776" s="472">
        <v>757</v>
      </c>
      <c r="B776" s="516"/>
      <c r="C776" s="305"/>
      <c r="D776" s="305"/>
      <c r="E776" s="293"/>
      <c r="F776" s="293"/>
      <c r="G776" s="181"/>
      <c r="H776" s="181"/>
      <c r="I776" s="592"/>
    </row>
    <row r="777" spans="1:9" s="147" customFormat="1" ht="15" x14ac:dyDescent="0.2">
      <c r="A777" s="472">
        <v>758</v>
      </c>
      <c r="B777" s="516"/>
      <c r="C777" s="305"/>
      <c r="D777" s="305"/>
      <c r="E777" s="293"/>
      <c r="F777" s="293"/>
      <c r="G777" s="181"/>
      <c r="H777" s="181"/>
      <c r="I777" s="592"/>
    </row>
    <row r="778" spans="1:9" s="147" customFormat="1" ht="15" x14ac:dyDescent="0.2">
      <c r="A778" s="472">
        <v>759</v>
      </c>
      <c r="B778" s="516"/>
      <c r="C778" s="305"/>
      <c r="D778" s="305"/>
      <c r="E778" s="293"/>
      <c r="F778" s="293"/>
      <c r="G778" s="181"/>
      <c r="H778" s="181"/>
      <c r="I778" s="592"/>
    </row>
    <row r="779" spans="1:9" s="147" customFormat="1" ht="15" x14ac:dyDescent="0.2">
      <c r="A779" s="472">
        <v>760</v>
      </c>
      <c r="B779" s="516"/>
      <c r="C779" s="305"/>
      <c r="D779" s="305"/>
      <c r="E779" s="293"/>
      <c r="F779" s="293"/>
      <c r="G779" s="181"/>
      <c r="H779" s="181"/>
      <c r="I779" s="592"/>
    </row>
    <row r="780" spans="1:9" s="147" customFormat="1" ht="15" x14ac:dyDescent="0.2">
      <c r="A780" s="472">
        <v>761</v>
      </c>
      <c r="B780" s="516"/>
      <c r="C780" s="305"/>
      <c r="D780" s="305"/>
      <c r="E780" s="293"/>
      <c r="F780" s="293"/>
      <c r="G780" s="181"/>
      <c r="H780" s="181"/>
      <c r="I780" s="592"/>
    </row>
    <row r="781" spans="1:9" s="147" customFormat="1" ht="15" x14ac:dyDescent="0.2">
      <c r="A781" s="472">
        <v>762</v>
      </c>
      <c r="B781" s="516"/>
      <c r="C781" s="305"/>
      <c r="D781" s="305"/>
      <c r="E781" s="293"/>
      <c r="F781" s="293"/>
      <c r="G781" s="181"/>
      <c r="H781" s="181"/>
      <c r="I781" s="592"/>
    </row>
    <row r="782" spans="1:9" s="147" customFormat="1" ht="15" x14ac:dyDescent="0.2">
      <c r="A782" s="472">
        <v>763</v>
      </c>
      <c r="B782" s="516"/>
      <c r="C782" s="305"/>
      <c r="D782" s="305"/>
      <c r="E782" s="293"/>
      <c r="F782" s="293"/>
      <c r="G782" s="181"/>
      <c r="H782" s="181"/>
      <c r="I782" s="592"/>
    </row>
    <row r="783" spans="1:9" s="147" customFormat="1" ht="15" x14ac:dyDescent="0.2">
      <c r="A783" s="472">
        <v>764</v>
      </c>
      <c r="B783" s="516"/>
      <c r="C783" s="305"/>
      <c r="D783" s="305"/>
      <c r="E783" s="293"/>
      <c r="F783" s="293"/>
      <c r="G783" s="181"/>
      <c r="H783" s="181"/>
      <c r="I783" s="592"/>
    </row>
    <row r="784" spans="1:9" s="147" customFormat="1" ht="15" x14ac:dyDescent="0.2">
      <c r="A784" s="472">
        <v>765</v>
      </c>
      <c r="B784" s="516"/>
      <c r="C784" s="305"/>
      <c r="D784" s="305"/>
      <c r="E784" s="293"/>
      <c r="F784" s="293"/>
      <c r="G784" s="181"/>
      <c r="H784" s="181"/>
      <c r="I784" s="592"/>
    </row>
    <row r="785" spans="1:9" s="147" customFormat="1" ht="15" x14ac:dyDescent="0.2">
      <c r="A785" s="472">
        <v>766</v>
      </c>
      <c r="B785" s="516"/>
      <c r="C785" s="305"/>
      <c r="D785" s="305"/>
      <c r="E785" s="293"/>
      <c r="F785" s="293"/>
      <c r="G785" s="181"/>
      <c r="H785" s="181"/>
      <c r="I785" s="592"/>
    </row>
    <row r="786" spans="1:9" s="147" customFormat="1" ht="15" x14ac:dyDescent="0.2">
      <c r="A786" s="472">
        <v>767</v>
      </c>
      <c r="B786" s="516"/>
      <c r="C786" s="305"/>
      <c r="D786" s="305"/>
      <c r="E786" s="293"/>
      <c r="F786" s="293"/>
      <c r="G786" s="181"/>
      <c r="H786" s="181"/>
      <c r="I786" s="592"/>
    </row>
    <row r="787" spans="1:9" s="147" customFormat="1" ht="15" x14ac:dyDescent="0.2">
      <c r="A787" s="472">
        <v>768</v>
      </c>
      <c r="B787" s="516"/>
      <c r="C787" s="305"/>
      <c r="D787" s="305"/>
      <c r="E787" s="293"/>
      <c r="F787" s="293"/>
      <c r="G787" s="181"/>
      <c r="H787" s="181"/>
      <c r="I787" s="592"/>
    </row>
    <row r="788" spans="1:9" s="147" customFormat="1" ht="15" x14ac:dyDescent="0.2">
      <c r="A788" s="472">
        <v>769</v>
      </c>
      <c r="B788" s="516"/>
      <c r="C788" s="305"/>
      <c r="D788" s="305"/>
      <c r="E788" s="293"/>
      <c r="F788" s="293"/>
      <c r="G788" s="181"/>
      <c r="H788" s="181"/>
      <c r="I788" s="592"/>
    </row>
    <row r="789" spans="1:9" s="147" customFormat="1" ht="15" x14ac:dyDescent="0.2">
      <c r="A789" s="472">
        <v>770</v>
      </c>
      <c r="B789" s="516"/>
      <c r="C789" s="305"/>
      <c r="D789" s="305"/>
      <c r="E789" s="293"/>
      <c r="F789" s="293"/>
      <c r="G789" s="181"/>
      <c r="H789" s="181"/>
      <c r="I789" s="592"/>
    </row>
    <row r="790" spans="1:9" s="147" customFormat="1" ht="15" x14ac:dyDescent="0.2">
      <c r="A790" s="472">
        <v>771</v>
      </c>
      <c r="B790" s="516"/>
      <c r="C790" s="305"/>
      <c r="D790" s="305"/>
      <c r="E790" s="293"/>
      <c r="F790" s="293"/>
      <c r="G790" s="181"/>
      <c r="H790" s="181"/>
      <c r="I790" s="592"/>
    </row>
    <row r="791" spans="1:9" s="147" customFormat="1" ht="15" x14ac:dyDescent="0.2">
      <c r="A791" s="472">
        <v>772</v>
      </c>
      <c r="B791" s="516"/>
      <c r="C791" s="305"/>
      <c r="D791" s="305"/>
      <c r="E791" s="293"/>
      <c r="F791" s="293"/>
      <c r="G791" s="181"/>
      <c r="H791" s="181"/>
      <c r="I791" s="592"/>
    </row>
    <row r="792" spans="1:9" s="147" customFormat="1" ht="15" x14ac:dyDescent="0.2">
      <c r="A792" s="472">
        <v>773</v>
      </c>
      <c r="B792" s="516"/>
      <c r="C792" s="305"/>
      <c r="D792" s="305"/>
      <c r="E792" s="293"/>
      <c r="F792" s="293"/>
      <c r="G792" s="181"/>
      <c r="H792" s="181"/>
      <c r="I792" s="592"/>
    </row>
    <row r="793" spans="1:9" s="147" customFormat="1" ht="15" x14ac:dyDescent="0.2">
      <c r="A793" s="472">
        <v>774</v>
      </c>
      <c r="B793" s="516"/>
      <c r="C793" s="305"/>
      <c r="D793" s="305"/>
      <c r="E793" s="293"/>
      <c r="F793" s="293"/>
      <c r="G793" s="181"/>
      <c r="H793" s="181"/>
      <c r="I793" s="592"/>
    </row>
    <row r="794" spans="1:9" s="147" customFormat="1" ht="15" x14ac:dyDescent="0.2">
      <c r="A794" s="472">
        <v>775</v>
      </c>
      <c r="B794" s="516"/>
      <c r="C794" s="305"/>
      <c r="D794" s="305"/>
      <c r="E794" s="293"/>
      <c r="F794" s="293"/>
      <c r="G794" s="181"/>
      <c r="H794" s="181"/>
      <c r="I794" s="592"/>
    </row>
    <row r="795" spans="1:9" s="147" customFormat="1" ht="15" x14ac:dyDescent="0.2">
      <c r="A795" s="472">
        <v>776</v>
      </c>
      <c r="B795" s="516"/>
      <c r="C795" s="305"/>
      <c r="D795" s="305"/>
      <c r="E795" s="293"/>
      <c r="F795" s="293"/>
      <c r="G795" s="181"/>
      <c r="H795" s="181"/>
      <c r="I795" s="592"/>
    </row>
    <row r="796" spans="1:9" s="147" customFormat="1" ht="15" x14ac:dyDescent="0.2">
      <c r="A796" s="472">
        <v>777</v>
      </c>
      <c r="B796" s="516"/>
      <c r="C796" s="305"/>
      <c r="D796" s="305"/>
      <c r="E796" s="293"/>
      <c r="F796" s="293"/>
      <c r="G796" s="181"/>
      <c r="H796" s="181"/>
      <c r="I796" s="592"/>
    </row>
    <row r="797" spans="1:9" s="147" customFormat="1" ht="15" x14ac:dyDescent="0.2">
      <c r="A797" s="472">
        <v>778</v>
      </c>
      <c r="B797" s="516"/>
      <c r="C797" s="305"/>
      <c r="D797" s="305"/>
      <c r="E797" s="293"/>
      <c r="F797" s="293"/>
      <c r="G797" s="181"/>
      <c r="H797" s="181"/>
      <c r="I797" s="592"/>
    </row>
    <row r="798" spans="1:9" s="147" customFormat="1" ht="15" x14ac:dyDescent="0.2">
      <c r="A798" s="472">
        <v>779</v>
      </c>
      <c r="B798" s="516"/>
      <c r="C798" s="305"/>
      <c r="D798" s="305"/>
      <c r="E798" s="293"/>
      <c r="F798" s="293"/>
      <c r="G798" s="181"/>
      <c r="H798" s="181"/>
      <c r="I798" s="592"/>
    </row>
    <row r="799" spans="1:9" s="147" customFormat="1" ht="15" x14ac:dyDescent="0.2">
      <c r="A799" s="472">
        <v>780</v>
      </c>
      <c r="B799" s="516"/>
      <c r="C799" s="305"/>
      <c r="D799" s="305"/>
      <c r="E799" s="293"/>
      <c r="F799" s="293"/>
      <c r="G799" s="181"/>
      <c r="H799" s="181"/>
      <c r="I799" s="592"/>
    </row>
    <row r="800" spans="1:9" s="147" customFormat="1" ht="15" x14ac:dyDescent="0.2">
      <c r="A800" s="472">
        <v>781</v>
      </c>
      <c r="B800" s="516"/>
      <c r="C800" s="305"/>
      <c r="D800" s="305"/>
      <c r="E800" s="293"/>
      <c r="F800" s="293"/>
      <c r="G800" s="181"/>
      <c r="H800" s="181"/>
      <c r="I800" s="592"/>
    </row>
    <row r="801" spans="1:9" s="147" customFormat="1" ht="15" x14ac:dyDescent="0.2">
      <c r="A801" s="472">
        <v>782</v>
      </c>
      <c r="B801" s="516"/>
      <c r="C801" s="305"/>
      <c r="D801" s="305"/>
      <c r="E801" s="293"/>
      <c r="F801" s="293"/>
      <c r="G801" s="181"/>
      <c r="H801" s="181"/>
      <c r="I801" s="592"/>
    </row>
    <row r="802" spans="1:9" s="147" customFormat="1" ht="15" x14ac:dyDescent="0.2">
      <c r="A802" s="472">
        <v>783</v>
      </c>
      <c r="B802" s="516"/>
      <c r="C802" s="305"/>
      <c r="D802" s="305"/>
      <c r="E802" s="293"/>
      <c r="F802" s="293"/>
      <c r="G802" s="181"/>
      <c r="H802" s="181"/>
      <c r="I802" s="592"/>
    </row>
    <row r="803" spans="1:9" s="147" customFormat="1" ht="15" x14ac:dyDescent="0.2">
      <c r="A803" s="472">
        <v>784</v>
      </c>
      <c r="B803" s="516"/>
      <c r="C803" s="305"/>
      <c r="D803" s="305"/>
      <c r="E803" s="293"/>
      <c r="F803" s="293"/>
      <c r="G803" s="181"/>
      <c r="H803" s="181"/>
      <c r="I803" s="592"/>
    </row>
    <row r="804" spans="1:9" s="147" customFormat="1" ht="15" x14ac:dyDescent="0.2">
      <c r="A804" s="472">
        <v>785</v>
      </c>
      <c r="B804" s="516"/>
      <c r="C804" s="305"/>
      <c r="D804" s="305"/>
      <c r="E804" s="293"/>
      <c r="F804" s="293"/>
      <c r="G804" s="181"/>
      <c r="H804" s="181"/>
      <c r="I804" s="592"/>
    </row>
    <row r="805" spans="1:9" s="147" customFormat="1" ht="15" x14ac:dyDescent="0.2">
      <c r="A805" s="472">
        <v>786</v>
      </c>
      <c r="B805" s="516"/>
      <c r="C805" s="305"/>
      <c r="D805" s="305"/>
      <c r="E805" s="293"/>
      <c r="F805" s="293"/>
      <c r="G805" s="181"/>
      <c r="H805" s="181"/>
      <c r="I805" s="592"/>
    </row>
    <row r="806" spans="1:9" s="147" customFormat="1" ht="15" x14ac:dyDescent="0.2">
      <c r="A806" s="472">
        <v>787</v>
      </c>
      <c r="B806" s="516"/>
      <c r="C806" s="305"/>
      <c r="D806" s="305"/>
      <c r="E806" s="293"/>
      <c r="F806" s="293"/>
      <c r="G806" s="181"/>
      <c r="H806" s="181"/>
      <c r="I806" s="592"/>
    </row>
    <row r="807" spans="1:9" s="147" customFormat="1" ht="15" x14ac:dyDescent="0.2">
      <c r="A807" s="472">
        <v>788</v>
      </c>
      <c r="B807" s="516"/>
      <c r="C807" s="305"/>
      <c r="D807" s="305"/>
      <c r="E807" s="293"/>
      <c r="F807" s="293"/>
      <c r="G807" s="181"/>
      <c r="H807" s="181"/>
      <c r="I807" s="592"/>
    </row>
    <row r="808" spans="1:9" s="147" customFormat="1" ht="15" x14ac:dyDescent="0.2">
      <c r="A808" s="472">
        <v>789</v>
      </c>
      <c r="B808" s="516"/>
      <c r="C808" s="305"/>
      <c r="D808" s="305"/>
      <c r="E808" s="293"/>
      <c r="F808" s="293"/>
      <c r="G808" s="181"/>
      <c r="H808" s="181"/>
      <c r="I808" s="592"/>
    </row>
    <row r="809" spans="1:9" s="147" customFormat="1" ht="15" x14ac:dyDescent="0.2">
      <c r="A809" s="472">
        <v>790</v>
      </c>
      <c r="B809" s="516"/>
      <c r="C809" s="305"/>
      <c r="D809" s="305"/>
      <c r="E809" s="293"/>
      <c r="F809" s="293"/>
      <c r="G809" s="181"/>
      <c r="H809" s="181"/>
      <c r="I809" s="592"/>
    </row>
    <row r="810" spans="1:9" s="147" customFormat="1" ht="15" x14ac:dyDescent="0.2">
      <c r="A810" s="472">
        <v>791</v>
      </c>
      <c r="B810" s="516"/>
      <c r="C810" s="305"/>
      <c r="D810" s="305"/>
      <c r="E810" s="293"/>
      <c r="F810" s="293"/>
      <c r="G810" s="181"/>
      <c r="H810" s="181"/>
      <c r="I810" s="592"/>
    </row>
    <row r="811" spans="1:9" s="147" customFormat="1" ht="15" x14ac:dyDescent="0.2">
      <c r="A811" s="472">
        <v>792</v>
      </c>
      <c r="B811" s="516"/>
      <c r="C811" s="305"/>
      <c r="D811" s="305"/>
      <c r="E811" s="293"/>
      <c r="F811" s="293"/>
      <c r="G811" s="181"/>
      <c r="H811" s="181"/>
      <c r="I811" s="592"/>
    </row>
    <row r="812" spans="1:9" s="147" customFormat="1" ht="15" x14ac:dyDescent="0.2">
      <c r="A812" s="472">
        <v>793</v>
      </c>
      <c r="B812" s="516"/>
      <c r="C812" s="305"/>
      <c r="D812" s="305"/>
      <c r="E812" s="293"/>
      <c r="F812" s="293"/>
      <c r="G812" s="181"/>
      <c r="H812" s="181"/>
      <c r="I812" s="592"/>
    </row>
    <row r="813" spans="1:9" s="147" customFormat="1" ht="15" x14ac:dyDescent="0.2">
      <c r="A813" s="472">
        <v>794</v>
      </c>
      <c r="B813" s="516"/>
      <c r="C813" s="305"/>
      <c r="D813" s="305"/>
      <c r="E813" s="293"/>
      <c r="F813" s="293"/>
      <c r="G813" s="181"/>
      <c r="H813" s="181"/>
      <c r="I813" s="592"/>
    </row>
    <row r="814" spans="1:9" s="147" customFormat="1" ht="15" x14ac:dyDescent="0.2">
      <c r="A814" s="472">
        <v>795</v>
      </c>
      <c r="B814" s="516"/>
      <c r="C814" s="305"/>
      <c r="D814" s="305"/>
      <c r="E814" s="293"/>
      <c r="F814" s="293"/>
      <c r="G814" s="181"/>
      <c r="H814" s="181"/>
      <c r="I814" s="592"/>
    </row>
    <row r="815" spans="1:9" s="147" customFormat="1" ht="15" x14ac:dyDescent="0.2">
      <c r="A815" s="472">
        <v>796</v>
      </c>
      <c r="B815" s="516"/>
      <c r="C815" s="305"/>
      <c r="D815" s="305"/>
      <c r="E815" s="293"/>
      <c r="F815" s="293"/>
      <c r="G815" s="181"/>
      <c r="H815" s="181"/>
      <c r="I815" s="592"/>
    </row>
    <row r="816" spans="1:9" s="147" customFormat="1" ht="15" x14ac:dyDescent="0.2">
      <c r="A816" s="472">
        <v>797</v>
      </c>
      <c r="B816" s="516"/>
      <c r="C816" s="305"/>
      <c r="D816" s="305"/>
      <c r="E816" s="293"/>
      <c r="F816" s="293"/>
      <c r="G816" s="181"/>
      <c r="H816" s="181"/>
      <c r="I816" s="592"/>
    </row>
    <row r="817" spans="1:9" s="147" customFormat="1" ht="15" x14ac:dyDescent="0.2">
      <c r="A817" s="472">
        <v>798</v>
      </c>
      <c r="B817" s="516"/>
      <c r="C817" s="305"/>
      <c r="D817" s="305"/>
      <c r="E817" s="293"/>
      <c r="F817" s="293"/>
      <c r="G817" s="181"/>
      <c r="H817" s="181"/>
      <c r="I817" s="592"/>
    </row>
    <row r="818" spans="1:9" s="147" customFormat="1" ht="15" x14ac:dyDescent="0.2">
      <c r="A818" s="472">
        <v>799</v>
      </c>
      <c r="B818" s="516"/>
      <c r="C818" s="305"/>
      <c r="D818" s="305"/>
      <c r="E818" s="293"/>
      <c r="F818" s="293"/>
      <c r="G818" s="181"/>
      <c r="H818" s="181"/>
      <c r="I818" s="592"/>
    </row>
    <row r="819" spans="1:9" s="147" customFormat="1" ht="15" x14ac:dyDescent="0.2">
      <c r="A819" s="472">
        <v>800</v>
      </c>
      <c r="B819" s="516"/>
      <c r="C819" s="305"/>
      <c r="D819" s="305"/>
      <c r="E819" s="293"/>
      <c r="F819" s="293"/>
      <c r="G819" s="181"/>
      <c r="H819" s="181"/>
      <c r="I819" s="592"/>
    </row>
    <row r="820" spans="1:9" s="147" customFormat="1" ht="15" x14ac:dyDescent="0.2">
      <c r="A820" s="472">
        <v>801</v>
      </c>
      <c r="B820" s="516"/>
      <c r="C820" s="305"/>
      <c r="D820" s="305"/>
      <c r="E820" s="293"/>
      <c r="F820" s="293"/>
      <c r="G820" s="181"/>
      <c r="H820" s="181"/>
      <c r="I820" s="592"/>
    </row>
    <row r="821" spans="1:9" s="147" customFormat="1" ht="15" x14ac:dyDescent="0.2">
      <c r="A821" s="472">
        <v>802</v>
      </c>
      <c r="B821" s="516"/>
      <c r="C821" s="305"/>
      <c r="D821" s="305"/>
      <c r="E821" s="293"/>
      <c r="F821" s="293"/>
      <c r="G821" s="181"/>
      <c r="H821" s="181"/>
      <c r="I821" s="592"/>
    </row>
    <row r="822" spans="1:9" s="147" customFormat="1" ht="15" x14ac:dyDescent="0.2">
      <c r="A822" s="472">
        <v>803</v>
      </c>
      <c r="B822" s="516"/>
      <c r="C822" s="305"/>
      <c r="D822" s="305"/>
      <c r="E822" s="293"/>
      <c r="F822" s="293"/>
      <c r="G822" s="181"/>
      <c r="H822" s="181"/>
      <c r="I822" s="592"/>
    </row>
    <row r="823" spans="1:9" s="147" customFormat="1" ht="15" x14ac:dyDescent="0.2">
      <c r="A823" s="472">
        <v>804</v>
      </c>
      <c r="B823" s="516"/>
      <c r="C823" s="305"/>
      <c r="D823" s="305"/>
      <c r="E823" s="293"/>
      <c r="F823" s="293"/>
      <c r="G823" s="181"/>
      <c r="H823" s="181"/>
      <c r="I823" s="592"/>
    </row>
    <row r="824" spans="1:9" s="147" customFormat="1" ht="15" x14ac:dyDescent="0.2">
      <c r="A824" s="472">
        <v>805</v>
      </c>
      <c r="B824" s="516"/>
      <c r="C824" s="305"/>
      <c r="D824" s="305"/>
      <c r="E824" s="293"/>
      <c r="F824" s="293"/>
      <c r="G824" s="181"/>
      <c r="H824" s="181"/>
      <c r="I824" s="592"/>
    </row>
    <row r="825" spans="1:9" s="147" customFormat="1" ht="15" x14ac:dyDescent="0.2">
      <c r="A825" s="472">
        <v>806</v>
      </c>
      <c r="B825" s="516"/>
      <c r="C825" s="305"/>
      <c r="D825" s="305"/>
      <c r="E825" s="293"/>
      <c r="F825" s="293"/>
      <c r="G825" s="181"/>
      <c r="H825" s="181"/>
      <c r="I825" s="592"/>
    </row>
    <row r="826" spans="1:9" s="147" customFormat="1" ht="15" x14ac:dyDescent="0.2">
      <c r="A826" s="472">
        <v>807</v>
      </c>
      <c r="B826" s="516"/>
      <c r="C826" s="305"/>
      <c r="D826" s="305"/>
      <c r="E826" s="293"/>
      <c r="F826" s="293"/>
      <c r="G826" s="181"/>
      <c r="H826" s="181"/>
      <c r="I826" s="592"/>
    </row>
    <row r="827" spans="1:9" s="147" customFormat="1" ht="15" x14ac:dyDescent="0.2">
      <c r="A827" s="472">
        <v>808</v>
      </c>
      <c r="B827" s="516"/>
      <c r="C827" s="305"/>
      <c r="D827" s="305"/>
      <c r="E827" s="293"/>
      <c r="F827" s="293"/>
      <c r="G827" s="181"/>
      <c r="H827" s="181"/>
      <c r="I827" s="592"/>
    </row>
    <row r="828" spans="1:9" s="147" customFormat="1" ht="15" x14ac:dyDescent="0.2">
      <c r="A828" s="472">
        <v>809</v>
      </c>
      <c r="B828" s="516"/>
      <c r="C828" s="305"/>
      <c r="D828" s="305"/>
      <c r="E828" s="293"/>
      <c r="F828" s="293"/>
      <c r="G828" s="181"/>
      <c r="H828" s="181"/>
      <c r="I828" s="592"/>
    </row>
    <row r="829" spans="1:9" s="147" customFormat="1" ht="15" x14ac:dyDescent="0.2">
      <c r="A829" s="472">
        <v>810</v>
      </c>
      <c r="B829" s="516"/>
      <c r="C829" s="305"/>
      <c r="D829" s="305"/>
      <c r="E829" s="293"/>
      <c r="F829" s="293"/>
      <c r="G829" s="181"/>
      <c r="H829" s="181"/>
      <c r="I829" s="592"/>
    </row>
    <row r="830" spans="1:9" s="147" customFormat="1" ht="15" x14ac:dyDescent="0.2">
      <c r="A830" s="472">
        <v>811</v>
      </c>
      <c r="B830" s="516"/>
      <c r="C830" s="305"/>
      <c r="D830" s="305"/>
      <c r="E830" s="293"/>
      <c r="F830" s="293"/>
      <c r="G830" s="181"/>
      <c r="H830" s="181"/>
      <c r="I830" s="592"/>
    </row>
    <row r="831" spans="1:9" s="147" customFormat="1" ht="15" x14ac:dyDescent="0.2">
      <c r="A831" s="472">
        <v>812</v>
      </c>
      <c r="B831" s="516"/>
      <c r="C831" s="305"/>
      <c r="D831" s="305"/>
      <c r="E831" s="293"/>
      <c r="F831" s="293"/>
      <c r="G831" s="181"/>
      <c r="H831" s="181"/>
      <c r="I831" s="592"/>
    </row>
    <row r="832" spans="1:9" s="147" customFormat="1" ht="15" x14ac:dyDescent="0.2">
      <c r="A832" s="472">
        <v>813</v>
      </c>
      <c r="B832" s="516"/>
      <c r="C832" s="305"/>
      <c r="D832" s="305"/>
      <c r="E832" s="293"/>
      <c r="F832" s="293"/>
      <c r="G832" s="181"/>
      <c r="H832" s="181"/>
      <c r="I832" s="592"/>
    </row>
    <row r="833" spans="1:9" s="147" customFormat="1" ht="15" x14ac:dyDescent="0.2">
      <c r="A833" s="472">
        <v>814</v>
      </c>
      <c r="B833" s="516"/>
      <c r="C833" s="305"/>
      <c r="D833" s="305"/>
      <c r="E833" s="293"/>
      <c r="F833" s="293"/>
      <c r="G833" s="181"/>
      <c r="H833" s="181"/>
      <c r="I833" s="592"/>
    </row>
    <row r="834" spans="1:9" s="147" customFormat="1" ht="15" x14ac:dyDescent="0.2">
      <c r="A834" s="472">
        <v>815</v>
      </c>
      <c r="B834" s="516"/>
      <c r="C834" s="305"/>
      <c r="D834" s="305"/>
      <c r="E834" s="293"/>
      <c r="F834" s="293"/>
      <c r="G834" s="181"/>
      <c r="H834" s="181"/>
      <c r="I834" s="592"/>
    </row>
    <row r="835" spans="1:9" s="147" customFormat="1" ht="15" x14ac:dyDescent="0.2">
      <c r="A835" s="472">
        <v>816</v>
      </c>
      <c r="B835" s="516"/>
      <c r="C835" s="305"/>
      <c r="D835" s="305"/>
      <c r="E835" s="293"/>
      <c r="F835" s="293"/>
      <c r="G835" s="181"/>
      <c r="H835" s="181"/>
      <c r="I835" s="592"/>
    </row>
    <row r="836" spans="1:9" s="147" customFormat="1" ht="15" x14ac:dyDescent="0.2">
      <c r="A836" s="472">
        <v>817</v>
      </c>
      <c r="B836" s="516"/>
      <c r="C836" s="305"/>
      <c r="D836" s="305"/>
      <c r="E836" s="293"/>
      <c r="F836" s="293"/>
      <c r="G836" s="181"/>
      <c r="H836" s="181"/>
      <c r="I836" s="592"/>
    </row>
    <row r="837" spans="1:9" s="147" customFormat="1" ht="15" x14ac:dyDescent="0.2">
      <c r="A837" s="472">
        <v>818</v>
      </c>
      <c r="B837" s="516"/>
      <c r="C837" s="305"/>
      <c r="D837" s="305"/>
      <c r="E837" s="293"/>
      <c r="F837" s="293"/>
      <c r="G837" s="181"/>
      <c r="H837" s="181"/>
      <c r="I837" s="592"/>
    </row>
    <row r="838" spans="1:9" s="147" customFormat="1" ht="15" x14ac:dyDescent="0.2">
      <c r="A838" s="472">
        <v>819</v>
      </c>
      <c r="B838" s="516"/>
      <c r="C838" s="305"/>
      <c r="D838" s="305"/>
      <c r="E838" s="293"/>
      <c r="F838" s="293"/>
      <c r="G838" s="181"/>
      <c r="H838" s="181"/>
      <c r="I838" s="592"/>
    </row>
    <row r="839" spans="1:9" s="147" customFormat="1" ht="15" x14ac:dyDescent="0.2">
      <c r="A839" s="472">
        <v>820</v>
      </c>
      <c r="B839" s="516"/>
      <c r="C839" s="305"/>
      <c r="D839" s="305"/>
      <c r="E839" s="293"/>
      <c r="F839" s="293"/>
      <c r="G839" s="181"/>
      <c r="H839" s="181"/>
      <c r="I839" s="592"/>
    </row>
    <row r="840" spans="1:9" s="147" customFormat="1" ht="15" x14ac:dyDescent="0.2">
      <c r="A840" s="472">
        <v>821</v>
      </c>
      <c r="B840" s="516"/>
      <c r="C840" s="305"/>
      <c r="D840" s="305"/>
      <c r="E840" s="293"/>
      <c r="F840" s="293"/>
      <c r="G840" s="181"/>
      <c r="H840" s="181"/>
      <c r="I840" s="592"/>
    </row>
    <row r="841" spans="1:9" s="147" customFormat="1" ht="15" x14ac:dyDescent="0.2">
      <c r="A841" s="472">
        <v>822</v>
      </c>
      <c r="B841" s="516"/>
      <c r="C841" s="305"/>
      <c r="D841" s="305"/>
      <c r="E841" s="293"/>
      <c r="F841" s="293"/>
      <c r="G841" s="181"/>
      <c r="H841" s="181"/>
      <c r="I841" s="592"/>
    </row>
    <row r="842" spans="1:9" s="147" customFormat="1" ht="15" x14ac:dyDescent="0.2">
      <c r="A842" s="472">
        <v>823</v>
      </c>
      <c r="B842" s="516"/>
      <c r="C842" s="305"/>
      <c r="D842" s="305"/>
      <c r="E842" s="293"/>
      <c r="F842" s="293"/>
      <c r="G842" s="181"/>
      <c r="H842" s="181"/>
      <c r="I842" s="592"/>
    </row>
    <row r="843" spans="1:9" s="147" customFormat="1" ht="15" x14ac:dyDescent="0.2">
      <c r="A843" s="472">
        <v>824</v>
      </c>
      <c r="B843" s="516"/>
      <c r="C843" s="305"/>
      <c r="D843" s="305"/>
      <c r="E843" s="293"/>
      <c r="F843" s="293"/>
      <c r="G843" s="181"/>
      <c r="H843" s="181"/>
      <c r="I843" s="592"/>
    </row>
    <row r="844" spans="1:9" s="147" customFormat="1" ht="15" x14ac:dyDescent="0.2">
      <c r="A844" s="472">
        <v>825</v>
      </c>
      <c r="B844" s="516"/>
      <c r="C844" s="305"/>
      <c r="D844" s="305"/>
      <c r="E844" s="293"/>
      <c r="F844" s="293"/>
      <c r="G844" s="181"/>
      <c r="H844" s="181"/>
      <c r="I844" s="592"/>
    </row>
    <row r="845" spans="1:9" s="147" customFormat="1" ht="15" x14ac:dyDescent="0.2">
      <c r="A845" s="472">
        <v>826</v>
      </c>
      <c r="B845" s="516"/>
      <c r="C845" s="305"/>
      <c r="D845" s="305"/>
      <c r="E845" s="293"/>
      <c r="F845" s="293"/>
      <c r="G845" s="181"/>
      <c r="H845" s="181"/>
      <c r="I845" s="592"/>
    </row>
    <row r="846" spans="1:9" s="147" customFormat="1" ht="15" x14ac:dyDescent="0.2">
      <c r="A846" s="472">
        <v>827</v>
      </c>
      <c r="B846" s="516"/>
      <c r="C846" s="305"/>
      <c r="D846" s="305"/>
      <c r="E846" s="293"/>
      <c r="F846" s="293"/>
      <c r="G846" s="181"/>
      <c r="H846" s="181"/>
      <c r="I846" s="592"/>
    </row>
    <row r="847" spans="1:9" s="147" customFormat="1" ht="15" x14ac:dyDescent="0.2">
      <c r="A847" s="472">
        <v>828</v>
      </c>
      <c r="B847" s="516"/>
      <c r="C847" s="305"/>
      <c r="D847" s="305"/>
      <c r="E847" s="293"/>
      <c r="F847" s="293"/>
      <c r="G847" s="181"/>
      <c r="H847" s="181"/>
      <c r="I847" s="592"/>
    </row>
    <row r="848" spans="1:9" s="147" customFormat="1" ht="15" x14ac:dyDescent="0.2">
      <c r="A848" s="472">
        <v>829</v>
      </c>
      <c r="B848" s="516"/>
      <c r="C848" s="305"/>
      <c r="D848" s="305"/>
      <c r="E848" s="293"/>
      <c r="F848" s="293"/>
      <c r="G848" s="181"/>
      <c r="H848" s="181"/>
      <c r="I848" s="592"/>
    </row>
    <row r="849" spans="1:9" s="147" customFormat="1" ht="15" x14ac:dyDescent="0.2">
      <c r="A849" s="472">
        <v>830</v>
      </c>
      <c r="B849" s="516"/>
      <c r="C849" s="305"/>
      <c r="D849" s="305"/>
      <c r="E849" s="293"/>
      <c r="F849" s="293"/>
      <c r="G849" s="181"/>
      <c r="H849" s="181"/>
      <c r="I849" s="592"/>
    </row>
    <row r="850" spans="1:9" s="147" customFormat="1" ht="15" x14ac:dyDescent="0.2">
      <c r="A850" s="472">
        <v>831</v>
      </c>
      <c r="B850" s="516"/>
      <c r="C850" s="305"/>
      <c r="D850" s="305"/>
      <c r="E850" s="293"/>
      <c r="F850" s="293"/>
      <c r="G850" s="181"/>
      <c r="H850" s="181"/>
      <c r="I850" s="592"/>
    </row>
    <row r="851" spans="1:9" s="147" customFormat="1" ht="15" x14ac:dyDescent="0.2">
      <c r="A851" s="472">
        <v>832</v>
      </c>
      <c r="B851" s="516"/>
      <c r="C851" s="305"/>
      <c r="D851" s="305"/>
      <c r="E851" s="293"/>
      <c r="F851" s="293"/>
      <c r="G851" s="181"/>
      <c r="H851" s="181"/>
      <c r="I851" s="592"/>
    </row>
    <row r="852" spans="1:9" s="147" customFormat="1" ht="15" x14ac:dyDescent="0.2">
      <c r="A852" s="472">
        <v>833</v>
      </c>
      <c r="B852" s="516"/>
      <c r="C852" s="305"/>
      <c r="D852" s="305"/>
      <c r="E852" s="293"/>
      <c r="F852" s="293"/>
      <c r="G852" s="181"/>
      <c r="H852" s="181"/>
      <c r="I852" s="592"/>
    </row>
    <row r="853" spans="1:9" s="147" customFormat="1" ht="15" x14ac:dyDescent="0.2">
      <c r="A853" s="472">
        <v>834</v>
      </c>
      <c r="B853" s="516"/>
      <c r="C853" s="305"/>
      <c r="D853" s="305"/>
      <c r="E853" s="293"/>
      <c r="F853" s="293"/>
      <c r="G853" s="181"/>
      <c r="H853" s="181"/>
      <c r="I853" s="592"/>
    </row>
    <row r="854" spans="1:9" s="147" customFormat="1" ht="15" x14ac:dyDescent="0.2">
      <c r="A854" s="472">
        <v>835</v>
      </c>
      <c r="B854" s="516"/>
      <c r="C854" s="305"/>
      <c r="D854" s="305"/>
      <c r="E854" s="293"/>
      <c r="F854" s="293"/>
      <c r="G854" s="181"/>
      <c r="H854" s="181"/>
      <c r="I854" s="592"/>
    </row>
    <row r="855" spans="1:9" s="147" customFormat="1" ht="15" x14ac:dyDescent="0.2">
      <c r="A855" s="472">
        <v>836</v>
      </c>
      <c r="B855" s="516"/>
      <c r="C855" s="305"/>
      <c r="D855" s="305"/>
      <c r="E855" s="293"/>
      <c r="F855" s="293"/>
      <c r="G855" s="181"/>
      <c r="H855" s="181"/>
      <c r="I855" s="592"/>
    </row>
    <row r="856" spans="1:9" s="147" customFormat="1" ht="15" x14ac:dyDescent="0.2">
      <c r="A856" s="472">
        <v>837</v>
      </c>
      <c r="B856" s="516"/>
      <c r="C856" s="305"/>
      <c r="D856" s="305"/>
      <c r="E856" s="293"/>
      <c r="F856" s="293"/>
      <c r="G856" s="181"/>
      <c r="H856" s="181"/>
      <c r="I856" s="592"/>
    </row>
    <row r="857" spans="1:9" s="147" customFormat="1" ht="15" x14ac:dyDescent="0.2">
      <c r="A857" s="472">
        <v>838</v>
      </c>
      <c r="B857" s="516"/>
      <c r="C857" s="305"/>
      <c r="D857" s="305"/>
      <c r="E857" s="293"/>
      <c r="F857" s="293"/>
      <c r="G857" s="181"/>
      <c r="H857" s="181"/>
      <c r="I857" s="592"/>
    </row>
    <row r="858" spans="1:9" s="147" customFormat="1" ht="15" x14ac:dyDescent="0.2">
      <c r="A858" s="472">
        <v>839</v>
      </c>
      <c r="B858" s="516"/>
      <c r="C858" s="305"/>
      <c r="D858" s="305"/>
      <c r="E858" s="293"/>
      <c r="F858" s="293"/>
      <c r="G858" s="181"/>
      <c r="H858" s="181"/>
      <c r="I858" s="592"/>
    </row>
    <row r="859" spans="1:9" s="147" customFormat="1" ht="15" x14ac:dyDescent="0.2">
      <c r="A859" s="472">
        <v>840</v>
      </c>
      <c r="B859" s="516"/>
      <c r="C859" s="305"/>
      <c r="D859" s="305"/>
      <c r="E859" s="293"/>
      <c r="F859" s="293"/>
      <c r="G859" s="181"/>
      <c r="H859" s="181"/>
      <c r="I859" s="592"/>
    </row>
    <row r="860" spans="1:9" s="147" customFormat="1" ht="15" x14ac:dyDescent="0.2">
      <c r="A860" s="472">
        <v>841</v>
      </c>
      <c r="B860" s="516"/>
      <c r="C860" s="305"/>
      <c r="D860" s="305"/>
      <c r="E860" s="293"/>
      <c r="F860" s="293"/>
      <c r="G860" s="181"/>
      <c r="H860" s="181"/>
      <c r="I860" s="592"/>
    </row>
    <row r="861" spans="1:9" s="147" customFormat="1" ht="15" x14ac:dyDescent="0.2">
      <c r="A861" s="472">
        <v>842</v>
      </c>
      <c r="B861" s="516"/>
      <c r="C861" s="305"/>
      <c r="D861" s="305"/>
      <c r="E861" s="293"/>
      <c r="F861" s="293"/>
      <c r="G861" s="181"/>
      <c r="H861" s="181"/>
      <c r="I861" s="592"/>
    </row>
    <row r="862" spans="1:9" s="147" customFormat="1" ht="15" x14ac:dyDescent="0.2">
      <c r="A862" s="472">
        <v>843</v>
      </c>
      <c r="B862" s="516"/>
      <c r="C862" s="305"/>
      <c r="D862" s="305"/>
      <c r="E862" s="293"/>
      <c r="F862" s="293"/>
      <c r="G862" s="181"/>
      <c r="H862" s="181"/>
      <c r="I862" s="592"/>
    </row>
    <row r="863" spans="1:9" s="147" customFormat="1" ht="15" x14ac:dyDescent="0.2">
      <c r="A863" s="472">
        <v>844</v>
      </c>
      <c r="B863" s="516"/>
      <c r="C863" s="305"/>
      <c r="D863" s="305"/>
      <c r="E863" s="293"/>
      <c r="F863" s="293"/>
      <c r="G863" s="181"/>
      <c r="H863" s="181"/>
      <c r="I863" s="592"/>
    </row>
    <row r="864" spans="1:9" s="147" customFormat="1" ht="15" x14ac:dyDescent="0.2">
      <c r="A864" s="472">
        <v>845</v>
      </c>
      <c r="B864" s="516"/>
      <c r="C864" s="305"/>
      <c r="D864" s="305"/>
      <c r="E864" s="293"/>
      <c r="F864" s="293"/>
      <c r="G864" s="181"/>
      <c r="H864" s="181"/>
      <c r="I864" s="592"/>
    </row>
    <row r="865" spans="1:9" s="147" customFormat="1" ht="15" x14ac:dyDescent="0.2">
      <c r="A865" s="472">
        <v>846</v>
      </c>
      <c r="B865" s="516"/>
      <c r="C865" s="305"/>
      <c r="D865" s="305"/>
      <c r="E865" s="293"/>
      <c r="F865" s="293"/>
      <c r="G865" s="181"/>
      <c r="H865" s="181"/>
      <c r="I865" s="592"/>
    </row>
    <row r="866" spans="1:9" s="147" customFormat="1" ht="15" x14ac:dyDescent="0.2">
      <c r="A866" s="472">
        <v>847</v>
      </c>
      <c r="B866" s="516"/>
      <c r="C866" s="305"/>
      <c r="D866" s="305"/>
      <c r="E866" s="293"/>
      <c r="F866" s="293"/>
      <c r="G866" s="181"/>
      <c r="H866" s="181"/>
      <c r="I866" s="592"/>
    </row>
    <row r="867" spans="1:9" s="147" customFormat="1" ht="15" x14ac:dyDescent="0.2">
      <c r="A867" s="472">
        <v>848</v>
      </c>
      <c r="B867" s="516"/>
      <c r="C867" s="305"/>
      <c r="D867" s="305"/>
      <c r="E867" s="293"/>
      <c r="F867" s="293"/>
      <c r="G867" s="181"/>
      <c r="H867" s="181"/>
      <c r="I867" s="592"/>
    </row>
    <row r="868" spans="1:9" s="147" customFormat="1" ht="15" x14ac:dyDescent="0.2">
      <c r="A868" s="472">
        <v>849</v>
      </c>
      <c r="B868" s="516"/>
      <c r="C868" s="305"/>
      <c r="D868" s="305"/>
      <c r="E868" s="293"/>
      <c r="F868" s="293"/>
      <c r="G868" s="181"/>
      <c r="H868" s="181"/>
      <c r="I868" s="592"/>
    </row>
    <row r="869" spans="1:9" s="147" customFormat="1" ht="15" x14ac:dyDescent="0.2">
      <c r="A869" s="472">
        <v>850</v>
      </c>
      <c r="B869" s="516"/>
      <c r="C869" s="305"/>
      <c r="D869" s="305"/>
      <c r="E869" s="293"/>
      <c r="F869" s="293"/>
      <c r="G869" s="181"/>
      <c r="H869" s="181"/>
      <c r="I869" s="592"/>
    </row>
    <row r="870" spans="1:9" s="147" customFormat="1" ht="15" x14ac:dyDescent="0.2">
      <c r="A870" s="472">
        <v>851</v>
      </c>
      <c r="B870" s="516"/>
      <c r="C870" s="305"/>
      <c r="D870" s="305"/>
      <c r="E870" s="293"/>
      <c r="F870" s="293"/>
      <c r="G870" s="181"/>
      <c r="H870" s="181"/>
      <c r="I870" s="592"/>
    </row>
    <row r="871" spans="1:9" s="147" customFormat="1" ht="15" x14ac:dyDescent="0.2">
      <c r="A871" s="472">
        <v>852</v>
      </c>
      <c r="B871" s="516"/>
      <c r="C871" s="305"/>
      <c r="D871" s="305"/>
      <c r="E871" s="293"/>
      <c r="F871" s="293"/>
      <c r="G871" s="181"/>
      <c r="H871" s="181"/>
      <c r="I871" s="592"/>
    </row>
    <row r="872" spans="1:9" s="147" customFormat="1" ht="15" x14ac:dyDescent="0.2">
      <c r="A872" s="472">
        <v>853</v>
      </c>
      <c r="B872" s="516"/>
      <c r="C872" s="305"/>
      <c r="D872" s="305"/>
      <c r="E872" s="293"/>
      <c r="F872" s="293"/>
      <c r="G872" s="181"/>
      <c r="H872" s="181"/>
      <c r="I872" s="592"/>
    </row>
    <row r="873" spans="1:9" s="147" customFormat="1" ht="15" x14ac:dyDescent="0.2">
      <c r="A873" s="472">
        <v>854</v>
      </c>
      <c r="B873" s="516"/>
      <c r="C873" s="305"/>
      <c r="D873" s="305"/>
      <c r="E873" s="293"/>
      <c r="F873" s="293"/>
      <c r="G873" s="181"/>
      <c r="H873" s="181"/>
      <c r="I873" s="592"/>
    </row>
    <row r="874" spans="1:9" s="147" customFormat="1" ht="15" x14ac:dyDescent="0.2">
      <c r="A874" s="472">
        <v>855</v>
      </c>
      <c r="B874" s="516"/>
      <c r="C874" s="305"/>
      <c r="D874" s="305"/>
      <c r="E874" s="293"/>
      <c r="F874" s="293"/>
      <c r="G874" s="181"/>
      <c r="H874" s="181"/>
      <c r="I874" s="592"/>
    </row>
    <row r="875" spans="1:9" s="147" customFormat="1" ht="15" x14ac:dyDescent="0.2">
      <c r="A875" s="472">
        <v>856</v>
      </c>
      <c r="B875" s="516"/>
      <c r="C875" s="305"/>
      <c r="D875" s="305"/>
      <c r="E875" s="293"/>
      <c r="F875" s="293"/>
      <c r="G875" s="181"/>
      <c r="H875" s="181"/>
      <c r="I875" s="592"/>
    </row>
    <row r="876" spans="1:9" s="147" customFormat="1" ht="15" x14ac:dyDescent="0.2">
      <c r="A876" s="472">
        <v>857</v>
      </c>
      <c r="B876" s="516"/>
      <c r="C876" s="305"/>
      <c r="D876" s="305"/>
      <c r="E876" s="293"/>
      <c r="F876" s="293"/>
      <c r="G876" s="181"/>
      <c r="H876" s="181"/>
      <c r="I876" s="592"/>
    </row>
    <row r="877" spans="1:9" s="147" customFormat="1" ht="15" x14ac:dyDescent="0.2">
      <c r="A877" s="472">
        <v>858</v>
      </c>
      <c r="B877" s="516"/>
      <c r="C877" s="305"/>
      <c r="D877" s="305"/>
      <c r="E877" s="293"/>
      <c r="F877" s="293"/>
      <c r="G877" s="181"/>
      <c r="H877" s="181"/>
      <c r="I877" s="592"/>
    </row>
    <row r="878" spans="1:9" s="147" customFormat="1" ht="15" x14ac:dyDescent="0.2">
      <c r="A878" s="472">
        <v>859</v>
      </c>
      <c r="B878" s="516"/>
      <c r="C878" s="305"/>
      <c r="D878" s="305"/>
      <c r="E878" s="293"/>
      <c r="F878" s="293"/>
      <c r="G878" s="181"/>
      <c r="H878" s="181"/>
      <c r="I878" s="592"/>
    </row>
    <row r="879" spans="1:9" s="147" customFormat="1" ht="15" x14ac:dyDescent="0.2">
      <c r="A879" s="472">
        <v>860</v>
      </c>
      <c r="B879" s="516"/>
      <c r="C879" s="305"/>
      <c r="D879" s="305"/>
      <c r="E879" s="293"/>
      <c r="F879" s="293"/>
      <c r="G879" s="181"/>
      <c r="H879" s="181"/>
      <c r="I879" s="592"/>
    </row>
    <row r="880" spans="1:9" s="147" customFormat="1" ht="15" x14ac:dyDescent="0.2">
      <c r="A880" s="472">
        <v>861</v>
      </c>
      <c r="B880" s="516"/>
      <c r="C880" s="305"/>
      <c r="D880" s="305"/>
      <c r="E880" s="293"/>
      <c r="F880" s="293"/>
      <c r="G880" s="181"/>
      <c r="H880" s="181"/>
      <c r="I880" s="592"/>
    </row>
    <row r="881" spans="1:9" s="147" customFormat="1" ht="15" x14ac:dyDescent="0.2">
      <c r="A881" s="472">
        <v>862</v>
      </c>
      <c r="B881" s="516"/>
      <c r="C881" s="305"/>
      <c r="D881" s="305"/>
      <c r="E881" s="293"/>
      <c r="F881" s="293"/>
      <c r="G881" s="181"/>
      <c r="H881" s="181"/>
      <c r="I881" s="592"/>
    </row>
    <row r="882" spans="1:9" s="147" customFormat="1" ht="15" x14ac:dyDescent="0.2">
      <c r="A882" s="472">
        <v>863</v>
      </c>
      <c r="B882" s="516"/>
      <c r="C882" s="305"/>
      <c r="D882" s="305"/>
      <c r="E882" s="293"/>
      <c r="F882" s="293"/>
      <c r="G882" s="181"/>
      <c r="H882" s="181"/>
      <c r="I882" s="592"/>
    </row>
    <row r="883" spans="1:9" s="147" customFormat="1" ht="15" x14ac:dyDescent="0.2">
      <c r="A883" s="472">
        <v>864</v>
      </c>
      <c r="B883" s="516"/>
      <c r="C883" s="305"/>
      <c r="D883" s="305"/>
      <c r="E883" s="293"/>
      <c r="F883" s="293"/>
      <c r="G883" s="181"/>
      <c r="H883" s="181"/>
      <c r="I883" s="592"/>
    </row>
    <row r="884" spans="1:9" s="147" customFormat="1" ht="15" x14ac:dyDescent="0.2">
      <c r="A884" s="472">
        <v>865</v>
      </c>
      <c r="B884" s="516"/>
      <c r="C884" s="305"/>
      <c r="D884" s="305"/>
      <c r="E884" s="293"/>
      <c r="F884" s="293"/>
      <c r="G884" s="181"/>
      <c r="H884" s="181"/>
      <c r="I884" s="592"/>
    </row>
    <row r="885" spans="1:9" s="147" customFormat="1" ht="15" x14ac:dyDescent="0.2">
      <c r="A885" s="472">
        <v>866</v>
      </c>
      <c r="B885" s="516"/>
      <c r="C885" s="305"/>
      <c r="D885" s="305"/>
      <c r="E885" s="293"/>
      <c r="F885" s="293"/>
      <c r="G885" s="181"/>
      <c r="H885" s="181"/>
      <c r="I885" s="592"/>
    </row>
    <row r="886" spans="1:9" s="147" customFormat="1" ht="15" x14ac:dyDescent="0.2">
      <c r="A886" s="472">
        <v>867</v>
      </c>
      <c r="B886" s="516"/>
      <c r="C886" s="305"/>
      <c r="D886" s="305"/>
      <c r="E886" s="293"/>
      <c r="F886" s="293"/>
      <c r="G886" s="181"/>
      <c r="H886" s="181"/>
      <c r="I886" s="592"/>
    </row>
    <row r="887" spans="1:9" s="147" customFormat="1" ht="15" x14ac:dyDescent="0.2">
      <c r="A887" s="472">
        <v>868</v>
      </c>
      <c r="B887" s="516"/>
      <c r="C887" s="305"/>
      <c r="D887" s="305"/>
      <c r="E887" s="293"/>
      <c r="F887" s="293"/>
      <c r="G887" s="181"/>
      <c r="H887" s="181"/>
      <c r="I887" s="592"/>
    </row>
    <row r="888" spans="1:9" s="147" customFormat="1" ht="15" x14ac:dyDescent="0.2">
      <c r="A888" s="472">
        <v>869</v>
      </c>
      <c r="B888" s="516"/>
      <c r="C888" s="305"/>
      <c r="D888" s="305"/>
      <c r="E888" s="293"/>
      <c r="F888" s="293"/>
      <c r="G888" s="181"/>
      <c r="H888" s="181"/>
      <c r="I888" s="592"/>
    </row>
    <row r="889" spans="1:9" s="147" customFormat="1" ht="15" x14ac:dyDescent="0.2">
      <c r="A889" s="472">
        <v>870</v>
      </c>
      <c r="B889" s="516"/>
      <c r="C889" s="305"/>
      <c r="D889" s="305"/>
      <c r="E889" s="293"/>
      <c r="F889" s="293"/>
      <c r="G889" s="181"/>
      <c r="H889" s="181"/>
      <c r="I889" s="592"/>
    </row>
    <row r="890" spans="1:9" s="147" customFormat="1" ht="15" x14ac:dyDescent="0.2">
      <c r="A890" s="472">
        <v>871</v>
      </c>
      <c r="B890" s="516"/>
      <c r="C890" s="305"/>
      <c r="D890" s="305"/>
      <c r="E890" s="293"/>
      <c r="F890" s="293"/>
      <c r="G890" s="181"/>
      <c r="H890" s="181"/>
      <c r="I890" s="592"/>
    </row>
    <row r="891" spans="1:9" s="147" customFormat="1" ht="15" x14ac:dyDescent="0.2">
      <c r="A891" s="472">
        <v>872</v>
      </c>
      <c r="B891" s="516"/>
      <c r="C891" s="305"/>
      <c r="D891" s="305"/>
      <c r="E891" s="293"/>
      <c r="F891" s="293"/>
      <c r="G891" s="181"/>
      <c r="H891" s="181"/>
      <c r="I891" s="592"/>
    </row>
    <row r="892" spans="1:9" s="147" customFormat="1" ht="15" x14ac:dyDescent="0.2">
      <c r="A892" s="472">
        <v>873</v>
      </c>
      <c r="B892" s="516"/>
      <c r="C892" s="305"/>
      <c r="D892" s="305"/>
      <c r="E892" s="293"/>
      <c r="F892" s="293"/>
      <c r="G892" s="181"/>
      <c r="H892" s="181"/>
      <c r="I892" s="592"/>
    </row>
    <row r="893" spans="1:9" s="147" customFormat="1" ht="15" x14ac:dyDescent="0.2">
      <c r="A893" s="472">
        <v>874</v>
      </c>
      <c r="B893" s="516"/>
      <c r="C893" s="305"/>
      <c r="D893" s="305"/>
      <c r="E893" s="293"/>
      <c r="F893" s="293"/>
      <c r="G893" s="181"/>
      <c r="H893" s="181"/>
      <c r="I893" s="592"/>
    </row>
    <row r="894" spans="1:9" s="147" customFormat="1" ht="15" x14ac:dyDescent="0.2">
      <c r="A894" s="472">
        <v>875</v>
      </c>
      <c r="B894" s="516"/>
      <c r="C894" s="305"/>
      <c r="D894" s="305"/>
      <c r="E894" s="293"/>
      <c r="F894" s="293"/>
      <c r="G894" s="181"/>
      <c r="H894" s="181"/>
      <c r="I894" s="592"/>
    </row>
    <row r="895" spans="1:9" s="147" customFormat="1" ht="15" x14ac:dyDescent="0.2">
      <c r="A895" s="472">
        <v>876</v>
      </c>
      <c r="B895" s="516"/>
      <c r="C895" s="305"/>
      <c r="D895" s="305"/>
      <c r="E895" s="293"/>
      <c r="F895" s="293"/>
      <c r="G895" s="181"/>
      <c r="H895" s="181"/>
      <c r="I895" s="592"/>
    </row>
    <row r="896" spans="1:9" s="147" customFormat="1" ht="15" x14ac:dyDescent="0.2">
      <c r="A896" s="472">
        <v>877</v>
      </c>
      <c r="B896" s="516"/>
      <c r="C896" s="305"/>
      <c r="D896" s="305"/>
      <c r="E896" s="293"/>
      <c r="F896" s="293"/>
      <c r="G896" s="181"/>
      <c r="H896" s="181"/>
      <c r="I896" s="592"/>
    </row>
    <row r="897" spans="1:9" s="147" customFormat="1" ht="15" x14ac:dyDescent="0.2">
      <c r="A897" s="472">
        <v>878</v>
      </c>
      <c r="B897" s="516"/>
      <c r="C897" s="305"/>
      <c r="D897" s="305"/>
      <c r="E897" s="293"/>
      <c r="F897" s="293"/>
      <c r="G897" s="181"/>
      <c r="H897" s="181"/>
      <c r="I897" s="592"/>
    </row>
    <row r="898" spans="1:9" s="147" customFormat="1" ht="15" x14ac:dyDescent="0.2">
      <c r="A898" s="472">
        <v>879</v>
      </c>
      <c r="B898" s="516"/>
      <c r="C898" s="305"/>
      <c r="D898" s="305"/>
      <c r="E898" s="293"/>
      <c r="F898" s="293"/>
      <c r="G898" s="181"/>
      <c r="H898" s="181"/>
      <c r="I898" s="592"/>
    </row>
    <row r="899" spans="1:9" s="147" customFormat="1" ht="15" x14ac:dyDescent="0.2">
      <c r="A899" s="472">
        <v>880</v>
      </c>
      <c r="B899" s="516"/>
      <c r="C899" s="305"/>
      <c r="D899" s="305"/>
      <c r="E899" s="293"/>
      <c r="F899" s="293"/>
      <c r="G899" s="181"/>
      <c r="H899" s="181"/>
      <c r="I899" s="592"/>
    </row>
    <row r="900" spans="1:9" s="147" customFormat="1" ht="15" x14ac:dyDescent="0.2">
      <c r="A900" s="472">
        <v>881</v>
      </c>
      <c r="B900" s="516"/>
      <c r="C900" s="305"/>
      <c r="D900" s="305"/>
      <c r="E900" s="293"/>
      <c r="F900" s="293"/>
      <c r="G900" s="181"/>
      <c r="H900" s="181"/>
      <c r="I900" s="592"/>
    </row>
    <row r="901" spans="1:9" s="147" customFormat="1" ht="15" x14ac:dyDescent="0.2">
      <c r="A901" s="472">
        <v>882</v>
      </c>
      <c r="B901" s="516"/>
      <c r="C901" s="305"/>
      <c r="D901" s="305"/>
      <c r="E901" s="293"/>
      <c r="F901" s="293"/>
      <c r="G901" s="181"/>
      <c r="H901" s="181"/>
      <c r="I901" s="592"/>
    </row>
    <row r="902" spans="1:9" s="147" customFormat="1" ht="15" x14ac:dyDescent="0.2">
      <c r="A902" s="472">
        <v>883</v>
      </c>
      <c r="B902" s="516"/>
      <c r="C902" s="305"/>
      <c r="D902" s="305"/>
      <c r="E902" s="293"/>
      <c r="F902" s="293"/>
      <c r="G902" s="181"/>
      <c r="H902" s="181"/>
      <c r="I902" s="592"/>
    </row>
    <row r="903" spans="1:9" s="147" customFormat="1" ht="15" x14ac:dyDescent="0.2">
      <c r="A903" s="472">
        <v>884</v>
      </c>
      <c r="B903" s="516"/>
      <c r="C903" s="305"/>
      <c r="D903" s="305"/>
      <c r="E903" s="293"/>
      <c r="F903" s="293"/>
      <c r="G903" s="181"/>
      <c r="H903" s="181"/>
      <c r="I903" s="592"/>
    </row>
    <row r="904" spans="1:9" s="147" customFormat="1" ht="15" x14ac:dyDescent="0.2">
      <c r="A904" s="472">
        <v>885</v>
      </c>
      <c r="B904" s="516"/>
      <c r="C904" s="305"/>
      <c r="D904" s="305"/>
      <c r="E904" s="293"/>
      <c r="F904" s="293"/>
      <c r="G904" s="181"/>
      <c r="H904" s="181"/>
      <c r="I904" s="592"/>
    </row>
    <row r="905" spans="1:9" s="147" customFormat="1" ht="15" x14ac:dyDescent="0.2">
      <c r="A905" s="472">
        <v>886</v>
      </c>
      <c r="B905" s="516"/>
      <c r="C905" s="305"/>
      <c r="D905" s="305"/>
      <c r="E905" s="293"/>
      <c r="F905" s="293"/>
      <c r="G905" s="181"/>
      <c r="H905" s="181"/>
      <c r="I905" s="592"/>
    </row>
    <row r="906" spans="1:9" s="147" customFormat="1" ht="15" x14ac:dyDescent="0.2">
      <c r="A906" s="472">
        <v>887</v>
      </c>
      <c r="B906" s="516"/>
      <c r="C906" s="305"/>
      <c r="D906" s="305"/>
      <c r="E906" s="293"/>
      <c r="F906" s="293"/>
      <c r="G906" s="181"/>
      <c r="H906" s="181"/>
      <c r="I906" s="592"/>
    </row>
    <row r="907" spans="1:9" s="147" customFormat="1" ht="15" x14ac:dyDescent="0.2">
      <c r="A907" s="472">
        <v>888</v>
      </c>
      <c r="B907" s="516"/>
      <c r="C907" s="305"/>
      <c r="D907" s="305"/>
      <c r="E907" s="293"/>
      <c r="F907" s="293"/>
      <c r="G907" s="181"/>
      <c r="H907" s="181"/>
      <c r="I907" s="592"/>
    </row>
    <row r="908" spans="1:9" s="147" customFormat="1" ht="15" x14ac:dyDescent="0.2">
      <c r="A908" s="472">
        <v>889</v>
      </c>
      <c r="B908" s="516"/>
      <c r="C908" s="305"/>
      <c r="D908" s="305"/>
      <c r="E908" s="293"/>
      <c r="F908" s="293"/>
      <c r="G908" s="181"/>
      <c r="H908" s="181"/>
      <c r="I908" s="592"/>
    </row>
    <row r="909" spans="1:9" s="147" customFormat="1" ht="15" x14ac:dyDescent="0.2">
      <c r="A909" s="472">
        <v>890</v>
      </c>
      <c r="B909" s="516"/>
      <c r="C909" s="305"/>
      <c r="D909" s="305"/>
      <c r="E909" s="293"/>
      <c r="F909" s="293"/>
      <c r="G909" s="181"/>
      <c r="H909" s="181"/>
      <c r="I909" s="592"/>
    </row>
    <row r="910" spans="1:9" s="147" customFormat="1" ht="15" x14ac:dyDescent="0.2">
      <c r="A910" s="472">
        <v>891</v>
      </c>
      <c r="B910" s="516"/>
      <c r="C910" s="305"/>
      <c r="D910" s="305"/>
      <c r="E910" s="293"/>
      <c r="F910" s="293"/>
      <c r="G910" s="181"/>
      <c r="H910" s="181"/>
      <c r="I910" s="592"/>
    </row>
    <row r="911" spans="1:9" s="147" customFormat="1" ht="15" x14ac:dyDescent="0.2">
      <c r="A911" s="472">
        <v>892</v>
      </c>
      <c r="B911" s="516"/>
      <c r="C911" s="305"/>
      <c r="D911" s="305"/>
      <c r="E911" s="293"/>
      <c r="F911" s="293"/>
      <c r="G911" s="181"/>
      <c r="H911" s="181"/>
      <c r="I911" s="592"/>
    </row>
    <row r="912" spans="1:9" s="147" customFormat="1" ht="15" x14ac:dyDescent="0.2">
      <c r="A912" s="472">
        <v>893</v>
      </c>
      <c r="B912" s="516"/>
      <c r="C912" s="305"/>
      <c r="D912" s="305"/>
      <c r="E912" s="293"/>
      <c r="F912" s="293"/>
      <c r="G912" s="181"/>
      <c r="H912" s="181"/>
      <c r="I912" s="592"/>
    </row>
    <row r="913" spans="1:9" s="147" customFormat="1" ht="15" x14ac:dyDescent="0.2">
      <c r="A913" s="472">
        <v>894</v>
      </c>
      <c r="B913" s="516"/>
      <c r="C913" s="305"/>
      <c r="D913" s="305"/>
      <c r="E913" s="293"/>
      <c r="F913" s="293"/>
      <c r="G913" s="181"/>
      <c r="H913" s="181"/>
      <c r="I913" s="592"/>
    </row>
    <row r="914" spans="1:9" s="147" customFormat="1" ht="15" x14ac:dyDescent="0.2">
      <c r="A914" s="472">
        <v>895</v>
      </c>
      <c r="B914" s="516"/>
      <c r="C914" s="305"/>
      <c r="D914" s="305"/>
      <c r="E914" s="293"/>
      <c r="F914" s="293"/>
      <c r="G914" s="181"/>
      <c r="H914" s="181"/>
      <c r="I914" s="592"/>
    </row>
    <row r="915" spans="1:9" s="147" customFormat="1" ht="15" x14ac:dyDescent="0.2">
      <c r="A915" s="472">
        <v>896</v>
      </c>
      <c r="B915" s="516"/>
      <c r="C915" s="305"/>
      <c r="D915" s="305"/>
      <c r="E915" s="293"/>
      <c r="F915" s="293"/>
      <c r="G915" s="181"/>
      <c r="H915" s="181"/>
      <c r="I915" s="592"/>
    </row>
    <row r="916" spans="1:9" s="147" customFormat="1" ht="15" x14ac:dyDescent="0.2">
      <c r="A916" s="472">
        <v>897</v>
      </c>
      <c r="B916" s="516"/>
      <c r="C916" s="305"/>
      <c r="D916" s="305"/>
      <c r="E916" s="293"/>
      <c r="F916" s="293"/>
      <c r="G916" s="181"/>
      <c r="H916" s="181"/>
      <c r="I916" s="592"/>
    </row>
    <row r="917" spans="1:9" s="147" customFormat="1" ht="15" x14ac:dyDescent="0.2">
      <c r="A917" s="472">
        <v>898</v>
      </c>
      <c r="B917" s="516"/>
      <c r="C917" s="305"/>
      <c r="D917" s="305"/>
      <c r="E917" s="293"/>
      <c r="F917" s="293"/>
      <c r="G917" s="181"/>
      <c r="H917" s="181"/>
      <c r="I917" s="592"/>
    </row>
    <row r="918" spans="1:9" s="147" customFormat="1" ht="15" x14ac:dyDescent="0.2">
      <c r="A918" s="472">
        <v>899</v>
      </c>
      <c r="B918" s="516"/>
      <c r="C918" s="305"/>
      <c r="D918" s="305"/>
      <c r="E918" s="293"/>
      <c r="F918" s="293"/>
      <c r="G918" s="181"/>
      <c r="H918" s="181"/>
      <c r="I918" s="592"/>
    </row>
    <row r="919" spans="1:9" s="147" customFormat="1" ht="15" x14ac:dyDescent="0.2">
      <c r="A919" s="472">
        <v>900</v>
      </c>
      <c r="B919" s="516"/>
      <c r="C919" s="305"/>
      <c r="D919" s="305"/>
      <c r="E919" s="293"/>
      <c r="F919" s="293"/>
      <c r="G919" s="181"/>
      <c r="H919" s="181"/>
      <c r="I919" s="592"/>
    </row>
    <row r="920" spans="1:9" s="147" customFormat="1" ht="15" x14ac:dyDescent="0.2">
      <c r="A920" s="472">
        <v>901</v>
      </c>
      <c r="B920" s="516"/>
      <c r="C920" s="305"/>
      <c r="D920" s="305"/>
      <c r="E920" s="293"/>
      <c r="F920" s="293"/>
      <c r="G920" s="181"/>
      <c r="H920" s="181"/>
      <c r="I920" s="592"/>
    </row>
    <row r="921" spans="1:9" s="147" customFormat="1" ht="15" x14ac:dyDescent="0.2">
      <c r="A921" s="472">
        <v>902</v>
      </c>
      <c r="B921" s="516"/>
      <c r="C921" s="305"/>
      <c r="D921" s="305"/>
      <c r="E921" s="293"/>
      <c r="F921" s="293"/>
      <c r="G921" s="181"/>
      <c r="H921" s="181"/>
      <c r="I921" s="592"/>
    </row>
    <row r="922" spans="1:9" s="147" customFormat="1" ht="15" x14ac:dyDescent="0.2">
      <c r="A922" s="472">
        <v>903</v>
      </c>
      <c r="B922" s="516"/>
      <c r="C922" s="305"/>
      <c r="D922" s="305"/>
      <c r="E922" s="293"/>
      <c r="F922" s="293"/>
      <c r="G922" s="181"/>
      <c r="H922" s="181"/>
      <c r="I922" s="592"/>
    </row>
    <row r="923" spans="1:9" s="147" customFormat="1" ht="15" x14ac:dyDescent="0.2">
      <c r="A923" s="472">
        <v>904</v>
      </c>
      <c r="B923" s="516"/>
      <c r="C923" s="305"/>
      <c r="D923" s="305"/>
      <c r="E923" s="293"/>
      <c r="F923" s="293"/>
      <c r="G923" s="181"/>
      <c r="H923" s="181"/>
      <c r="I923" s="592"/>
    </row>
    <row r="924" spans="1:9" s="147" customFormat="1" ht="15" x14ac:dyDescent="0.2">
      <c r="A924" s="472">
        <v>905</v>
      </c>
      <c r="B924" s="516"/>
      <c r="C924" s="305"/>
      <c r="D924" s="305"/>
      <c r="E924" s="293"/>
      <c r="F924" s="293"/>
      <c r="G924" s="181"/>
      <c r="H924" s="181"/>
      <c r="I924" s="592"/>
    </row>
    <row r="925" spans="1:9" s="147" customFormat="1" ht="15" x14ac:dyDescent="0.2">
      <c r="A925" s="472">
        <v>906</v>
      </c>
      <c r="B925" s="516"/>
      <c r="C925" s="305"/>
      <c r="D925" s="305"/>
      <c r="E925" s="293"/>
      <c r="F925" s="293"/>
      <c r="G925" s="181"/>
      <c r="H925" s="181"/>
      <c r="I925" s="592"/>
    </row>
    <row r="926" spans="1:9" s="147" customFormat="1" ht="15" x14ac:dyDescent="0.2">
      <c r="A926" s="472">
        <v>907</v>
      </c>
      <c r="B926" s="516"/>
      <c r="C926" s="305"/>
      <c r="D926" s="305"/>
      <c r="E926" s="293"/>
      <c r="F926" s="293"/>
      <c r="G926" s="181"/>
      <c r="H926" s="181"/>
      <c r="I926" s="592"/>
    </row>
    <row r="927" spans="1:9" s="147" customFormat="1" ht="15" x14ac:dyDescent="0.2">
      <c r="A927" s="472">
        <v>908</v>
      </c>
      <c r="B927" s="516"/>
      <c r="C927" s="305"/>
      <c r="D927" s="305"/>
      <c r="E927" s="293"/>
      <c r="F927" s="293"/>
      <c r="G927" s="181"/>
      <c r="H927" s="181"/>
      <c r="I927" s="592"/>
    </row>
    <row r="928" spans="1:9" s="147" customFormat="1" ht="15" x14ac:dyDescent="0.2">
      <c r="A928" s="472">
        <v>909</v>
      </c>
      <c r="B928" s="516"/>
      <c r="C928" s="305"/>
      <c r="D928" s="305"/>
      <c r="E928" s="293"/>
      <c r="F928" s="293"/>
      <c r="G928" s="181"/>
      <c r="H928" s="181"/>
      <c r="I928" s="592"/>
    </row>
    <row r="929" spans="1:9" s="147" customFormat="1" ht="15" x14ac:dyDescent="0.2">
      <c r="A929" s="472">
        <v>910</v>
      </c>
      <c r="B929" s="516"/>
      <c r="C929" s="305"/>
      <c r="D929" s="305"/>
      <c r="E929" s="293"/>
      <c r="F929" s="293"/>
      <c r="G929" s="181"/>
      <c r="H929" s="181"/>
      <c r="I929" s="592"/>
    </row>
    <row r="930" spans="1:9" s="147" customFormat="1" ht="15" x14ac:dyDescent="0.2">
      <c r="A930" s="472">
        <v>911</v>
      </c>
      <c r="B930" s="516"/>
      <c r="C930" s="305"/>
      <c r="D930" s="305"/>
      <c r="E930" s="293"/>
      <c r="F930" s="293"/>
      <c r="G930" s="181"/>
      <c r="H930" s="181"/>
      <c r="I930" s="592"/>
    </row>
    <row r="931" spans="1:9" s="147" customFormat="1" ht="15" x14ac:dyDescent="0.2">
      <c r="A931" s="472">
        <v>912</v>
      </c>
      <c r="B931" s="516"/>
      <c r="C931" s="305"/>
      <c r="D931" s="305"/>
      <c r="E931" s="293"/>
      <c r="F931" s="293"/>
      <c r="G931" s="181"/>
      <c r="H931" s="181"/>
      <c r="I931" s="592"/>
    </row>
    <row r="932" spans="1:9" s="147" customFormat="1" ht="15" x14ac:dyDescent="0.2">
      <c r="A932" s="472">
        <v>913</v>
      </c>
      <c r="B932" s="516"/>
      <c r="C932" s="305"/>
      <c r="D932" s="305"/>
      <c r="E932" s="293"/>
      <c r="F932" s="293"/>
      <c r="G932" s="181"/>
      <c r="H932" s="181"/>
      <c r="I932" s="592"/>
    </row>
    <row r="933" spans="1:9" s="147" customFormat="1" ht="15" x14ac:dyDescent="0.2">
      <c r="A933" s="472">
        <v>914</v>
      </c>
      <c r="B933" s="516"/>
      <c r="C933" s="305"/>
      <c r="D933" s="305"/>
      <c r="E933" s="293"/>
      <c r="F933" s="293"/>
      <c r="G933" s="181"/>
      <c r="H933" s="181"/>
      <c r="I933" s="592"/>
    </row>
    <row r="934" spans="1:9" s="147" customFormat="1" ht="15" x14ac:dyDescent="0.2">
      <c r="A934" s="472">
        <v>915</v>
      </c>
      <c r="B934" s="516"/>
      <c r="C934" s="305"/>
      <c r="D934" s="305"/>
      <c r="E934" s="293"/>
      <c r="F934" s="293"/>
      <c r="G934" s="181"/>
      <c r="H934" s="181"/>
      <c r="I934" s="592"/>
    </row>
    <row r="935" spans="1:9" s="147" customFormat="1" ht="15" x14ac:dyDescent="0.2">
      <c r="A935" s="472">
        <v>916</v>
      </c>
      <c r="B935" s="516"/>
      <c r="C935" s="305"/>
      <c r="D935" s="305"/>
      <c r="E935" s="293"/>
      <c r="F935" s="293"/>
      <c r="G935" s="181"/>
      <c r="H935" s="181"/>
      <c r="I935" s="592"/>
    </row>
    <row r="936" spans="1:9" s="147" customFormat="1" ht="15" x14ac:dyDescent="0.2">
      <c r="A936" s="472">
        <v>917</v>
      </c>
      <c r="B936" s="516"/>
      <c r="C936" s="305"/>
      <c r="D936" s="305"/>
      <c r="E936" s="293"/>
      <c r="F936" s="293"/>
      <c r="G936" s="181"/>
      <c r="H936" s="181"/>
      <c r="I936" s="592"/>
    </row>
    <row r="937" spans="1:9" s="147" customFormat="1" ht="15" x14ac:dyDescent="0.2">
      <c r="A937" s="472">
        <v>918</v>
      </c>
      <c r="B937" s="516"/>
      <c r="C937" s="305"/>
      <c r="D937" s="305"/>
      <c r="E937" s="293"/>
      <c r="F937" s="293"/>
      <c r="G937" s="181"/>
      <c r="H937" s="181"/>
      <c r="I937" s="592"/>
    </row>
    <row r="938" spans="1:9" s="147" customFormat="1" ht="15" x14ac:dyDescent="0.2">
      <c r="A938" s="472">
        <v>919</v>
      </c>
      <c r="B938" s="516"/>
      <c r="C938" s="305"/>
      <c r="D938" s="305"/>
      <c r="E938" s="293"/>
      <c r="F938" s="293"/>
      <c r="G938" s="181"/>
      <c r="H938" s="181"/>
      <c r="I938" s="592"/>
    </row>
    <row r="939" spans="1:9" s="147" customFormat="1" ht="15" x14ac:dyDescent="0.2">
      <c r="A939" s="472">
        <v>920</v>
      </c>
      <c r="B939" s="516"/>
      <c r="C939" s="305"/>
      <c r="D939" s="305"/>
      <c r="E939" s="293"/>
      <c r="F939" s="293"/>
      <c r="G939" s="181"/>
      <c r="H939" s="181"/>
      <c r="I939" s="592"/>
    </row>
    <row r="940" spans="1:9" s="147" customFormat="1" ht="15" x14ac:dyDescent="0.2">
      <c r="A940" s="472">
        <v>921</v>
      </c>
      <c r="B940" s="516"/>
      <c r="C940" s="305"/>
      <c r="D940" s="305"/>
      <c r="E940" s="293"/>
      <c r="F940" s="293"/>
      <c r="G940" s="181"/>
      <c r="H940" s="181"/>
      <c r="I940" s="592"/>
    </row>
    <row r="941" spans="1:9" s="147" customFormat="1" ht="15" x14ac:dyDescent="0.2">
      <c r="A941" s="472">
        <v>922</v>
      </c>
      <c r="B941" s="516"/>
      <c r="C941" s="305"/>
      <c r="D941" s="305"/>
      <c r="E941" s="293"/>
      <c r="F941" s="293"/>
      <c r="G941" s="181"/>
      <c r="H941" s="181"/>
      <c r="I941" s="592"/>
    </row>
    <row r="942" spans="1:9" s="147" customFormat="1" ht="15" x14ac:dyDescent="0.2">
      <c r="A942" s="472">
        <v>923</v>
      </c>
      <c r="B942" s="516"/>
      <c r="C942" s="305"/>
      <c r="D942" s="305"/>
      <c r="E942" s="293"/>
      <c r="F942" s="293"/>
      <c r="G942" s="181"/>
      <c r="H942" s="181"/>
      <c r="I942" s="592"/>
    </row>
    <row r="943" spans="1:9" s="147" customFormat="1" ht="15" x14ac:dyDescent="0.2">
      <c r="A943" s="472">
        <v>924</v>
      </c>
      <c r="B943" s="516"/>
      <c r="C943" s="305"/>
      <c r="D943" s="305"/>
      <c r="E943" s="293"/>
      <c r="F943" s="293"/>
      <c r="G943" s="181"/>
      <c r="H943" s="181"/>
      <c r="I943" s="592"/>
    </row>
    <row r="944" spans="1:9" s="147" customFormat="1" ht="15" x14ac:dyDescent="0.2">
      <c r="A944" s="472">
        <v>925</v>
      </c>
      <c r="B944" s="516"/>
      <c r="C944" s="305"/>
      <c r="D944" s="305"/>
      <c r="E944" s="293"/>
      <c r="F944" s="293"/>
      <c r="G944" s="181"/>
      <c r="H944" s="181"/>
      <c r="I944" s="592"/>
    </row>
    <row r="945" spans="1:9" s="147" customFormat="1" ht="15" x14ac:dyDescent="0.2">
      <c r="A945" s="472">
        <v>926</v>
      </c>
      <c r="B945" s="516"/>
      <c r="C945" s="305"/>
      <c r="D945" s="305"/>
      <c r="E945" s="293"/>
      <c r="F945" s="293"/>
      <c r="G945" s="181"/>
      <c r="H945" s="181"/>
      <c r="I945" s="592"/>
    </row>
    <row r="946" spans="1:9" s="147" customFormat="1" ht="15" x14ac:dyDescent="0.2">
      <c r="A946" s="472">
        <v>927</v>
      </c>
      <c r="B946" s="516"/>
      <c r="C946" s="305"/>
      <c r="D946" s="305"/>
      <c r="E946" s="293"/>
      <c r="F946" s="293"/>
      <c r="G946" s="181"/>
      <c r="H946" s="181"/>
      <c r="I946" s="592"/>
    </row>
    <row r="947" spans="1:9" s="147" customFormat="1" ht="15" x14ac:dyDescent="0.2">
      <c r="A947" s="472">
        <v>928</v>
      </c>
      <c r="B947" s="516"/>
      <c r="C947" s="305"/>
      <c r="D947" s="305"/>
      <c r="E947" s="293"/>
      <c r="F947" s="293"/>
      <c r="G947" s="181"/>
      <c r="H947" s="181"/>
      <c r="I947" s="592"/>
    </row>
    <row r="948" spans="1:9" s="147" customFormat="1" ht="15" x14ac:dyDescent="0.2">
      <c r="A948" s="472">
        <v>929</v>
      </c>
      <c r="B948" s="516"/>
      <c r="C948" s="305"/>
      <c r="D948" s="305"/>
      <c r="E948" s="293"/>
      <c r="F948" s="293"/>
      <c r="G948" s="181"/>
      <c r="H948" s="181"/>
      <c r="I948" s="592"/>
    </row>
    <row r="949" spans="1:9" s="147" customFormat="1" ht="15" x14ac:dyDescent="0.2">
      <c r="A949" s="472">
        <v>930</v>
      </c>
      <c r="B949" s="516"/>
      <c r="C949" s="305"/>
      <c r="D949" s="305"/>
      <c r="E949" s="293"/>
      <c r="F949" s="293"/>
      <c r="G949" s="181"/>
      <c r="H949" s="181"/>
      <c r="I949" s="592"/>
    </row>
    <row r="950" spans="1:9" s="147" customFormat="1" ht="15" x14ac:dyDescent="0.2">
      <c r="A950" s="472">
        <v>931</v>
      </c>
      <c r="B950" s="516"/>
      <c r="C950" s="305"/>
      <c r="D950" s="305"/>
      <c r="E950" s="293"/>
      <c r="F950" s="293"/>
      <c r="G950" s="181"/>
      <c r="H950" s="181"/>
      <c r="I950" s="592"/>
    </row>
    <row r="951" spans="1:9" s="147" customFormat="1" ht="15" x14ac:dyDescent="0.2">
      <c r="A951" s="472">
        <v>932</v>
      </c>
      <c r="B951" s="516"/>
      <c r="C951" s="305"/>
      <c r="D951" s="305"/>
      <c r="E951" s="293"/>
      <c r="F951" s="293"/>
      <c r="G951" s="181"/>
      <c r="H951" s="181"/>
      <c r="I951" s="592"/>
    </row>
    <row r="952" spans="1:9" s="147" customFormat="1" ht="15" x14ac:dyDescent="0.2">
      <c r="A952" s="472">
        <v>933</v>
      </c>
      <c r="B952" s="516"/>
      <c r="C952" s="305"/>
      <c r="D952" s="305"/>
      <c r="E952" s="293"/>
      <c r="F952" s="293"/>
      <c r="G952" s="181"/>
      <c r="H952" s="181"/>
      <c r="I952" s="592"/>
    </row>
    <row r="953" spans="1:9" s="147" customFormat="1" ht="15" x14ac:dyDescent="0.2">
      <c r="A953" s="472">
        <v>934</v>
      </c>
      <c r="B953" s="516"/>
      <c r="C953" s="305"/>
      <c r="D953" s="305"/>
      <c r="E953" s="293"/>
      <c r="F953" s="293"/>
      <c r="G953" s="181"/>
      <c r="H953" s="181"/>
      <c r="I953" s="592"/>
    </row>
    <row r="954" spans="1:9" s="147" customFormat="1" ht="15" x14ac:dyDescent="0.2">
      <c r="A954" s="472">
        <v>935</v>
      </c>
      <c r="B954" s="516"/>
      <c r="C954" s="305"/>
      <c r="D954" s="305"/>
      <c r="E954" s="293"/>
      <c r="F954" s="293"/>
      <c r="G954" s="181"/>
      <c r="H954" s="181"/>
      <c r="I954" s="592"/>
    </row>
    <row r="955" spans="1:9" s="147" customFormat="1" ht="15" x14ac:dyDescent="0.2">
      <c r="A955" s="472">
        <v>936</v>
      </c>
      <c r="B955" s="516"/>
      <c r="C955" s="305"/>
      <c r="D955" s="305"/>
      <c r="E955" s="293"/>
      <c r="F955" s="293"/>
      <c r="G955" s="181"/>
      <c r="H955" s="181"/>
      <c r="I955" s="592"/>
    </row>
    <row r="956" spans="1:9" s="147" customFormat="1" ht="15" x14ac:dyDescent="0.2">
      <c r="A956" s="472">
        <v>937</v>
      </c>
      <c r="B956" s="516"/>
      <c r="C956" s="305"/>
      <c r="D956" s="305"/>
      <c r="E956" s="293"/>
      <c r="F956" s="293"/>
      <c r="G956" s="181"/>
      <c r="H956" s="181"/>
      <c r="I956" s="592"/>
    </row>
    <row r="957" spans="1:9" s="147" customFormat="1" ht="15" x14ac:dyDescent="0.2">
      <c r="A957" s="472">
        <v>938</v>
      </c>
      <c r="B957" s="516"/>
      <c r="C957" s="305"/>
      <c r="D957" s="305"/>
      <c r="E957" s="293"/>
      <c r="F957" s="293"/>
      <c r="G957" s="181"/>
      <c r="H957" s="181"/>
      <c r="I957" s="592"/>
    </row>
    <row r="958" spans="1:9" s="147" customFormat="1" ht="15" x14ac:dyDescent="0.2">
      <c r="A958" s="472">
        <v>939</v>
      </c>
      <c r="B958" s="516"/>
      <c r="C958" s="305"/>
      <c r="D958" s="305"/>
      <c r="E958" s="293"/>
      <c r="F958" s="293"/>
      <c r="G958" s="181"/>
      <c r="H958" s="181"/>
      <c r="I958" s="592"/>
    </row>
    <row r="959" spans="1:9" s="147" customFormat="1" ht="15" x14ac:dyDescent="0.2">
      <c r="A959" s="472">
        <v>940</v>
      </c>
      <c r="B959" s="516"/>
      <c r="C959" s="305"/>
      <c r="D959" s="305"/>
      <c r="E959" s="293"/>
      <c r="F959" s="293"/>
      <c r="G959" s="181"/>
      <c r="H959" s="181"/>
      <c r="I959" s="592"/>
    </row>
    <row r="960" spans="1:9" s="147" customFormat="1" ht="15" x14ac:dyDescent="0.2">
      <c r="A960" s="472">
        <v>941</v>
      </c>
      <c r="B960" s="516"/>
      <c r="C960" s="305"/>
      <c r="D960" s="305"/>
      <c r="E960" s="293"/>
      <c r="F960" s="293"/>
      <c r="G960" s="181"/>
      <c r="H960" s="181"/>
      <c r="I960" s="592"/>
    </row>
    <row r="961" spans="1:9" s="147" customFormat="1" ht="15" x14ac:dyDescent="0.2">
      <c r="A961" s="472">
        <v>942</v>
      </c>
      <c r="B961" s="516"/>
      <c r="C961" s="305"/>
      <c r="D961" s="305"/>
      <c r="E961" s="293"/>
      <c r="F961" s="293"/>
      <c r="G961" s="181"/>
      <c r="H961" s="181"/>
      <c r="I961" s="592"/>
    </row>
    <row r="962" spans="1:9" s="147" customFormat="1" ht="15" x14ac:dyDescent="0.2">
      <c r="A962" s="472">
        <v>943</v>
      </c>
      <c r="B962" s="516"/>
      <c r="C962" s="305"/>
      <c r="D962" s="305"/>
      <c r="E962" s="293"/>
      <c r="F962" s="293"/>
      <c r="G962" s="181"/>
      <c r="H962" s="181"/>
      <c r="I962" s="592"/>
    </row>
    <row r="963" spans="1:9" s="147" customFormat="1" ht="15" x14ac:dyDescent="0.2">
      <c r="A963" s="472">
        <v>944</v>
      </c>
      <c r="B963" s="516"/>
      <c r="C963" s="305"/>
      <c r="D963" s="305"/>
      <c r="E963" s="293"/>
      <c r="F963" s="293"/>
      <c r="G963" s="181"/>
      <c r="H963" s="181"/>
      <c r="I963" s="592"/>
    </row>
    <row r="964" spans="1:9" s="147" customFormat="1" ht="15" x14ac:dyDescent="0.2">
      <c r="A964" s="472">
        <v>945</v>
      </c>
      <c r="B964" s="516"/>
      <c r="C964" s="305"/>
      <c r="D964" s="305"/>
      <c r="E964" s="293"/>
      <c r="F964" s="293"/>
      <c r="G964" s="181"/>
      <c r="H964" s="181"/>
      <c r="I964" s="592"/>
    </row>
    <row r="965" spans="1:9" s="147" customFormat="1" ht="15" x14ac:dyDescent="0.2">
      <c r="A965" s="472">
        <v>946</v>
      </c>
      <c r="B965" s="516"/>
      <c r="C965" s="305"/>
      <c r="D965" s="305"/>
      <c r="E965" s="293"/>
      <c r="F965" s="293"/>
      <c r="G965" s="181"/>
      <c r="H965" s="181"/>
      <c r="I965" s="592"/>
    </row>
    <row r="966" spans="1:9" s="147" customFormat="1" ht="15" x14ac:dyDescent="0.2">
      <c r="A966" s="472">
        <v>947</v>
      </c>
      <c r="B966" s="516"/>
      <c r="C966" s="305"/>
      <c r="D966" s="305"/>
      <c r="E966" s="293"/>
      <c r="F966" s="293"/>
      <c r="G966" s="181"/>
      <c r="H966" s="181"/>
      <c r="I966" s="592"/>
    </row>
    <row r="967" spans="1:9" s="147" customFormat="1" ht="15" x14ac:dyDescent="0.2">
      <c r="A967" s="472">
        <v>948</v>
      </c>
      <c r="B967" s="516"/>
      <c r="C967" s="305"/>
      <c r="D967" s="305"/>
      <c r="E967" s="293"/>
      <c r="F967" s="293"/>
      <c r="G967" s="181"/>
      <c r="H967" s="181"/>
      <c r="I967" s="592"/>
    </row>
    <row r="968" spans="1:9" s="147" customFormat="1" ht="15" x14ac:dyDescent="0.2">
      <c r="A968" s="472">
        <v>949</v>
      </c>
      <c r="B968" s="516"/>
      <c r="C968" s="305"/>
      <c r="D968" s="305"/>
      <c r="E968" s="293"/>
      <c r="F968" s="293"/>
      <c r="G968" s="181"/>
      <c r="H968" s="181"/>
      <c r="I968" s="592"/>
    </row>
    <row r="969" spans="1:9" s="147" customFormat="1" ht="15" x14ac:dyDescent="0.2">
      <c r="A969" s="472">
        <v>950</v>
      </c>
      <c r="B969" s="516"/>
      <c r="C969" s="305"/>
      <c r="D969" s="305"/>
      <c r="E969" s="293"/>
      <c r="F969" s="293"/>
      <c r="G969" s="181"/>
      <c r="H969" s="181"/>
      <c r="I969" s="592"/>
    </row>
    <row r="970" spans="1:9" s="147" customFormat="1" ht="15" x14ac:dyDescent="0.2">
      <c r="A970" s="472">
        <v>951</v>
      </c>
      <c r="B970" s="516"/>
      <c r="C970" s="305"/>
      <c r="D970" s="305"/>
      <c r="E970" s="293"/>
      <c r="F970" s="293"/>
      <c r="G970" s="181"/>
      <c r="H970" s="181"/>
      <c r="I970" s="592"/>
    </row>
    <row r="971" spans="1:9" s="147" customFormat="1" ht="15" x14ac:dyDescent="0.2">
      <c r="A971" s="472">
        <v>952</v>
      </c>
      <c r="B971" s="516"/>
      <c r="C971" s="305"/>
      <c r="D971" s="305"/>
      <c r="E971" s="293"/>
      <c r="F971" s="293"/>
      <c r="G971" s="181"/>
      <c r="H971" s="181"/>
      <c r="I971" s="592"/>
    </row>
    <row r="972" spans="1:9" s="147" customFormat="1" ht="15" x14ac:dyDescent="0.2">
      <c r="A972" s="472">
        <v>953</v>
      </c>
      <c r="B972" s="516"/>
      <c r="C972" s="305"/>
      <c r="D972" s="305"/>
      <c r="E972" s="293"/>
      <c r="F972" s="293"/>
      <c r="G972" s="181"/>
      <c r="H972" s="181"/>
      <c r="I972" s="592"/>
    </row>
    <row r="973" spans="1:9" s="147" customFormat="1" ht="15" x14ac:dyDescent="0.2">
      <c r="A973" s="472">
        <v>954</v>
      </c>
      <c r="B973" s="516"/>
      <c r="C973" s="305"/>
      <c r="D973" s="305"/>
      <c r="E973" s="293"/>
      <c r="F973" s="293"/>
      <c r="G973" s="181"/>
      <c r="H973" s="181"/>
      <c r="I973" s="592"/>
    </row>
    <row r="974" spans="1:9" s="147" customFormat="1" ht="15" x14ac:dyDescent="0.2">
      <c r="A974" s="472">
        <v>955</v>
      </c>
      <c r="B974" s="516"/>
      <c r="C974" s="305"/>
      <c r="D974" s="305"/>
      <c r="E974" s="293"/>
      <c r="F974" s="293"/>
      <c r="G974" s="181"/>
      <c r="H974" s="181"/>
      <c r="I974" s="592"/>
    </row>
    <row r="975" spans="1:9" s="147" customFormat="1" ht="15" x14ac:dyDescent="0.2">
      <c r="A975" s="472">
        <v>956</v>
      </c>
      <c r="B975" s="516"/>
      <c r="C975" s="305"/>
      <c r="D975" s="305"/>
      <c r="E975" s="293"/>
      <c r="F975" s="293"/>
      <c r="G975" s="181"/>
      <c r="H975" s="181"/>
      <c r="I975" s="592"/>
    </row>
    <row r="976" spans="1:9" s="147" customFormat="1" ht="15" x14ac:dyDescent="0.2">
      <c r="A976" s="472">
        <v>957</v>
      </c>
      <c r="B976" s="516"/>
      <c r="C976" s="305"/>
      <c r="D976" s="305"/>
      <c r="E976" s="293"/>
      <c r="F976" s="293"/>
      <c r="G976" s="181"/>
      <c r="H976" s="181"/>
      <c r="I976" s="592"/>
    </row>
    <row r="977" spans="1:9" s="147" customFormat="1" ht="15" x14ac:dyDescent="0.2">
      <c r="A977" s="472">
        <v>958</v>
      </c>
      <c r="B977" s="516"/>
      <c r="C977" s="305"/>
      <c r="D977" s="305"/>
      <c r="E977" s="293"/>
      <c r="F977" s="293"/>
      <c r="G977" s="181"/>
      <c r="H977" s="181"/>
      <c r="I977" s="592"/>
    </row>
    <row r="978" spans="1:9" s="147" customFormat="1" ht="15" x14ac:dyDescent="0.2">
      <c r="A978" s="472">
        <v>959</v>
      </c>
      <c r="B978" s="516"/>
      <c r="C978" s="305"/>
      <c r="D978" s="305"/>
      <c r="E978" s="293"/>
      <c r="F978" s="293"/>
      <c r="G978" s="181"/>
      <c r="H978" s="181"/>
      <c r="I978" s="592"/>
    </row>
    <row r="979" spans="1:9" s="147" customFormat="1" ht="15" x14ac:dyDescent="0.2">
      <c r="A979" s="472">
        <v>960</v>
      </c>
      <c r="B979" s="516"/>
      <c r="C979" s="305"/>
      <c r="D979" s="305"/>
      <c r="E979" s="293"/>
      <c r="F979" s="293"/>
      <c r="G979" s="181"/>
      <c r="H979" s="181"/>
      <c r="I979" s="592"/>
    </row>
    <row r="980" spans="1:9" s="147" customFormat="1" ht="15" x14ac:dyDescent="0.2">
      <c r="A980" s="472">
        <v>961</v>
      </c>
      <c r="B980" s="516"/>
      <c r="C980" s="305"/>
      <c r="D980" s="305"/>
      <c r="E980" s="293"/>
      <c r="F980" s="293"/>
      <c r="G980" s="181"/>
      <c r="H980" s="181"/>
      <c r="I980" s="592"/>
    </row>
    <row r="981" spans="1:9" s="147" customFormat="1" ht="15" x14ac:dyDescent="0.2">
      <c r="A981" s="472">
        <v>962</v>
      </c>
      <c r="B981" s="516"/>
      <c r="C981" s="305"/>
      <c r="D981" s="305"/>
      <c r="E981" s="293"/>
      <c r="F981" s="293"/>
      <c r="G981" s="181"/>
      <c r="H981" s="181"/>
      <c r="I981" s="592"/>
    </row>
    <row r="982" spans="1:9" s="147" customFormat="1" ht="15" x14ac:dyDescent="0.2">
      <c r="A982" s="472">
        <v>963</v>
      </c>
      <c r="B982" s="516"/>
      <c r="C982" s="305"/>
      <c r="D982" s="305"/>
      <c r="E982" s="293"/>
      <c r="F982" s="293"/>
      <c r="G982" s="181"/>
      <c r="H982" s="181"/>
      <c r="I982" s="592"/>
    </row>
    <row r="983" spans="1:9" s="147" customFormat="1" ht="15" x14ac:dyDescent="0.2">
      <c r="A983" s="472">
        <v>964</v>
      </c>
      <c r="B983" s="516"/>
      <c r="C983" s="305"/>
      <c r="D983" s="305"/>
      <c r="E983" s="293"/>
      <c r="F983" s="293"/>
      <c r="G983" s="181"/>
      <c r="H983" s="181"/>
      <c r="I983" s="592"/>
    </row>
    <row r="984" spans="1:9" s="147" customFormat="1" ht="15" x14ac:dyDescent="0.2">
      <c r="A984" s="472">
        <v>965</v>
      </c>
      <c r="B984" s="516"/>
      <c r="C984" s="305"/>
      <c r="D984" s="305"/>
      <c r="E984" s="293"/>
      <c r="F984" s="293"/>
      <c r="G984" s="181"/>
      <c r="H984" s="181"/>
      <c r="I984" s="592"/>
    </row>
    <row r="985" spans="1:9" s="147" customFormat="1" ht="15" x14ac:dyDescent="0.2">
      <c r="A985" s="472">
        <v>966</v>
      </c>
      <c r="B985" s="516"/>
      <c r="C985" s="305"/>
      <c r="D985" s="305"/>
      <c r="E985" s="293"/>
      <c r="F985" s="293"/>
      <c r="G985" s="181"/>
      <c r="H985" s="181"/>
      <c r="I985" s="592"/>
    </row>
    <row r="986" spans="1:9" s="147" customFormat="1" ht="15" x14ac:dyDescent="0.2">
      <c r="A986" s="472">
        <v>967</v>
      </c>
      <c r="B986" s="516"/>
      <c r="C986" s="305"/>
      <c r="D986" s="305"/>
      <c r="E986" s="293"/>
      <c r="F986" s="293"/>
      <c r="G986" s="181"/>
      <c r="H986" s="181"/>
      <c r="I986" s="592"/>
    </row>
    <row r="987" spans="1:9" s="147" customFormat="1" ht="15" x14ac:dyDescent="0.2">
      <c r="A987" s="472">
        <v>968</v>
      </c>
      <c r="B987" s="516"/>
      <c r="C987" s="305"/>
      <c r="D987" s="305"/>
      <c r="E987" s="293"/>
      <c r="F987" s="293"/>
      <c r="G987" s="181"/>
      <c r="H987" s="181"/>
      <c r="I987" s="592"/>
    </row>
    <row r="988" spans="1:9" s="147" customFormat="1" ht="15" x14ac:dyDescent="0.2">
      <c r="A988" s="472">
        <v>969</v>
      </c>
      <c r="B988" s="516"/>
      <c r="C988" s="305"/>
      <c r="D988" s="305"/>
      <c r="E988" s="293"/>
      <c r="F988" s="293"/>
      <c r="G988" s="181"/>
      <c r="H988" s="181"/>
      <c r="I988" s="592"/>
    </row>
    <row r="989" spans="1:9" s="147" customFormat="1" ht="15" x14ac:dyDescent="0.2">
      <c r="A989" s="472">
        <v>970</v>
      </c>
      <c r="B989" s="516"/>
      <c r="C989" s="305"/>
      <c r="D989" s="305"/>
      <c r="E989" s="293"/>
      <c r="F989" s="293"/>
      <c r="G989" s="181"/>
      <c r="H989" s="181"/>
      <c r="I989" s="592"/>
    </row>
    <row r="990" spans="1:9" s="147" customFormat="1" ht="15" x14ac:dyDescent="0.2">
      <c r="A990" s="472">
        <v>971</v>
      </c>
      <c r="B990" s="516"/>
      <c r="C990" s="305"/>
      <c r="D990" s="305"/>
      <c r="E990" s="293"/>
      <c r="F990" s="293"/>
      <c r="G990" s="181"/>
      <c r="H990" s="181"/>
      <c r="I990" s="592"/>
    </row>
    <row r="991" spans="1:9" s="147" customFormat="1" ht="15" x14ac:dyDescent="0.2">
      <c r="A991" s="472">
        <v>972</v>
      </c>
      <c r="B991" s="516"/>
      <c r="C991" s="305"/>
      <c r="D991" s="305"/>
      <c r="E991" s="293"/>
      <c r="F991" s="293"/>
      <c r="G991" s="181"/>
      <c r="H991" s="181"/>
      <c r="I991" s="592"/>
    </row>
    <row r="992" spans="1:9" s="147" customFormat="1" ht="15" x14ac:dyDescent="0.2">
      <c r="A992" s="472">
        <v>973</v>
      </c>
      <c r="B992" s="516"/>
      <c r="C992" s="305"/>
      <c r="D992" s="305"/>
      <c r="E992" s="293"/>
      <c r="F992" s="293"/>
      <c r="G992" s="181"/>
      <c r="H992" s="181"/>
      <c r="I992" s="592"/>
    </row>
    <row r="993" spans="1:9" s="147" customFormat="1" ht="15" x14ac:dyDescent="0.2">
      <c r="A993" s="472">
        <v>974</v>
      </c>
      <c r="B993" s="516"/>
      <c r="C993" s="305"/>
      <c r="D993" s="305"/>
      <c r="E993" s="293"/>
      <c r="F993" s="293"/>
      <c r="G993" s="181"/>
      <c r="H993" s="181"/>
      <c r="I993" s="592"/>
    </row>
    <row r="994" spans="1:9" s="147" customFormat="1" ht="15" x14ac:dyDescent="0.2">
      <c r="A994" s="472">
        <v>975</v>
      </c>
      <c r="B994" s="516"/>
      <c r="C994" s="305"/>
      <c r="D994" s="305"/>
      <c r="E994" s="293"/>
      <c r="F994" s="293"/>
      <c r="G994" s="181"/>
      <c r="H994" s="181"/>
      <c r="I994" s="592"/>
    </row>
    <row r="995" spans="1:9" s="147" customFormat="1" ht="15" x14ac:dyDescent="0.2">
      <c r="A995" s="472">
        <v>976</v>
      </c>
      <c r="B995" s="516"/>
      <c r="C995" s="305"/>
      <c r="D995" s="305"/>
      <c r="E995" s="293"/>
      <c r="F995" s="293"/>
      <c r="G995" s="181"/>
      <c r="H995" s="181"/>
      <c r="I995" s="592"/>
    </row>
    <row r="996" spans="1:9" s="147" customFormat="1" ht="15" x14ac:dyDescent="0.2">
      <c r="A996" s="472">
        <v>977</v>
      </c>
      <c r="B996" s="516"/>
      <c r="C996" s="305"/>
      <c r="D996" s="305"/>
      <c r="E996" s="293"/>
      <c r="F996" s="293"/>
      <c r="G996" s="181"/>
      <c r="H996" s="181"/>
      <c r="I996" s="592"/>
    </row>
    <row r="997" spans="1:9" s="147" customFormat="1" ht="15" x14ac:dyDescent="0.2">
      <c r="A997" s="472">
        <v>978</v>
      </c>
      <c r="B997" s="516"/>
      <c r="C997" s="305"/>
      <c r="D997" s="305"/>
      <c r="E997" s="293"/>
      <c r="F997" s="293"/>
      <c r="G997" s="181"/>
      <c r="H997" s="181"/>
      <c r="I997" s="592"/>
    </row>
    <row r="998" spans="1:9" s="147" customFormat="1" ht="15" x14ac:dyDescent="0.2">
      <c r="A998" s="472">
        <v>979</v>
      </c>
      <c r="B998" s="516"/>
      <c r="C998" s="305"/>
      <c r="D998" s="305"/>
      <c r="E998" s="293"/>
      <c r="F998" s="293"/>
      <c r="G998" s="181"/>
      <c r="H998" s="181"/>
      <c r="I998" s="592"/>
    </row>
    <row r="999" spans="1:9" s="147" customFormat="1" ht="15" x14ac:dyDescent="0.2">
      <c r="A999" s="472">
        <v>980</v>
      </c>
      <c r="B999" s="516"/>
      <c r="C999" s="305"/>
      <c r="D999" s="305"/>
      <c r="E999" s="293"/>
      <c r="F999" s="293"/>
      <c r="G999" s="181"/>
      <c r="H999" s="181"/>
      <c r="I999" s="592"/>
    </row>
    <row r="1000" spans="1:9" s="147" customFormat="1" ht="15" x14ac:dyDescent="0.2">
      <c r="A1000" s="472">
        <v>981</v>
      </c>
      <c r="B1000" s="516"/>
      <c r="C1000" s="305"/>
      <c r="D1000" s="305"/>
      <c r="E1000" s="293"/>
      <c r="F1000" s="293"/>
      <c r="G1000" s="181"/>
      <c r="H1000" s="181"/>
      <c r="I1000" s="592"/>
    </row>
    <row r="1001" spans="1:9" s="147" customFormat="1" ht="15" x14ac:dyDescent="0.2">
      <c r="A1001" s="472">
        <v>982</v>
      </c>
      <c r="B1001" s="516"/>
      <c r="C1001" s="305"/>
      <c r="D1001" s="305"/>
      <c r="E1001" s="293"/>
      <c r="F1001" s="293"/>
      <c r="G1001" s="181"/>
      <c r="H1001" s="181"/>
      <c r="I1001" s="592"/>
    </row>
    <row r="1002" spans="1:9" s="147" customFormat="1" ht="15" x14ac:dyDescent="0.2">
      <c r="A1002" s="472">
        <v>983</v>
      </c>
      <c r="B1002" s="516"/>
      <c r="C1002" s="305"/>
      <c r="D1002" s="305"/>
      <c r="E1002" s="293"/>
      <c r="F1002" s="293"/>
      <c r="G1002" s="181"/>
      <c r="H1002" s="181"/>
      <c r="I1002" s="592"/>
    </row>
    <row r="1003" spans="1:9" s="147" customFormat="1" ht="15" x14ac:dyDescent="0.2">
      <c r="A1003" s="472">
        <v>984</v>
      </c>
      <c r="B1003" s="516"/>
      <c r="C1003" s="305"/>
      <c r="D1003" s="305"/>
      <c r="E1003" s="293"/>
      <c r="F1003" s="293"/>
      <c r="G1003" s="181"/>
      <c r="H1003" s="181"/>
      <c r="I1003" s="592"/>
    </row>
    <row r="1004" spans="1:9" s="147" customFormat="1" ht="15" x14ac:dyDescent="0.2">
      <c r="A1004" s="472">
        <v>985</v>
      </c>
      <c r="B1004" s="516"/>
      <c r="C1004" s="305"/>
      <c r="D1004" s="305"/>
      <c r="E1004" s="293"/>
      <c r="F1004" s="293"/>
      <c r="G1004" s="181"/>
      <c r="H1004" s="181"/>
      <c r="I1004" s="592"/>
    </row>
    <row r="1005" spans="1:9" s="147" customFormat="1" ht="15" x14ac:dyDescent="0.2">
      <c r="A1005" s="472">
        <v>986</v>
      </c>
      <c r="B1005" s="516"/>
      <c r="C1005" s="305"/>
      <c r="D1005" s="305"/>
      <c r="E1005" s="293"/>
      <c r="F1005" s="293"/>
      <c r="G1005" s="181"/>
      <c r="H1005" s="181"/>
      <c r="I1005" s="592"/>
    </row>
    <row r="1006" spans="1:9" s="147" customFormat="1" ht="15" x14ac:dyDescent="0.2">
      <c r="A1006" s="472">
        <v>987</v>
      </c>
      <c r="B1006" s="516"/>
      <c r="C1006" s="305"/>
      <c r="D1006" s="305"/>
      <c r="E1006" s="293"/>
      <c r="F1006" s="293"/>
      <c r="G1006" s="181"/>
      <c r="H1006" s="181"/>
      <c r="I1006" s="592"/>
    </row>
    <row r="1007" spans="1:9" s="147" customFormat="1" ht="15" x14ac:dyDescent="0.2">
      <c r="A1007" s="472">
        <v>988</v>
      </c>
      <c r="B1007" s="516"/>
      <c r="C1007" s="305"/>
      <c r="D1007" s="305"/>
      <c r="E1007" s="293"/>
      <c r="F1007" s="293"/>
      <c r="G1007" s="181"/>
      <c r="H1007" s="181"/>
      <c r="I1007" s="592"/>
    </row>
    <row r="1008" spans="1:9" s="147" customFormat="1" ht="15" x14ac:dyDescent="0.2">
      <c r="A1008" s="472">
        <v>989</v>
      </c>
      <c r="B1008" s="516"/>
      <c r="C1008" s="305"/>
      <c r="D1008" s="305"/>
      <c r="E1008" s="293"/>
      <c r="F1008" s="293"/>
      <c r="G1008" s="181"/>
      <c r="H1008" s="181"/>
      <c r="I1008" s="592"/>
    </row>
    <row r="1009" spans="1:9" s="147" customFormat="1" ht="15" x14ac:dyDescent="0.2">
      <c r="A1009" s="472">
        <v>990</v>
      </c>
      <c r="B1009" s="516"/>
      <c r="C1009" s="305"/>
      <c r="D1009" s="305"/>
      <c r="E1009" s="293"/>
      <c r="F1009" s="293"/>
      <c r="G1009" s="181"/>
      <c r="H1009" s="181"/>
      <c r="I1009" s="592"/>
    </row>
    <row r="1010" spans="1:9" s="147" customFormat="1" ht="15" x14ac:dyDescent="0.2">
      <c r="A1010" s="472">
        <v>991</v>
      </c>
      <c r="B1010" s="516"/>
      <c r="C1010" s="305"/>
      <c r="D1010" s="305"/>
      <c r="E1010" s="293"/>
      <c r="F1010" s="293"/>
      <c r="G1010" s="181"/>
      <c r="H1010" s="181"/>
      <c r="I1010" s="592"/>
    </row>
    <row r="1011" spans="1:9" s="147" customFormat="1" ht="15" x14ac:dyDescent="0.2">
      <c r="A1011" s="472">
        <v>992</v>
      </c>
      <c r="B1011" s="516"/>
      <c r="C1011" s="305"/>
      <c r="D1011" s="305"/>
      <c r="E1011" s="293"/>
      <c r="F1011" s="293"/>
      <c r="G1011" s="181"/>
      <c r="H1011" s="181"/>
      <c r="I1011" s="592"/>
    </row>
    <row r="1012" spans="1:9" s="147" customFormat="1" ht="15" x14ac:dyDescent="0.2">
      <c r="A1012" s="472">
        <v>993</v>
      </c>
      <c r="B1012" s="516"/>
      <c r="C1012" s="305"/>
      <c r="D1012" s="305"/>
      <c r="E1012" s="293"/>
      <c r="F1012" s="293"/>
      <c r="G1012" s="181"/>
      <c r="H1012" s="181"/>
      <c r="I1012" s="592"/>
    </row>
    <row r="1013" spans="1:9" s="147" customFormat="1" ht="15" x14ac:dyDescent="0.2">
      <c r="A1013" s="472">
        <v>994</v>
      </c>
      <c r="B1013" s="516"/>
      <c r="C1013" s="305"/>
      <c r="D1013" s="305"/>
      <c r="E1013" s="293"/>
      <c r="F1013" s="293"/>
      <c r="G1013" s="181"/>
      <c r="H1013" s="181"/>
      <c r="I1013" s="592"/>
    </row>
    <row r="1014" spans="1:9" s="147" customFormat="1" ht="15" x14ac:dyDescent="0.2">
      <c r="A1014" s="472">
        <v>995</v>
      </c>
      <c r="B1014" s="516"/>
      <c r="C1014" s="305"/>
      <c r="D1014" s="305"/>
      <c r="E1014" s="293"/>
      <c r="F1014" s="293"/>
      <c r="G1014" s="181"/>
      <c r="H1014" s="181"/>
      <c r="I1014" s="592"/>
    </row>
    <row r="1015" spans="1:9" s="147" customFormat="1" ht="15" x14ac:dyDescent="0.2">
      <c r="A1015" s="472">
        <v>996</v>
      </c>
      <c r="B1015" s="516"/>
      <c r="C1015" s="305"/>
      <c r="D1015" s="305"/>
      <c r="E1015" s="293"/>
      <c r="F1015" s="293"/>
      <c r="G1015" s="181"/>
      <c r="H1015" s="181"/>
      <c r="I1015" s="592"/>
    </row>
    <row r="1016" spans="1:9" s="147" customFormat="1" ht="15" x14ac:dyDescent="0.2">
      <c r="A1016" s="472">
        <v>997</v>
      </c>
      <c r="B1016" s="516"/>
      <c r="C1016" s="305"/>
      <c r="D1016" s="305"/>
      <c r="E1016" s="293"/>
      <c r="F1016" s="293"/>
      <c r="G1016" s="181"/>
      <c r="H1016" s="181"/>
      <c r="I1016" s="592"/>
    </row>
    <row r="1017" spans="1:9" s="147" customFormat="1" ht="15" x14ac:dyDescent="0.2">
      <c r="A1017" s="472">
        <v>998</v>
      </c>
      <c r="B1017" s="516"/>
      <c r="C1017" s="305"/>
      <c r="D1017" s="305"/>
      <c r="E1017" s="293"/>
      <c r="F1017" s="293"/>
      <c r="G1017" s="181"/>
      <c r="H1017" s="181"/>
      <c r="I1017" s="592"/>
    </row>
    <row r="1018" spans="1:9" s="147" customFormat="1" ht="15" x14ac:dyDescent="0.2">
      <c r="A1018" s="472">
        <v>999</v>
      </c>
      <c r="B1018" s="516"/>
      <c r="C1018" s="305"/>
      <c r="D1018" s="305"/>
      <c r="E1018" s="293"/>
      <c r="F1018" s="293"/>
      <c r="G1018" s="181"/>
      <c r="H1018" s="181"/>
      <c r="I1018" s="592"/>
    </row>
    <row r="1019" spans="1:9" s="147" customFormat="1" ht="15" x14ac:dyDescent="0.2">
      <c r="A1019" s="472">
        <v>1000</v>
      </c>
      <c r="B1019" s="516"/>
      <c r="C1019" s="305"/>
      <c r="D1019" s="305"/>
      <c r="E1019" s="293"/>
      <c r="F1019" s="293"/>
      <c r="G1019" s="181"/>
      <c r="H1019" s="181"/>
      <c r="I1019" s="592"/>
    </row>
  </sheetData>
  <sheetProtection password="8067" sheet="1" objects="1" scenarios="1" autoFilter="0"/>
  <mergeCells count="12">
    <mergeCell ref="A16:A19"/>
    <mergeCell ref="B16:B19"/>
    <mergeCell ref="C16:C19"/>
    <mergeCell ref="D16:D19"/>
    <mergeCell ref="E16:E19"/>
    <mergeCell ref="F16:F19"/>
    <mergeCell ref="G16:G19"/>
    <mergeCell ref="H16:H19"/>
    <mergeCell ref="G6:H6"/>
    <mergeCell ref="G7:H7"/>
    <mergeCell ref="G8:H8"/>
    <mergeCell ref="G9:H9"/>
  </mergeCells>
  <conditionalFormatting sqref="B20:H1019">
    <cfRule type="cellIs" dxfId="13" priority="2" stopIfTrue="1" operator="notEqual">
      <formula>0</formula>
    </cfRule>
  </conditionalFormatting>
  <conditionalFormatting sqref="G6:H9">
    <cfRule type="cellIs" dxfId="12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281" t="s">
        <v>97</v>
      </c>
      <c r="B1" s="283"/>
      <c r="C1" s="306"/>
      <c r="D1" s="310"/>
      <c r="E1" s="288"/>
      <c r="F1" s="288"/>
      <c r="G1" s="284"/>
      <c r="H1" s="284"/>
      <c r="I1" s="173"/>
      <c r="J1" s="173"/>
      <c r="K1" s="173"/>
    </row>
    <row r="2" spans="1:11" ht="12" hidden="1" customHeight="1" x14ac:dyDescent="0.2">
      <c r="A2" s="281" t="s">
        <v>98</v>
      </c>
      <c r="B2" s="283"/>
      <c r="C2" s="306"/>
      <c r="D2" s="310"/>
      <c r="E2" s="288"/>
      <c r="F2" s="288"/>
      <c r="G2" s="284"/>
      <c r="H2" s="284"/>
      <c r="I2" s="173"/>
      <c r="J2" s="173"/>
      <c r="K2" s="173"/>
    </row>
    <row r="3" spans="1:11" ht="12" hidden="1" customHeight="1" x14ac:dyDescent="0.2">
      <c r="A3" s="339">
        <f>ROW(A20)</f>
        <v>20</v>
      </c>
      <c r="B3" s="283"/>
      <c r="C3" s="306"/>
      <c r="D3" s="310"/>
      <c r="E3" s="288"/>
      <c r="F3" s="288"/>
      <c r="G3" s="284"/>
      <c r="H3" s="486"/>
      <c r="I3" s="173"/>
      <c r="J3" s="173"/>
      <c r="K3" s="173"/>
    </row>
    <row r="4" spans="1:11" ht="12" hidden="1" customHeight="1" x14ac:dyDescent="0.2">
      <c r="A4" s="483" t="s">
        <v>190</v>
      </c>
      <c r="B4" s="283"/>
      <c r="C4" s="306"/>
      <c r="D4" s="310"/>
      <c r="E4" s="288"/>
      <c r="F4" s="288"/>
      <c r="G4" s="284"/>
      <c r="H4" s="478"/>
      <c r="I4" s="173"/>
      <c r="J4" s="173"/>
      <c r="K4" s="173"/>
    </row>
    <row r="5" spans="1:11" ht="12" hidden="1" customHeight="1" x14ac:dyDescent="0.2">
      <c r="A5" s="484" t="str">
        <f>"$A$6:$H$"&amp;IF(LOOKUP(2,1/(H1:H1019&lt;&gt;""),ROW(H:H))=ROW(A16),A3-1,LOOKUP(2,1/(H1:H1019&lt;&gt;""),ROW(H:H)))</f>
        <v>$A$6:$H$19</v>
      </c>
      <c r="B5" s="283"/>
      <c r="C5" s="306"/>
      <c r="D5" s="310"/>
      <c r="E5" s="288"/>
      <c r="F5" s="288"/>
      <c r="G5" s="284"/>
      <c r="H5" s="478"/>
      <c r="I5" s="173"/>
      <c r="J5" s="173"/>
      <c r="K5" s="173"/>
    </row>
    <row r="6" spans="1:11" ht="15" customHeight="1" x14ac:dyDescent="0.2">
      <c r="A6" s="337" t="str">
        <f>'Seite 2 ZN'!$A$19</f>
        <v>2.</v>
      </c>
      <c r="B6" s="336" t="str">
        <f>'Seite 2 ZN'!$B$19</f>
        <v>Sachausgaben</v>
      </c>
      <c r="C6" s="307"/>
      <c r="D6" s="307"/>
      <c r="E6" s="289"/>
      <c r="F6" s="31" t="s">
        <v>191</v>
      </c>
      <c r="G6" s="774">
        <f>'Seite 1'!$O$18</f>
        <v>0</v>
      </c>
      <c r="H6" s="776"/>
      <c r="I6" s="173"/>
      <c r="J6" s="173"/>
      <c r="K6" s="173"/>
    </row>
    <row r="7" spans="1:11" ht="15" customHeight="1" x14ac:dyDescent="0.2">
      <c r="A7" s="518" t="str">
        <f>'Seite 2 ZN'!$A$28</f>
        <v>2.5</v>
      </c>
      <c r="B7" s="519" t="str">
        <f>'Seite 2 ZN'!$B$28</f>
        <v>Ausgaben für Dienstreisen</v>
      </c>
      <c r="C7" s="307"/>
      <c r="D7" s="307"/>
      <c r="E7" s="290"/>
      <c r="F7" s="31" t="s">
        <v>193</v>
      </c>
      <c r="G7" s="774" t="str">
        <f>'Seite 1'!$AD$14</f>
        <v/>
      </c>
      <c r="H7" s="776"/>
      <c r="I7" s="173"/>
      <c r="J7" s="173"/>
    </row>
    <row r="8" spans="1:11" ht="15" customHeight="1" x14ac:dyDescent="0.2">
      <c r="A8" s="334" t="str">
        <f>'Seite 2 ZN'!$A$29</f>
        <v>2.5.1</v>
      </c>
      <c r="B8" s="335" t="str">
        <f>'Seite 2 ZN'!$B$29</f>
        <v>Fahrtausgaben für öffentliche Beförderungsmittel, sonstige Reiseausgaben</v>
      </c>
      <c r="C8" s="307"/>
      <c r="D8" s="307"/>
      <c r="E8" s="290"/>
      <c r="F8" s="31" t="s">
        <v>194</v>
      </c>
      <c r="G8" s="777" t="str">
        <f>'Seite 1'!$AE$14</f>
        <v/>
      </c>
      <c r="H8" s="779"/>
      <c r="I8" s="173"/>
      <c r="J8" s="173"/>
    </row>
    <row r="9" spans="1:11" ht="15" customHeight="1" x14ac:dyDescent="0.2">
      <c r="F9" s="135" t="s">
        <v>192</v>
      </c>
      <c r="G9" s="780">
        <f ca="1">'Seite 1'!$O$17</f>
        <v>44578</v>
      </c>
      <c r="H9" s="782"/>
      <c r="I9" s="173"/>
      <c r="J9" s="173"/>
    </row>
    <row r="10" spans="1:11" ht="15" customHeight="1" x14ac:dyDescent="0.2">
      <c r="F10" s="174"/>
      <c r="G10" s="174"/>
      <c r="H10" s="141" t="str">
        <f>'Seite 1'!$A$66</f>
        <v>VWN Gründer - Gründernetzwerke</v>
      </c>
      <c r="I10" s="173"/>
      <c r="J10" s="173"/>
    </row>
    <row r="11" spans="1:11" ht="15" customHeight="1" x14ac:dyDescent="0.2">
      <c r="F11" s="174"/>
      <c r="G11" s="174"/>
      <c r="H11" s="142" t="str">
        <f>'Seite 1'!$A$67</f>
        <v>Formularversion: V 1.5 vom 17.01.22</v>
      </c>
      <c r="I11" s="173"/>
      <c r="J11" s="173"/>
    </row>
    <row r="12" spans="1:11" ht="18" customHeight="1" x14ac:dyDescent="0.2">
      <c r="A12" s="175"/>
      <c r="B12" s="176"/>
      <c r="C12" s="308"/>
      <c r="D12" s="204"/>
      <c r="E12" s="323" t="str">
        <f>B8</f>
        <v>Fahrtausgaben für öffentliche Beförderungsmittel, sonstige Reiseausgaben</v>
      </c>
      <c r="F12" s="294"/>
      <c r="G12" s="177"/>
      <c r="H12" s="325">
        <f>SUMPRODUCT(ROUND(H20:H1019,2))</f>
        <v>0</v>
      </c>
      <c r="I12" s="173"/>
      <c r="J12" s="173"/>
    </row>
    <row r="13" spans="1:11" ht="12" customHeight="1" x14ac:dyDescent="0.2">
      <c r="A13" s="324"/>
      <c r="B13" s="178"/>
      <c r="C13" s="309"/>
      <c r="D13" s="311"/>
      <c r="E13" s="291"/>
      <c r="F13" s="291"/>
      <c r="G13" s="179"/>
      <c r="H13" s="179"/>
      <c r="I13" s="173"/>
      <c r="J13" s="173"/>
      <c r="K13" s="173"/>
    </row>
    <row r="14" spans="1:11" ht="15" customHeight="1" x14ac:dyDescent="0.2">
      <c r="A14" s="180" t="str">
        <f ca="1">CONCATENATE("Belegliste¹ für Ausgabenart ",$A$8," ",$B$8," - Aktenzeichen ",IF($G$6=0,"__________",$G$6)," - Nachweis vom ",IF($G$9=0,"_________",TEXT($G$9,"TT.MM.JJJJ")))</f>
        <v>Belegliste¹ für Ausgabenart 2.5.1 Fahrtausgaben für öffentliche Beförderungsmittel, sonstige Reiseausgaben - Aktenzeichen __________ - Nachweis vom 17.01.2022</v>
      </c>
      <c r="B14" s="178"/>
      <c r="C14" s="309"/>
      <c r="D14" s="311"/>
      <c r="E14" s="291"/>
      <c r="F14" s="291"/>
      <c r="G14" s="179"/>
      <c r="H14" s="179"/>
      <c r="I14" s="173"/>
      <c r="J14" s="173"/>
      <c r="K14" s="173"/>
    </row>
    <row r="15" spans="1:11" ht="5.0999999999999996" customHeight="1" x14ac:dyDescent="0.2">
      <c r="A15" s="234"/>
      <c r="B15" s="178"/>
      <c r="C15" s="309"/>
      <c r="D15" s="311"/>
      <c r="E15" s="291"/>
      <c r="F15" s="291"/>
      <c r="G15" s="179"/>
      <c r="H15" s="179"/>
      <c r="I15" s="173"/>
      <c r="J15" s="173"/>
      <c r="K15" s="173"/>
    </row>
    <row r="16" spans="1:11" ht="12" customHeight="1" x14ac:dyDescent="0.2">
      <c r="A16" s="855" t="s">
        <v>31</v>
      </c>
      <c r="B16" s="852" t="s">
        <v>141</v>
      </c>
      <c r="C16" s="855" t="s">
        <v>65</v>
      </c>
      <c r="D16" s="855" t="s">
        <v>77</v>
      </c>
      <c r="E16" s="852" t="s">
        <v>173</v>
      </c>
      <c r="F16" s="852" t="s">
        <v>143</v>
      </c>
      <c r="G16" s="860" t="s">
        <v>73</v>
      </c>
      <c r="H16" s="860" t="s">
        <v>74</v>
      </c>
      <c r="I16" s="173"/>
      <c r="J16" s="173"/>
      <c r="K16" s="173"/>
    </row>
    <row r="17" spans="1:11" ht="12" customHeight="1" x14ac:dyDescent="0.2">
      <c r="A17" s="856"/>
      <c r="B17" s="858"/>
      <c r="C17" s="856"/>
      <c r="D17" s="856"/>
      <c r="E17" s="853"/>
      <c r="F17" s="853"/>
      <c r="G17" s="861"/>
      <c r="H17" s="861"/>
      <c r="I17" s="173"/>
      <c r="J17" s="173"/>
      <c r="K17" s="173"/>
    </row>
    <row r="18" spans="1:11" ht="12" customHeight="1" x14ac:dyDescent="0.2">
      <c r="A18" s="856"/>
      <c r="B18" s="858"/>
      <c r="C18" s="856"/>
      <c r="D18" s="856"/>
      <c r="E18" s="853"/>
      <c r="F18" s="853"/>
      <c r="G18" s="861"/>
      <c r="H18" s="861"/>
      <c r="I18" s="173"/>
      <c r="J18" s="173"/>
      <c r="K18" s="173"/>
    </row>
    <row r="19" spans="1:11" ht="12" customHeight="1" thickBot="1" x14ac:dyDescent="0.25">
      <c r="A19" s="857"/>
      <c r="B19" s="859"/>
      <c r="C19" s="857"/>
      <c r="D19" s="857"/>
      <c r="E19" s="854"/>
      <c r="F19" s="854"/>
      <c r="G19" s="862"/>
      <c r="H19" s="862"/>
      <c r="I19" s="173"/>
      <c r="J19" s="173"/>
      <c r="K19" s="173"/>
    </row>
    <row r="20" spans="1:11" s="147" customFormat="1" ht="15" thickTop="1" x14ac:dyDescent="0.2">
      <c r="A20" s="471">
        <v>1</v>
      </c>
      <c r="B20" s="516"/>
      <c r="C20" s="305"/>
      <c r="D20" s="305"/>
      <c r="E20" s="292"/>
      <c r="F20" s="292"/>
      <c r="G20" s="561"/>
      <c r="H20" s="561"/>
      <c r="I20" s="607"/>
      <c r="J20" s="182"/>
      <c r="K20" s="182"/>
    </row>
    <row r="21" spans="1:11" s="147" customFormat="1" ht="15" x14ac:dyDescent="0.2">
      <c r="A21" s="472">
        <v>2</v>
      </c>
      <c r="B21" s="520"/>
      <c r="C21" s="305"/>
      <c r="D21" s="305"/>
      <c r="E21" s="292"/>
      <c r="F21" s="292"/>
      <c r="G21" s="561"/>
      <c r="H21" s="561"/>
      <c r="I21" s="592"/>
      <c r="J21" s="182"/>
      <c r="K21" s="182"/>
    </row>
    <row r="22" spans="1:11" s="147" customFormat="1" ht="15" x14ac:dyDescent="0.2">
      <c r="A22" s="471">
        <v>3</v>
      </c>
      <c r="B22" s="520"/>
      <c r="C22" s="305"/>
      <c r="D22" s="305"/>
      <c r="E22" s="292"/>
      <c r="F22" s="292"/>
      <c r="G22" s="561"/>
      <c r="H22" s="561"/>
      <c r="I22" s="592"/>
      <c r="J22" s="182"/>
      <c r="K22" s="182"/>
    </row>
    <row r="23" spans="1:11" s="147" customFormat="1" ht="15" x14ac:dyDescent="0.2">
      <c r="A23" s="472">
        <v>4</v>
      </c>
      <c r="B23" s="520"/>
      <c r="C23" s="305"/>
      <c r="D23" s="305"/>
      <c r="E23" s="292"/>
      <c r="F23" s="292"/>
      <c r="G23" s="561"/>
      <c r="H23" s="561"/>
      <c r="I23" s="592"/>
      <c r="J23" s="182"/>
      <c r="K23" s="182"/>
    </row>
    <row r="24" spans="1:11" s="147" customFormat="1" ht="15" x14ac:dyDescent="0.2">
      <c r="A24" s="471">
        <v>5</v>
      </c>
      <c r="B24" s="520"/>
      <c r="C24" s="305"/>
      <c r="D24" s="305"/>
      <c r="E24" s="292"/>
      <c r="F24" s="292"/>
      <c r="G24" s="561"/>
      <c r="H24" s="561"/>
      <c r="I24" s="592"/>
      <c r="J24" s="182"/>
      <c r="K24" s="182"/>
    </row>
    <row r="25" spans="1:11" s="147" customFormat="1" ht="15" x14ac:dyDescent="0.2">
      <c r="A25" s="472">
        <v>6</v>
      </c>
      <c r="B25" s="520"/>
      <c r="C25" s="305"/>
      <c r="D25" s="305"/>
      <c r="E25" s="292"/>
      <c r="F25" s="292"/>
      <c r="G25" s="561"/>
      <c r="H25" s="561"/>
      <c r="I25" s="602"/>
    </row>
    <row r="26" spans="1:11" s="147" customFormat="1" ht="15" x14ac:dyDescent="0.2">
      <c r="A26" s="471">
        <v>7</v>
      </c>
      <c r="B26" s="520"/>
      <c r="C26" s="305"/>
      <c r="D26" s="305"/>
      <c r="E26" s="292"/>
      <c r="F26" s="292"/>
      <c r="G26" s="561"/>
      <c r="H26" s="561"/>
      <c r="I26" s="602"/>
    </row>
    <row r="27" spans="1:11" s="147" customFormat="1" ht="15" x14ac:dyDescent="0.2">
      <c r="A27" s="472">
        <v>8</v>
      </c>
      <c r="B27" s="520"/>
      <c r="C27" s="305"/>
      <c r="D27" s="305"/>
      <c r="E27" s="292"/>
      <c r="F27" s="292"/>
      <c r="G27" s="561"/>
      <c r="H27" s="561"/>
      <c r="I27" s="602"/>
    </row>
    <row r="28" spans="1:11" s="147" customFormat="1" ht="15" x14ac:dyDescent="0.2">
      <c r="A28" s="471">
        <v>9</v>
      </c>
      <c r="B28" s="520"/>
      <c r="C28" s="305"/>
      <c r="D28" s="305"/>
      <c r="E28" s="292"/>
      <c r="F28" s="292"/>
      <c r="G28" s="561"/>
      <c r="H28" s="561"/>
      <c r="I28" s="602"/>
    </row>
    <row r="29" spans="1:11" s="147" customFormat="1" ht="15" x14ac:dyDescent="0.2">
      <c r="A29" s="472">
        <v>10</v>
      </c>
      <c r="B29" s="520"/>
      <c r="C29" s="305"/>
      <c r="D29" s="305"/>
      <c r="E29" s="292"/>
      <c r="F29" s="292"/>
      <c r="G29" s="561"/>
      <c r="H29" s="561"/>
      <c r="I29" s="602"/>
    </row>
    <row r="30" spans="1:11" s="147" customFormat="1" ht="15" x14ac:dyDescent="0.2">
      <c r="A30" s="471">
        <v>11</v>
      </c>
      <c r="B30" s="520"/>
      <c r="C30" s="305"/>
      <c r="D30" s="305"/>
      <c r="E30" s="292"/>
      <c r="F30" s="292"/>
      <c r="G30" s="561"/>
      <c r="H30" s="561"/>
      <c r="I30" s="602"/>
    </row>
    <row r="31" spans="1:11" s="147" customFormat="1" ht="15" x14ac:dyDescent="0.2">
      <c r="A31" s="472">
        <v>12</v>
      </c>
      <c r="B31" s="520"/>
      <c r="C31" s="305"/>
      <c r="D31" s="305"/>
      <c r="E31" s="292"/>
      <c r="F31" s="292"/>
      <c r="G31" s="561"/>
      <c r="H31" s="561"/>
      <c r="I31" s="602"/>
    </row>
    <row r="32" spans="1:11" s="147" customFormat="1" ht="15" x14ac:dyDescent="0.2">
      <c r="A32" s="471">
        <v>13</v>
      </c>
      <c r="B32" s="520"/>
      <c r="C32" s="305"/>
      <c r="D32" s="305"/>
      <c r="E32" s="292"/>
      <c r="F32" s="292"/>
      <c r="G32" s="561"/>
      <c r="H32" s="561"/>
      <c r="I32" s="602"/>
    </row>
    <row r="33" spans="1:9" s="147" customFormat="1" ht="15" x14ac:dyDescent="0.2">
      <c r="A33" s="472">
        <v>14</v>
      </c>
      <c r="B33" s="520"/>
      <c r="C33" s="305"/>
      <c r="D33" s="305"/>
      <c r="E33" s="292"/>
      <c r="F33" s="292"/>
      <c r="G33" s="561"/>
      <c r="H33" s="561"/>
      <c r="I33" s="602"/>
    </row>
    <row r="34" spans="1:9" s="147" customFormat="1" ht="15" x14ac:dyDescent="0.2">
      <c r="A34" s="471">
        <v>15</v>
      </c>
      <c r="B34" s="520"/>
      <c r="C34" s="305"/>
      <c r="D34" s="305"/>
      <c r="E34" s="292"/>
      <c r="F34" s="292"/>
      <c r="G34" s="561"/>
      <c r="H34" s="561"/>
      <c r="I34" s="602"/>
    </row>
    <row r="35" spans="1:9" s="147" customFormat="1" ht="15" x14ac:dyDescent="0.2">
      <c r="A35" s="472">
        <v>16</v>
      </c>
      <c r="B35" s="520"/>
      <c r="C35" s="305"/>
      <c r="D35" s="305"/>
      <c r="E35" s="292"/>
      <c r="F35" s="292"/>
      <c r="G35" s="561"/>
      <c r="H35" s="561"/>
      <c r="I35" s="602"/>
    </row>
    <row r="36" spans="1:9" s="147" customFormat="1" ht="15" x14ac:dyDescent="0.2">
      <c r="A36" s="471">
        <v>17</v>
      </c>
      <c r="B36" s="520"/>
      <c r="C36" s="305"/>
      <c r="D36" s="305"/>
      <c r="E36" s="292"/>
      <c r="F36" s="292"/>
      <c r="G36" s="561"/>
      <c r="H36" s="561"/>
      <c r="I36" s="602"/>
    </row>
    <row r="37" spans="1:9" s="147" customFormat="1" ht="15" x14ac:dyDescent="0.2">
      <c r="A37" s="472">
        <v>18</v>
      </c>
      <c r="B37" s="520"/>
      <c r="C37" s="305"/>
      <c r="D37" s="305"/>
      <c r="E37" s="292"/>
      <c r="F37" s="292"/>
      <c r="G37" s="561"/>
      <c r="H37" s="561"/>
      <c r="I37" s="602"/>
    </row>
    <row r="38" spans="1:9" s="147" customFormat="1" ht="15" x14ac:dyDescent="0.2">
      <c r="A38" s="471">
        <v>19</v>
      </c>
      <c r="B38" s="520"/>
      <c r="C38" s="305"/>
      <c r="D38" s="305"/>
      <c r="E38" s="292"/>
      <c r="F38" s="292"/>
      <c r="G38" s="561"/>
      <c r="H38" s="561"/>
      <c r="I38" s="602"/>
    </row>
    <row r="39" spans="1:9" s="147" customFormat="1" ht="15" x14ac:dyDescent="0.2">
      <c r="A39" s="472">
        <v>20</v>
      </c>
      <c r="B39" s="520"/>
      <c r="C39" s="305"/>
      <c r="D39" s="305"/>
      <c r="E39" s="292"/>
      <c r="F39" s="292"/>
      <c r="G39" s="561"/>
      <c r="H39" s="561"/>
      <c r="I39" s="602"/>
    </row>
    <row r="40" spans="1:9" s="147" customFormat="1" ht="15" x14ac:dyDescent="0.2">
      <c r="A40" s="471">
        <v>21</v>
      </c>
      <c r="B40" s="520"/>
      <c r="C40" s="305"/>
      <c r="D40" s="305"/>
      <c r="E40" s="292"/>
      <c r="F40" s="292"/>
      <c r="G40" s="561"/>
      <c r="H40" s="561"/>
      <c r="I40" s="602"/>
    </row>
    <row r="41" spans="1:9" s="147" customFormat="1" ht="15" x14ac:dyDescent="0.2">
      <c r="A41" s="472">
        <v>22</v>
      </c>
      <c r="B41" s="520"/>
      <c r="C41" s="305"/>
      <c r="D41" s="305"/>
      <c r="E41" s="292"/>
      <c r="F41" s="292"/>
      <c r="G41" s="561"/>
      <c r="H41" s="561"/>
      <c r="I41" s="602"/>
    </row>
    <row r="42" spans="1:9" s="147" customFormat="1" ht="15" x14ac:dyDescent="0.2">
      <c r="A42" s="471">
        <v>23</v>
      </c>
      <c r="B42" s="520"/>
      <c r="C42" s="305"/>
      <c r="D42" s="305"/>
      <c r="E42" s="292"/>
      <c r="F42" s="292"/>
      <c r="G42" s="561"/>
      <c r="H42" s="561"/>
      <c r="I42" s="602"/>
    </row>
    <row r="43" spans="1:9" s="147" customFormat="1" ht="15" x14ac:dyDescent="0.2">
      <c r="A43" s="472">
        <v>24</v>
      </c>
      <c r="B43" s="520"/>
      <c r="C43" s="305"/>
      <c r="D43" s="305"/>
      <c r="E43" s="292"/>
      <c r="F43" s="292"/>
      <c r="G43" s="561"/>
      <c r="H43" s="561"/>
      <c r="I43" s="602"/>
    </row>
    <row r="44" spans="1:9" s="147" customFormat="1" ht="15" x14ac:dyDescent="0.2">
      <c r="A44" s="471">
        <v>25</v>
      </c>
      <c r="B44" s="520"/>
      <c r="C44" s="305"/>
      <c r="D44" s="305"/>
      <c r="E44" s="292"/>
      <c r="F44" s="292"/>
      <c r="G44" s="561"/>
      <c r="H44" s="561"/>
      <c r="I44" s="602"/>
    </row>
    <row r="45" spans="1:9" s="147" customFormat="1" ht="15" x14ac:dyDescent="0.2">
      <c r="A45" s="472">
        <v>26</v>
      </c>
      <c r="B45" s="520"/>
      <c r="C45" s="305"/>
      <c r="D45" s="305"/>
      <c r="E45" s="292"/>
      <c r="F45" s="292"/>
      <c r="G45" s="561"/>
      <c r="H45" s="561"/>
      <c r="I45" s="602"/>
    </row>
    <row r="46" spans="1:9" s="147" customFormat="1" ht="15" x14ac:dyDescent="0.2">
      <c r="A46" s="471">
        <v>27</v>
      </c>
      <c r="B46" s="520"/>
      <c r="C46" s="305"/>
      <c r="D46" s="305"/>
      <c r="E46" s="292"/>
      <c r="F46" s="292"/>
      <c r="G46" s="561"/>
      <c r="H46" s="561"/>
      <c r="I46" s="602"/>
    </row>
    <row r="47" spans="1:9" s="147" customFormat="1" ht="15" x14ac:dyDescent="0.2">
      <c r="A47" s="472">
        <v>28</v>
      </c>
      <c r="B47" s="520"/>
      <c r="C47" s="305"/>
      <c r="D47" s="305"/>
      <c r="E47" s="292"/>
      <c r="F47" s="292"/>
      <c r="G47" s="561"/>
      <c r="H47" s="561"/>
      <c r="I47" s="602"/>
    </row>
    <row r="48" spans="1:9" s="147" customFormat="1" ht="15" x14ac:dyDescent="0.2">
      <c r="A48" s="471">
        <v>29</v>
      </c>
      <c r="B48" s="520"/>
      <c r="C48" s="305"/>
      <c r="D48" s="305"/>
      <c r="E48" s="292"/>
      <c r="F48" s="292"/>
      <c r="G48" s="561"/>
      <c r="H48" s="561"/>
      <c r="I48" s="602"/>
    </row>
    <row r="49" spans="1:9" s="147" customFormat="1" ht="15" x14ac:dyDescent="0.2">
      <c r="A49" s="472">
        <v>30</v>
      </c>
      <c r="B49" s="520"/>
      <c r="C49" s="305"/>
      <c r="D49" s="305"/>
      <c r="E49" s="292"/>
      <c r="F49" s="292"/>
      <c r="G49" s="561"/>
      <c r="H49" s="561"/>
      <c r="I49" s="602"/>
    </row>
    <row r="50" spans="1:9" s="147" customFormat="1" ht="15" x14ac:dyDescent="0.2">
      <c r="A50" s="471">
        <v>31</v>
      </c>
      <c r="B50" s="520"/>
      <c r="C50" s="305"/>
      <c r="D50" s="305"/>
      <c r="E50" s="292"/>
      <c r="F50" s="292"/>
      <c r="G50" s="561"/>
      <c r="H50" s="561"/>
      <c r="I50" s="602"/>
    </row>
    <row r="51" spans="1:9" s="147" customFormat="1" ht="15" x14ac:dyDescent="0.2">
      <c r="A51" s="472">
        <v>32</v>
      </c>
      <c r="B51" s="520"/>
      <c r="C51" s="305"/>
      <c r="D51" s="305"/>
      <c r="E51" s="292"/>
      <c r="F51" s="292"/>
      <c r="G51" s="561"/>
      <c r="H51" s="561"/>
      <c r="I51" s="602"/>
    </row>
    <row r="52" spans="1:9" s="147" customFormat="1" ht="15" x14ac:dyDescent="0.2">
      <c r="A52" s="471">
        <v>33</v>
      </c>
      <c r="B52" s="520"/>
      <c r="C52" s="305"/>
      <c r="D52" s="305"/>
      <c r="E52" s="292"/>
      <c r="F52" s="292"/>
      <c r="G52" s="561"/>
      <c r="H52" s="561"/>
      <c r="I52" s="602"/>
    </row>
    <row r="53" spans="1:9" s="147" customFormat="1" ht="15" x14ac:dyDescent="0.2">
      <c r="A53" s="472">
        <v>34</v>
      </c>
      <c r="B53" s="520"/>
      <c r="C53" s="305"/>
      <c r="D53" s="305"/>
      <c r="E53" s="292"/>
      <c r="F53" s="292"/>
      <c r="G53" s="561"/>
      <c r="H53" s="561"/>
      <c r="I53" s="602"/>
    </row>
    <row r="54" spans="1:9" s="147" customFormat="1" ht="15" x14ac:dyDescent="0.2">
      <c r="A54" s="471">
        <v>35</v>
      </c>
      <c r="B54" s="520"/>
      <c r="C54" s="305"/>
      <c r="D54" s="305"/>
      <c r="E54" s="292"/>
      <c r="F54" s="292"/>
      <c r="G54" s="561"/>
      <c r="H54" s="561"/>
      <c r="I54" s="602"/>
    </row>
    <row r="55" spans="1:9" s="147" customFormat="1" ht="15" x14ac:dyDescent="0.2">
      <c r="A55" s="472">
        <v>36</v>
      </c>
      <c r="B55" s="520"/>
      <c r="C55" s="305"/>
      <c r="D55" s="305"/>
      <c r="E55" s="292"/>
      <c r="F55" s="292"/>
      <c r="G55" s="561"/>
      <c r="H55" s="561"/>
      <c r="I55" s="602"/>
    </row>
    <row r="56" spans="1:9" s="147" customFormat="1" ht="15" x14ac:dyDescent="0.2">
      <c r="A56" s="471">
        <v>37</v>
      </c>
      <c r="B56" s="520"/>
      <c r="C56" s="305"/>
      <c r="D56" s="305"/>
      <c r="E56" s="292"/>
      <c r="F56" s="292"/>
      <c r="G56" s="561"/>
      <c r="H56" s="561"/>
      <c r="I56" s="602"/>
    </row>
    <row r="57" spans="1:9" s="147" customFormat="1" ht="15" x14ac:dyDescent="0.2">
      <c r="A57" s="472">
        <v>38</v>
      </c>
      <c r="B57" s="520"/>
      <c r="C57" s="305"/>
      <c r="D57" s="305"/>
      <c r="E57" s="292"/>
      <c r="F57" s="292"/>
      <c r="G57" s="561"/>
      <c r="H57" s="561"/>
      <c r="I57" s="602"/>
    </row>
    <row r="58" spans="1:9" s="147" customFormat="1" ht="15" x14ac:dyDescent="0.2">
      <c r="A58" s="471">
        <v>39</v>
      </c>
      <c r="B58" s="520"/>
      <c r="C58" s="305"/>
      <c r="D58" s="305"/>
      <c r="E58" s="292"/>
      <c r="F58" s="292"/>
      <c r="G58" s="561"/>
      <c r="H58" s="561"/>
      <c r="I58" s="602"/>
    </row>
    <row r="59" spans="1:9" s="147" customFormat="1" ht="15" x14ac:dyDescent="0.2">
      <c r="A59" s="472">
        <v>40</v>
      </c>
      <c r="B59" s="520"/>
      <c r="C59" s="305"/>
      <c r="D59" s="305"/>
      <c r="E59" s="292"/>
      <c r="F59" s="292"/>
      <c r="G59" s="561"/>
      <c r="H59" s="561"/>
      <c r="I59" s="602"/>
    </row>
    <row r="60" spans="1:9" s="147" customFormat="1" ht="15" x14ac:dyDescent="0.2">
      <c r="A60" s="471">
        <v>41</v>
      </c>
      <c r="B60" s="520"/>
      <c r="C60" s="305"/>
      <c r="D60" s="305"/>
      <c r="E60" s="292"/>
      <c r="F60" s="292"/>
      <c r="G60" s="561"/>
      <c r="H60" s="561"/>
      <c r="I60" s="602"/>
    </row>
    <row r="61" spans="1:9" s="147" customFormat="1" ht="15" x14ac:dyDescent="0.2">
      <c r="A61" s="472">
        <v>42</v>
      </c>
      <c r="B61" s="520"/>
      <c r="C61" s="305"/>
      <c r="D61" s="305"/>
      <c r="E61" s="292"/>
      <c r="F61" s="292"/>
      <c r="G61" s="561"/>
      <c r="H61" s="561"/>
      <c r="I61" s="602"/>
    </row>
    <row r="62" spans="1:9" s="147" customFormat="1" ht="15" x14ac:dyDescent="0.2">
      <c r="A62" s="471">
        <v>43</v>
      </c>
      <c r="B62" s="520"/>
      <c r="C62" s="305"/>
      <c r="D62" s="305"/>
      <c r="E62" s="292"/>
      <c r="F62" s="292"/>
      <c r="G62" s="561"/>
      <c r="H62" s="561"/>
      <c r="I62" s="602"/>
    </row>
    <row r="63" spans="1:9" s="147" customFormat="1" ht="15" x14ac:dyDescent="0.2">
      <c r="A63" s="472">
        <v>44</v>
      </c>
      <c r="B63" s="520"/>
      <c r="C63" s="305"/>
      <c r="D63" s="305"/>
      <c r="E63" s="292"/>
      <c r="F63" s="292"/>
      <c r="G63" s="561"/>
      <c r="H63" s="561"/>
      <c r="I63" s="602"/>
    </row>
    <row r="64" spans="1:9" s="147" customFormat="1" ht="15" x14ac:dyDescent="0.2">
      <c r="A64" s="471">
        <v>45</v>
      </c>
      <c r="B64" s="520"/>
      <c r="C64" s="305"/>
      <c r="D64" s="305"/>
      <c r="E64" s="292"/>
      <c r="F64" s="292"/>
      <c r="G64" s="561"/>
      <c r="H64" s="561"/>
      <c r="I64" s="602"/>
    </row>
    <row r="65" spans="1:9" s="147" customFormat="1" ht="15" x14ac:dyDescent="0.2">
      <c r="A65" s="472">
        <v>46</v>
      </c>
      <c r="B65" s="520"/>
      <c r="C65" s="305"/>
      <c r="D65" s="305"/>
      <c r="E65" s="292"/>
      <c r="F65" s="292"/>
      <c r="G65" s="561"/>
      <c r="H65" s="561"/>
      <c r="I65" s="602"/>
    </row>
    <row r="66" spans="1:9" s="147" customFormat="1" ht="15" x14ac:dyDescent="0.2">
      <c r="A66" s="471">
        <v>47</v>
      </c>
      <c r="B66" s="520"/>
      <c r="C66" s="305"/>
      <c r="D66" s="305"/>
      <c r="E66" s="292"/>
      <c r="F66" s="292"/>
      <c r="G66" s="561"/>
      <c r="H66" s="561"/>
      <c r="I66" s="602"/>
    </row>
    <row r="67" spans="1:9" s="147" customFormat="1" ht="15" x14ac:dyDescent="0.2">
      <c r="A67" s="472">
        <v>48</v>
      </c>
      <c r="B67" s="520"/>
      <c r="C67" s="305"/>
      <c r="D67" s="305"/>
      <c r="E67" s="292"/>
      <c r="F67" s="292"/>
      <c r="G67" s="561"/>
      <c r="H67" s="561"/>
      <c r="I67" s="602"/>
    </row>
    <row r="68" spans="1:9" s="147" customFormat="1" ht="15" x14ac:dyDescent="0.2">
      <c r="A68" s="471">
        <v>49</v>
      </c>
      <c r="B68" s="520"/>
      <c r="C68" s="305"/>
      <c r="D68" s="305"/>
      <c r="E68" s="292"/>
      <c r="F68" s="292"/>
      <c r="G68" s="561"/>
      <c r="H68" s="561"/>
      <c r="I68" s="602"/>
    </row>
    <row r="69" spans="1:9" s="147" customFormat="1" ht="15" x14ac:dyDescent="0.2">
      <c r="A69" s="472">
        <v>50</v>
      </c>
      <c r="B69" s="520"/>
      <c r="C69" s="305"/>
      <c r="D69" s="305"/>
      <c r="E69" s="292"/>
      <c r="F69" s="292"/>
      <c r="G69" s="561"/>
      <c r="H69" s="561"/>
      <c r="I69" s="602"/>
    </row>
    <row r="70" spans="1:9" s="147" customFormat="1" ht="15" x14ac:dyDescent="0.2">
      <c r="A70" s="471">
        <v>51</v>
      </c>
      <c r="B70" s="520"/>
      <c r="C70" s="305"/>
      <c r="D70" s="305"/>
      <c r="E70" s="292"/>
      <c r="F70" s="292"/>
      <c r="G70" s="561"/>
      <c r="H70" s="561"/>
      <c r="I70" s="602"/>
    </row>
    <row r="71" spans="1:9" s="147" customFormat="1" ht="15" x14ac:dyDescent="0.2">
      <c r="A71" s="472">
        <v>52</v>
      </c>
      <c r="B71" s="520"/>
      <c r="C71" s="305"/>
      <c r="D71" s="305"/>
      <c r="E71" s="292"/>
      <c r="F71" s="292"/>
      <c r="G71" s="561"/>
      <c r="H71" s="561"/>
      <c r="I71" s="602"/>
    </row>
    <row r="72" spans="1:9" s="147" customFormat="1" ht="15" x14ac:dyDescent="0.2">
      <c r="A72" s="471">
        <v>53</v>
      </c>
      <c r="B72" s="520"/>
      <c r="C72" s="305"/>
      <c r="D72" s="305"/>
      <c r="E72" s="292"/>
      <c r="F72" s="292"/>
      <c r="G72" s="561"/>
      <c r="H72" s="561"/>
      <c r="I72" s="602"/>
    </row>
    <row r="73" spans="1:9" s="147" customFormat="1" ht="15" x14ac:dyDescent="0.2">
      <c r="A73" s="472">
        <v>54</v>
      </c>
      <c r="B73" s="520"/>
      <c r="C73" s="305"/>
      <c r="D73" s="305"/>
      <c r="E73" s="292"/>
      <c r="F73" s="292"/>
      <c r="G73" s="561"/>
      <c r="H73" s="561"/>
      <c r="I73" s="602"/>
    </row>
    <row r="74" spans="1:9" s="147" customFormat="1" ht="15" x14ac:dyDescent="0.2">
      <c r="A74" s="471">
        <v>55</v>
      </c>
      <c r="B74" s="520"/>
      <c r="C74" s="305"/>
      <c r="D74" s="305"/>
      <c r="E74" s="292"/>
      <c r="F74" s="292"/>
      <c r="G74" s="561"/>
      <c r="H74" s="561"/>
      <c r="I74" s="602"/>
    </row>
    <row r="75" spans="1:9" s="147" customFormat="1" ht="15" x14ac:dyDescent="0.2">
      <c r="A75" s="472">
        <v>56</v>
      </c>
      <c r="B75" s="520"/>
      <c r="C75" s="305"/>
      <c r="D75" s="305"/>
      <c r="E75" s="292"/>
      <c r="F75" s="292"/>
      <c r="G75" s="561"/>
      <c r="H75" s="561"/>
      <c r="I75" s="602"/>
    </row>
    <row r="76" spans="1:9" s="147" customFormat="1" ht="15" x14ac:dyDescent="0.2">
      <c r="A76" s="471">
        <v>57</v>
      </c>
      <c r="B76" s="520"/>
      <c r="C76" s="305"/>
      <c r="D76" s="305"/>
      <c r="E76" s="292"/>
      <c r="F76" s="292"/>
      <c r="G76" s="561"/>
      <c r="H76" s="561"/>
      <c r="I76" s="602"/>
    </row>
    <row r="77" spans="1:9" s="147" customFormat="1" ht="15" x14ac:dyDescent="0.2">
      <c r="A77" s="472">
        <v>58</v>
      </c>
      <c r="B77" s="520"/>
      <c r="C77" s="305"/>
      <c r="D77" s="305"/>
      <c r="E77" s="292"/>
      <c r="F77" s="292"/>
      <c r="G77" s="561"/>
      <c r="H77" s="561"/>
      <c r="I77" s="602"/>
    </row>
    <row r="78" spans="1:9" s="147" customFormat="1" ht="15" x14ac:dyDescent="0.2">
      <c r="A78" s="471">
        <v>59</v>
      </c>
      <c r="B78" s="520"/>
      <c r="C78" s="305"/>
      <c r="D78" s="305"/>
      <c r="E78" s="292"/>
      <c r="F78" s="292"/>
      <c r="G78" s="561"/>
      <c r="H78" s="561"/>
      <c r="I78" s="602"/>
    </row>
    <row r="79" spans="1:9" s="147" customFormat="1" ht="15" x14ac:dyDescent="0.2">
      <c r="A79" s="472">
        <v>60</v>
      </c>
      <c r="B79" s="520"/>
      <c r="C79" s="305"/>
      <c r="D79" s="305"/>
      <c r="E79" s="292"/>
      <c r="F79" s="292"/>
      <c r="G79" s="561"/>
      <c r="H79" s="561"/>
      <c r="I79" s="602"/>
    </row>
    <row r="80" spans="1:9" s="147" customFormat="1" ht="15" x14ac:dyDescent="0.2">
      <c r="A80" s="471">
        <v>61</v>
      </c>
      <c r="B80" s="520"/>
      <c r="C80" s="305"/>
      <c r="D80" s="305"/>
      <c r="E80" s="292"/>
      <c r="F80" s="292"/>
      <c r="G80" s="561"/>
      <c r="H80" s="561"/>
      <c r="I80" s="602"/>
    </row>
    <row r="81" spans="1:9" s="147" customFormat="1" ht="15" x14ac:dyDescent="0.2">
      <c r="A81" s="472">
        <v>62</v>
      </c>
      <c r="B81" s="520"/>
      <c r="C81" s="305"/>
      <c r="D81" s="305"/>
      <c r="E81" s="292"/>
      <c r="F81" s="292"/>
      <c r="G81" s="561"/>
      <c r="H81" s="561"/>
      <c r="I81" s="602"/>
    </row>
    <row r="82" spans="1:9" s="147" customFormat="1" ht="15" x14ac:dyDescent="0.2">
      <c r="A82" s="471">
        <v>63</v>
      </c>
      <c r="B82" s="520"/>
      <c r="C82" s="305"/>
      <c r="D82" s="305"/>
      <c r="E82" s="292"/>
      <c r="F82" s="292"/>
      <c r="G82" s="561"/>
      <c r="H82" s="561"/>
      <c r="I82" s="602"/>
    </row>
    <row r="83" spans="1:9" s="147" customFormat="1" ht="15" x14ac:dyDescent="0.2">
      <c r="A83" s="472">
        <v>64</v>
      </c>
      <c r="B83" s="520"/>
      <c r="C83" s="305"/>
      <c r="D83" s="305"/>
      <c r="E83" s="292"/>
      <c r="F83" s="292"/>
      <c r="G83" s="561"/>
      <c r="H83" s="561"/>
      <c r="I83" s="602"/>
    </row>
    <row r="84" spans="1:9" s="147" customFormat="1" ht="15" x14ac:dyDescent="0.2">
      <c r="A84" s="471">
        <v>65</v>
      </c>
      <c r="B84" s="520"/>
      <c r="C84" s="305"/>
      <c r="D84" s="305"/>
      <c r="E84" s="292"/>
      <c r="F84" s="292"/>
      <c r="G84" s="561"/>
      <c r="H84" s="561"/>
      <c r="I84" s="602"/>
    </row>
    <row r="85" spans="1:9" s="147" customFormat="1" ht="15" x14ac:dyDescent="0.2">
      <c r="A85" s="472">
        <v>66</v>
      </c>
      <c r="B85" s="520"/>
      <c r="C85" s="305"/>
      <c r="D85" s="305"/>
      <c r="E85" s="292"/>
      <c r="F85" s="292"/>
      <c r="G85" s="561"/>
      <c r="H85" s="561"/>
      <c r="I85" s="602"/>
    </row>
    <row r="86" spans="1:9" s="147" customFormat="1" ht="15" x14ac:dyDescent="0.2">
      <c r="A86" s="471">
        <v>67</v>
      </c>
      <c r="B86" s="520"/>
      <c r="C86" s="305"/>
      <c r="D86" s="305"/>
      <c r="E86" s="292"/>
      <c r="F86" s="292"/>
      <c r="G86" s="561"/>
      <c r="H86" s="561"/>
      <c r="I86" s="602"/>
    </row>
    <row r="87" spans="1:9" s="147" customFormat="1" ht="15" x14ac:dyDescent="0.2">
      <c r="A87" s="472">
        <v>68</v>
      </c>
      <c r="B87" s="520"/>
      <c r="C87" s="305"/>
      <c r="D87" s="305"/>
      <c r="E87" s="292"/>
      <c r="F87" s="292"/>
      <c r="G87" s="561"/>
      <c r="H87" s="561"/>
      <c r="I87" s="602"/>
    </row>
    <row r="88" spans="1:9" s="147" customFormat="1" ht="15" x14ac:dyDescent="0.2">
      <c r="A88" s="471">
        <v>69</v>
      </c>
      <c r="B88" s="520"/>
      <c r="C88" s="305"/>
      <c r="D88" s="305"/>
      <c r="E88" s="292"/>
      <c r="F88" s="292"/>
      <c r="G88" s="561"/>
      <c r="H88" s="561"/>
      <c r="I88" s="602"/>
    </row>
    <row r="89" spans="1:9" s="147" customFormat="1" ht="15" x14ac:dyDescent="0.2">
      <c r="A89" s="472">
        <v>70</v>
      </c>
      <c r="B89" s="520"/>
      <c r="C89" s="305"/>
      <c r="D89" s="305"/>
      <c r="E89" s="292"/>
      <c r="F89" s="292"/>
      <c r="G89" s="561"/>
      <c r="H89" s="561"/>
      <c r="I89" s="602"/>
    </row>
    <row r="90" spans="1:9" s="147" customFormat="1" ht="15" x14ac:dyDescent="0.2">
      <c r="A90" s="471">
        <v>71</v>
      </c>
      <c r="B90" s="520"/>
      <c r="C90" s="305"/>
      <c r="D90" s="305"/>
      <c r="E90" s="292"/>
      <c r="F90" s="292"/>
      <c r="G90" s="561"/>
      <c r="H90" s="561"/>
      <c r="I90" s="602"/>
    </row>
    <row r="91" spans="1:9" s="147" customFormat="1" ht="15" x14ac:dyDescent="0.2">
      <c r="A91" s="472">
        <v>72</v>
      </c>
      <c r="B91" s="520"/>
      <c r="C91" s="305"/>
      <c r="D91" s="305"/>
      <c r="E91" s="292"/>
      <c r="F91" s="292"/>
      <c r="G91" s="561"/>
      <c r="H91" s="561"/>
      <c r="I91" s="602"/>
    </row>
    <row r="92" spans="1:9" s="147" customFormat="1" ht="15" x14ac:dyDescent="0.2">
      <c r="A92" s="471">
        <v>73</v>
      </c>
      <c r="B92" s="520"/>
      <c r="C92" s="305"/>
      <c r="D92" s="305"/>
      <c r="E92" s="292"/>
      <c r="F92" s="292"/>
      <c r="G92" s="561"/>
      <c r="H92" s="561"/>
      <c r="I92" s="602"/>
    </row>
    <row r="93" spans="1:9" s="147" customFormat="1" ht="15" x14ac:dyDescent="0.2">
      <c r="A93" s="472">
        <v>74</v>
      </c>
      <c r="B93" s="520"/>
      <c r="C93" s="305"/>
      <c r="D93" s="305"/>
      <c r="E93" s="292"/>
      <c r="F93" s="292"/>
      <c r="G93" s="561"/>
      <c r="H93" s="561"/>
      <c r="I93" s="602"/>
    </row>
    <row r="94" spans="1:9" s="147" customFormat="1" ht="15" x14ac:dyDescent="0.2">
      <c r="A94" s="471">
        <v>75</v>
      </c>
      <c r="B94" s="520"/>
      <c r="C94" s="305"/>
      <c r="D94" s="305"/>
      <c r="E94" s="292"/>
      <c r="F94" s="292"/>
      <c r="G94" s="561"/>
      <c r="H94" s="561"/>
      <c r="I94" s="602"/>
    </row>
    <row r="95" spans="1:9" s="147" customFormat="1" ht="15" x14ac:dyDescent="0.2">
      <c r="A95" s="472">
        <v>76</v>
      </c>
      <c r="B95" s="520"/>
      <c r="C95" s="305"/>
      <c r="D95" s="305"/>
      <c r="E95" s="292"/>
      <c r="F95" s="292"/>
      <c r="G95" s="561"/>
      <c r="H95" s="561"/>
      <c r="I95" s="602"/>
    </row>
    <row r="96" spans="1:9" s="147" customFormat="1" ht="15" x14ac:dyDescent="0.2">
      <c r="A96" s="471">
        <v>77</v>
      </c>
      <c r="B96" s="520"/>
      <c r="C96" s="305"/>
      <c r="D96" s="305"/>
      <c r="E96" s="292"/>
      <c r="F96" s="292"/>
      <c r="G96" s="561"/>
      <c r="H96" s="561"/>
      <c r="I96" s="602"/>
    </row>
    <row r="97" spans="1:9" s="147" customFormat="1" ht="15" x14ac:dyDescent="0.2">
      <c r="A97" s="472">
        <v>78</v>
      </c>
      <c r="B97" s="520"/>
      <c r="C97" s="305"/>
      <c r="D97" s="305"/>
      <c r="E97" s="292"/>
      <c r="F97" s="292"/>
      <c r="G97" s="561"/>
      <c r="H97" s="561"/>
      <c r="I97" s="602"/>
    </row>
    <row r="98" spans="1:9" s="147" customFormat="1" ht="15" x14ac:dyDescent="0.2">
      <c r="A98" s="471">
        <v>79</v>
      </c>
      <c r="B98" s="520"/>
      <c r="C98" s="305"/>
      <c r="D98" s="305"/>
      <c r="E98" s="292"/>
      <c r="F98" s="292"/>
      <c r="G98" s="561"/>
      <c r="H98" s="561"/>
      <c r="I98" s="602"/>
    </row>
    <row r="99" spans="1:9" s="147" customFormat="1" ht="15" x14ac:dyDescent="0.2">
      <c r="A99" s="472">
        <v>80</v>
      </c>
      <c r="B99" s="520"/>
      <c r="C99" s="305"/>
      <c r="D99" s="305"/>
      <c r="E99" s="292"/>
      <c r="F99" s="292"/>
      <c r="G99" s="561"/>
      <c r="H99" s="561"/>
      <c r="I99" s="602"/>
    </row>
    <row r="100" spans="1:9" s="147" customFormat="1" ht="15" x14ac:dyDescent="0.2">
      <c r="A100" s="471">
        <v>81</v>
      </c>
      <c r="B100" s="520"/>
      <c r="C100" s="305"/>
      <c r="D100" s="305"/>
      <c r="E100" s="292"/>
      <c r="F100" s="292"/>
      <c r="G100" s="561"/>
      <c r="H100" s="561"/>
      <c r="I100" s="602"/>
    </row>
    <row r="101" spans="1:9" s="147" customFormat="1" ht="15" x14ac:dyDescent="0.2">
      <c r="A101" s="472">
        <v>82</v>
      </c>
      <c r="B101" s="520"/>
      <c r="C101" s="305"/>
      <c r="D101" s="305"/>
      <c r="E101" s="292"/>
      <c r="F101" s="292"/>
      <c r="G101" s="561"/>
      <c r="H101" s="561"/>
      <c r="I101" s="602"/>
    </row>
    <row r="102" spans="1:9" s="147" customFormat="1" ht="15" x14ac:dyDescent="0.2">
      <c r="A102" s="471">
        <v>83</v>
      </c>
      <c r="B102" s="520"/>
      <c r="C102" s="305"/>
      <c r="D102" s="305"/>
      <c r="E102" s="292"/>
      <c r="F102" s="292"/>
      <c r="G102" s="561"/>
      <c r="H102" s="561"/>
      <c r="I102" s="602"/>
    </row>
    <row r="103" spans="1:9" s="147" customFormat="1" ht="15" x14ac:dyDescent="0.2">
      <c r="A103" s="472">
        <v>84</v>
      </c>
      <c r="B103" s="520"/>
      <c r="C103" s="305"/>
      <c r="D103" s="305"/>
      <c r="E103" s="292"/>
      <c r="F103" s="292"/>
      <c r="G103" s="561"/>
      <c r="H103" s="561"/>
      <c r="I103" s="602"/>
    </row>
    <row r="104" spans="1:9" s="147" customFormat="1" ht="15" x14ac:dyDescent="0.2">
      <c r="A104" s="471">
        <v>85</v>
      </c>
      <c r="B104" s="520"/>
      <c r="C104" s="305"/>
      <c r="D104" s="305"/>
      <c r="E104" s="292"/>
      <c r="F104" s="292"/>
      <c r="G104" s="561"/>
      <c r="H104" s="561"/>
      <c r="I104" s="602"/>
    </row>
    <row r="105" spans="1:9" s="147" customFormat="1" ht="15" x14ac:dyDescent="0.2">
      <c r="A105" s="472">
        <v>86</v>
      </c>
      <c r="B105" s="520"/>
      <c r="C105" s="305"/>
      <c r="D105" s="305"/>
      <c r="E105" s="292"/>
      <c r="F105" s="292"/>
      <c r="G105" s="561"/>
      <c r="H105" s="561"/>
      <c r="I105" s="602"/>
    </row>
    <row r="106" spans="1:9" s="147" customFormat="1" ht="15" x14ac:dyDescent="0.2">
      <c r="A106" s="471">
        <v>87</v>
      </c>
      <c r="B106" s="520"/>
      <c r="C106" s="305"/>
      <c r="D106" s="305"/>
      <c r="E106" s="292"/>
      <c r="F106" s="292"/>
      <c r="G106" s="561"/>
      <c r="H106" s="561"/>
      <c r="I106" s="602"/>
    </row>
    <row r="107" spans="1:9" s="147" customFormat="1" ht="15" x14ac:dyDescent="0.2">
      <c r="A107" s="472">
        <v>88</v>
      </c>
      <c r="B107" s="520"/>
      <c r="C107" s="305"/>
      <c r="D107" s="305"/>
      <c r="E107" s="292"/>
      <c r="F107" s="292"/>
      <c r="G107" s="561"/>
      <c r="H107" s="561"/>
      <c r="I107" s="602"/>
    </row>
    <row r="108" spans="1:9" s="147" customFormat="1" ht="15" x14ac:dyDescent="0.2">
      <c r="A108" s="471">
        <v>89</v>
      </c>
      <c r="B108" s="520"/>
      <c r="C108" s="305"/>
      <c r="D108" s="305"/>
      <c r="E108" s="292"/>
      <c r="F108" s="292"/>
      <c r="G108" s="561"/>
      <c r="H108" s="561"/>
      <c r="I108" s="602"/>
    </row>
    <row r="109" spans="1:9" s="147" customFormat="1" ht="15" x14ac:dyDescent="0.2">
      <c r="A109" s="472">
        <v>90</v>
      </c>
      <c r="B109" s="520"/>
      <c r="C109" s="305"/>
      <c r="D109" s="305"/>
      <c r="E109" s="292"/>
      <c r="F109" s="292"/>
      <c r="G109" s="561"/>
      <c r="H109" s="561"/>
      <c r="I109" s="602"/>
    </row>
    <row r="110" spans="1:9" s="147" customFormat="1" ht="15" x14ac:dyDescent="0.2">
      <c r="A110" s="471">
        <v>91</v>
      </c>
      <c r="B110" s="520"/>
      <c r="C110" s="305"/>
      <c r="D110" s="305"/>
      <c r="E110" s="292"/>
      <c r="F110" s="292"/>
      <c r="G110" s="561"/>
      <c r="H110" s="561"/>
      <c r="I110" s="602"/>
    </row>
    <row r="111" spans="1:9" s="147" customFormat="1" ht="15" x14ac:dyDescent="0.2">
      <c r="A111" s="472">
        <v>92</v>
      </c>
      <c r="B111" s="520"/>
      <c r="C111" s="305"/>
      <c r="D111" s="305"/>
      <c r="E111" s="292"/>
      <c r="F111" s="292"/>
      <c r="G111" s="561"/>
      <c r="H111" s="561"/>
      <c r="I111" s="602"/>
    </row>
    <row r="112" spans="1:9" s="147" customFormat="1" ht="15" x14ac:dyDescent="0.2">
      <c r="A112" s="471">
        <v>93</v>
      </c>
      <c r="B112" s="520"/>
      <c r="C112" s="305"/>
      <c r="D112" s="305"/>
      <c r="E112" s="292"/>
      <c r="F112" s="292"/>
      <c r="G112" s="561"/>
      <c r="H112" s="561"/>
      <c r="I112" s="602"/>
    </row>
    <row r="113" spans="1:9" s="147" customFormat="1" ht="15" x14ac:dyDescent="0.2">
      <c r="A113" s="472">
        <v>94</v>
      </c>
      <c r="B113" s="520"/>
      <c r="C113" s="305"/>
      <c r="D113" s="305"/>
      <c r="E113" s="292"/>
      <c r="F113" s="292"/>
      <c r="G113" s="561"/>
      <c r="H113" s="561"/>
      <c r="I113" s="602"/>
    </row>
    <row r="114" spans="1:9" s="147" customFormat="1" ht="15" x14ac:dyDescent="0.2">
      <c r="A114" s="471">
        <v>95</v>
      </c>
      <c r="B114" s="520"/>
      <c r="C114" s="305"/>
      <c r="D114" s="305"/>
      <c r="E114" s="292"/>
      <c r="F114" s="292"/>
      <c r="G114" s="561"/>
      <c r="H114" s="561"/>
      <c r="I114" s="602"/>
    </row>
    <row r="115" spans="1:9" s="147" customFormat="1" ht="15" x14ac:dyDescent="0.2">
      <c r="A115" s="472">
        <v>96</v>
      </c>
      <c r="B115" s="520"/>
      <c r="C115" s="305"/>
      <c r="D115" s="305"/>
      <c r="E115" s="292"/>
      <c r="F115" s="292"/>
      <c r="G115" s="561"/>
      <c r="H115" s="561"/>
      <c r="I115" s="602"/>
    </row>
    <row r="116" spans="1:9" s="147" customFormat="1" ht="15" x14ac:dyDescent="0.2">
      <c r="A116" s="471">
        <v>97</v>
      </c>
      <c r="B116" s="520"/>
      <c r="C116" s="305"/>
      <c r="D116" s="305"/>
      <c r="E116" s="292"/>
      <c r="F116" s="292"/>
      <c r="G116" s="561"/>
      <c r="H116" s="561"/>
      <c r="I116" s="602"/>
    </row>
    <row r="117" spans="1:9" s="147" customFormat="1" ht="15" x14ac:dyDescent="0.2">
      <c r="A117" s="472">
        <v>98</v>
      </c>
      <c r="B117" s="520"/>
      <c r="C117" s="305"/>
      <c r="D117" s="305"/>
      <c r="E117" s="292"/>
      <c r="F117" s="292"/>
      <c r="G117" s="561"/>
      <c r="H117" s="561"/>
      <c r="I117" s="602"/>
    </row>
    <row r="118" spans="1:9" s="147" customFormat="1" ht="15" x14ac:dyDescent="0.2">
      <c r="A118" s="471">
        <v>99</v>
      </c>
      <c r="B118" s="520"/>
      <c r="C118" s="305"/>
      <c r="D118" s="305"/>
      <c r="E118" s="292"/>
      <c r="F118" s="292"/>
      <c r="G118" s="561"/>
      <c r="H118" s="561"/>
      <c r="I118" s="602"/>
    </row>
    <row r="119" spans="1:9" s="147" customFormat="1" ht="15" x14ac:dyDescent="0.2">
      <c r="A119" s="472">
        <v>100</v>
      </c>
      <c r="B119" s="520"/>
      <c r="C119" s="305"/>
      <c r="D119" s="305"/>
      <c r="E119" s="292"/>
      <c r="F119" s="292"/>
      <c r="G119" s="561"/>
      <c r="H119" s="561"/>
      <c r="I119" s="602"/>
    </row>
    <row r="120" spans="1:9" s="147" customFormat="1" ht="15" x14ac:dyDescent="0.2">
      <c r="A120" s="471">
        <v>101</v>
      </c>
      <c r="B120" s="520"/>
      <c r="C120" s="305"/>
      <c r="D120" s="305"/>
      <c r="E120" s="292"/>
      <c r="F120" s="292"/>
      <c r="G120" s="561"/>
      <c r="H120" s="561"/>
      <c r="I120" s="602"/>
    </row>
    <row r="121" spans="1:9" s="147" customFormat="1" ht="15" x14ac:dyDescent="0.2">
      <c r="A121" s="472">
        <v>102</v>
      </c>
      <c r="B121" s="520"/>
      <c r="C121" s="305"/>
      <c r="D121" s="305"/>
      <c r="E121" s="292"/>
      <c r="F121" s="292"/>
      <c r="G121" s="561"/>
      <c r="H121" s="561"/>
      <c r="I121" s="602"/>
    </row>
    <row r="122" spans="1:9" s="147" customFormat="1" ht="15" x14ac:dyDescent="0.2">
      <c r="A122" s="471">
        <v>103</v>
      </c>
      <c r="B122" s="520"/>
      <c r="C122" s="305"/>
      <c r="D122" s="305"/>
      <c r="E122" s="292"/>
      <c r="F122" s="292"/>
      <c r="G122" s="561"/>
      <c r="H122" s="561"/>
      <c r="I122" s="602"/>
    </row>
    <row r="123" spans="1:9" s="147" customFormat="1" ht="15" x14ac:dyDescent="0.2">
      <c r="A123" s="472">
        <v>104</v>
      </c>
      <c r="B123" s="520"/>
      <c r="C123" s="305"/>
      <c r="D123" s="305"/>
      <c r="E123" s="292"/>
      <c r="F123" s="292"/>
      <c r="G123" s="561"/>
      <c r="H123" s="561"/>
      <c r="I123" s="602"/>
    </row>
    <row r="124" spans="1:9" s="147" customFormat="1" ht="15" x14ac:dyDescent="0.2">
      <c r="A124" s="471">
        <v>105</v>
      </c>
      <c r="B124" s="520"/>
      <c r="C124" s="305"/>
      <c r="D124" s="305"/>
      <c r="E124" s="292"/>
      <c r="F124" s="292"/>
      <c r="G124" s="561"/>
      <c r="H124" s="561"/>
      <c r="I124" s="602"/>
    </row>
    <row r="125" spans="1:9" s="147" customFormat="1" ht="15" x14ac:dyDescent="0.2">
      <c r="A125" s="472">
        <v>106</v>
      </c>
      <c r="B125" s="520"/>
      <c r="C125" s="305"/>
      <c r="D125" s="305"/>
      <c r="E125" s="292"/>
      <c r="F125" s="292"/>
      <c r="G125" s="561"/>
      <c r="H125" s="561"/>
      <c r="I125" s="602"/>
    </row>
    <row r="126" spans="1:9" s="147" customFormat="1" ht="15" x14ac:dyDescent="0.2">
      <c r="A126" s="471">
        <v>107</v>
      </c>
      <c r="B126" s="520"/>
      <c r="C126" s="305"/>
      <c r="D126" s="305"/>
      <c r="E126" s="292"/>
      <c r="F126" s="292"/>
      <c r="G126" s="561"/>
      <c r="H126" s="561"/>
      <c r="I126" s="602"/>
    </row>
    <row r="127" spans="1:9" s="147" customFormat="1" ht="15" x14ac:dyDescent="0.2">
      <c r="A127" s="472">
        <v>108</v>
      </c>
      <c r="B127" s="520"/>
      <c r="C127" s="305"/>
      <c r="D127" s="305"/>
      <c r="E127" s="292"/>
      <c r="F127" s="292"/>
      <c r="G127" s="561"/>
      <c r="H127" s="561"/>
      <c r="I127" s="602"/>
    </row>
    <row r="128" spans="1:9" s="147" customFormat="1" ht="15" x14ac:dyDescent="0.2">
      <c r="A128" s="471">
        <v>109</v>
      </c>
      <c r="B128" s="520"/>
      <c r="C128" s="305"/>
      <c r="D128" s="305"/>
      <c r="E128" s="292"/>
      <c r="F128" s="292"/>
      <c r="G128" s="561"/>
      <c r="H128" s="561"/>
      <c r="I128" s="602"/>
    </row>
    <row r="129" spans="1:9" s="147" customFormat="1" ht="15" x14ac:dyDescent="0.2">
      <c r="A129" s="472">
        <v>110</v>
      </c>
      <c r="B129" s="520"/>
      <c r="C129" s="305"/>
      <c r="D129" s="305"/>
      <c r="E129" s="292"/>
      <c r="F129" s="292"/>
      <c r="G129" s="561"/>
      <c r="H129" s="561"/>
      <c r="I129" s="602"/>
    </row>
    <row r="130" spans="1:9" s="147" customFormat="1" ht="15" x14ac:dyDescent="0.2">
      <c r="A130" s="471">
        <v>111</v>
      </c>
      <c r="B130" s="520"/>
      <c r="C130" s="305"/>
      <c r="D130" s="305"/>
      <c r="E130" s="292"/>
      <c r="F130" s="292"/>
      <c r="G130" s="561"/>
      <c r="H130" s="561"/>
      <c r="I130" s="602"/>
    </row>
    <row r="131" spans="1:9" s="147" customFormat="1" ht="15" x14ac:dyDescent="0.2">
      <c r="A131" s="472">
        <v>112</v>
      </c>
      <c r="B131" s="520"/>
      <c r="C131" s="305"/>
      <c r="D131" s="305"/>
      <c r="E131" s="292"/>
      <c r="F131" s="292"/>
      <c r="G131" s="561"/>
      <c r="H131" s="561"/>
      <c r="I131" s="602"/>
    </row>
    <row r="132" spans="1:9" s="147" customFormat="1" ht="15" x14ac:dyDescent="0.2">
      <c r="A132" s="471">
        <v>113</v>
      </c>
      <c r="B132" s="520"/>
      <c r="C132" s="305"/>
      <c r="D132" s="305"/>
      <c r="E132" s="292"/>
      <c r="F132" s="292"/>
      <c r="G132" s="561"/>
      <c r="H132" s="561"/>
      <c r="I132" s="602"/>
    </row>
    <row r="133" spans="1:9" s="147" customFormat="1" ht="15" x14ac:dyDescent="0.2">
      <c r="A133" s="472">
        <v>114</v>
      </c>
      <c r="B133" s="520"/>
      <c r="C133" s="305"/>
      <c r="D133" s="305"/>
      <c r="E133" s="292"/>
      <c r="F133" s="292"/>
      <c r="G133" s="561"/>
      <c r="H133" s="561"/>
      <c r="I133" s="602"/>
    </row>
    <row r="134" spans="1:9" s="147" customFormat="1" ht="15" x14ac:dyDescent="0.2">
      <c r="A134" s="471">
        <v>115</v>
      </c>
      <c r="B134" s="520"/>
      <c r="C134" s="305"/>
      <c r="D134" s="305"/>
      <c r="E134" s="292"/>
      <c r="F134" s="292"/>
      <c r="G134" s="561"/>
      <c r="H134" s="561"/>
      <c r="I134" s="602"/>
    </row>
    <row r="135" spans="1:9" s="147" customFormat="1" ht="15" x14ac:dyDescent="0.2">
      <c r="A135" s="472">
        <v>116</v>
      </c>
      <c r="B135" s="520"/>
      <c r="C135" s="305"/>
      <c r="D135" s="305"/>
      <c r="E135" s="292"/>
      <c r="F135" s="292"/>
      <c r="G135" s="561"/>
      <c r="H135" s="561"/>
      <c r="I135" s="602"/>
    </row>
    <row r="136" spans="1:9" s="147" customFormat="1" ht="15" x14ac:dyDescent="0.2">
      <c r="A136" s="471">
        <v>117</v>
      </c>
      <c r="B136" s="520"/>
      <c r="C136" s="305"/>
      <c r="D136" s="305"/>
      <c r="E136" s="292"/>
      <c r="F136" s="292"/>
      <c r="G136" s="561"/>
      <c r="H136" s="561"/>
      <c r="I136" s="602"/>
    </row>
    <row r="137" spans="1:9" s="147" customFormat="1" ht="15" x14ac:dyDescent="0.2">
      <c r="A137" s="472">
        <v>118</v>
      </c>
      <c r="B137" s="520"/>
      <c r="C137" s="305"/>
      <c r="D137" s="305"/>
      <c r="E137" s="292"/>
      <c r="F137" s="292"/>
      <c r="G137" s="561"/>
      <c r="H137" s="561"/>
      <c r="I137" s="602"/>
    </row>
    <row r="138" spans="1:9" s="147" customFormat="1" ht="15" x14ac:dyDescent="0.2">
      <c r="A138" s="471">
        <v>119</v>
      </c>
      <c r="B138" s="520"/>
      <c r="C138" s="305"/>
      <c r="D138" s="305"/>
      <c r="E138" s="292"/>
      <c r="F138" s="292"/>
      <c r="G138" s="561"/>
      <c r="H138" s="561"/>
      <c r="I138" s="602"/>
    </row>
    <row r="139" spans="1:9" s="147" customFormat="1" ht="15" x14ac:dyDescent="0.2">
      <c r="A139" s="472">
        <v>120</v>
      </c>
      <c r="B139" s="520"/>
      <c r="C139" s="305"/>
      <c r="D139" s="305"/>
      <c r="E139" s="292"/>
      <c r="F139" s="292"/>
      <c r="G139" s="561"/>
      <c r="H139" s="561"/>
      <c r="I139" s="602"/>
    </row>
    <row r="140" spans="1:9" s="147" customFormat="1" ht="15" x14ac:dyDescent="0.2">
      <c r="A140" s="471">
        <v>121</v>
      </c>
      <c r="B140" s="520"/>
      <c r="C140" s="305"/>
      <c r="D140" s="305"/>
      <c r="E140" s="292"/>
      <c r="F140" s="292"/>
      <c r="G140" s="561"/>
      <c r="H140" s="561"/>
      <c r="I140" s="602"/>
    </row>
    <row r="141" spans="1:9" s="147" customFormat="1" ht="15" x14ac:dyDescent="0.2">
      <c r="A141" s="472">
        <v>122</v>
      </c>
      <c r="B141" s="520"/>
      <c r="C141" s="305"/>
      <c r="D141" s="305"/>
      <c r="E141" s="292"/>
      <c r="F141" s="292"/>
      <c r="G141" s="561"/>
      <c r="H141" s="561"/>
      <c r="I141" s="602"/>
    </row>
    <row r="142" spans="1:9" s="147" customFormat="1" ht="15" x14ac:dyDescent="0.2">
      <c r="A142" s="471">
        <v>123</v>
      </c>
      <c r="B142" s="520"/>
      <c r="C142" s="305"/>
      <c r="D142" s="305"/>
      <c r="E142" s="292"/>
      <c r="F142" s="292"/>
      <c r="G142" s="561"/>
      <c r="H142" s="561"/>
      <c r="I142" s="602"/>
    </row>
    <row r="143" spans="1:9" s="147" customFormat="1" ht="15" x14ac:dyDescent="0.2">
      <c r="A143" s="472">
        <v>124</v>
      </c>
      <c r="B143" s="520"/>
      <c r="C143" s="305"/>
      <c r="D143" s="305"/>
      <c r="E143" s="292"/>
      <c r="F143" s="292"/>
      <c r="G143" s="561"/>
      <c r="H143" s="561"/>
      <c r="I143" s="602"/>
    </row>
    <row r="144" spans="1:9" s="147" customFormat="1" ht="15" x14ac:dyDescent="0.2">
      <c r="A144" s="471">
        <v>125</v>
      </c>
      <c r="B144" s="520"/>
      <c r="C144" s="305"/>
      <c r="D144" s="305"/>
      <c r="E144" s="292"/>
      <c r="F144" s="292"/>
      <c r="G144" s="561"/>
      <c r="H144" s="561"/>
      <c r="I144" s="602"/>
    </row>
    <row r="145" spans="1:9" s="147" customFormat="1" ht="15" x14ac:dyDescent="0.2">
      <c r="A145" s="472">
        <v>126</v>
      </c>
      <c r="B145" s="520"/>
      <c r="C145" s="305"/>
      <c r="D145" s="305"/>
      <c r="E145" s="292"/>
      <c r="F145" s="292"/>
      <c r="G145" s="561"/>
      <c r="H145" s="561"/>
      <c r="I145" s="602"/>
    </row>
    <row r="146" spans="1:9" s="147" customFormat="1" ht="15" x14ac:dyDescent="0.2">
      <c r="A146" s="471">
        <v>127</v>
      </c>
      <c r="B146" s="520"/>
      <c r="C146" s="305"/>
      <c r="D146" s="305"/>
      <c r="E146" s="292"/>
      <c r="F146" s="292"/>
      <c r="G146" s="561"/>
      <c r="H146" s="561"/>
      <c r="I146" s="602"/>
    </row>
    <row r="147" spans="1:9" s="147" customFormat="1" ht="15" x14ac:dyDescent="0.2">
      <c r="A147" s="472">
        <v>128</v>
      </c>
      <c r="B147" s="520"/>
      <c r="C147" s="305"/>
      <c r="D147" s="305"/>
      <c r="E147" s="292"/>
      <c r="F147" s="292"/>
      <c r="G147" s="561"/>
      <c r="H147" s="561"/>
      <c r="I147" s="602"/>
    </row>
    <row r="148" spans="1:9" s="147" customFormat="1" ht="15" x14ac:dyDescent="0.2">
      <c r="A148" s="471">
        <v>129</v>
      </c>
      <c r="B148" s="520"/>
      <c r="C148" s="305"/>
      <c r="D148" s="305"/>
      <c r="E148" s="292"/>
      <c r="F148" s="292"/>
      <c r="G148" s="561"/>
      <c r="H148" s="561"/>
      <c r="I148" s="602"/>
    </row>
    <row r="149" spans="1:9" s="147" customFormat="1" ht="15" x14ac:dyDescent="0.2">
      <c r="A149" s="472">
        <v>130</v>
      </c>
      <c r="B149" s="520"/>
      <c r="C149" s="305"/>
      <c r="D149" s="305"/>
      <c r="E149" s="292"/>
      <c r="F149" s="292"/>
      <c r="G149" s="561"/>
      <c r="H149" s="561"/>
      <c r="I149" s="602"/>
    </row>
    <row r="150" spans="1:9" s="147" customFormat="1" ht="15" x14ac:dyDescent="0.2">
      <c r="A150" s="471">
        <v>131</v>
      </c>
      <c r="B150" s="520"/>
      <c r="C150" s="305"/>
      <c r="D150" s="305"/>
      <c r="E150" s="292"/>
      <c r="F150" s="292"/>
      <c r="G150" s="561"/>
      <c r="H150" s="561"/>
      <c r="I150" s="602"/>
    </row>
    <row r="151" spans="1:9" s="147" customFormat="1" ht="15" x14ac:dyDescent="0.2">
      <c r="A151" s="472">
        <v>132</v>
      </c>
      <c r="B151" s="520"/>
      <c r="C151" s="305"/>
      <c r="D151" s="305"/>
      <c r="E151" s="292"/>
      <c r="F151" s="292"/>
      <c r="G151" s="561"/>
      <c r="H151" s="561"/>
      <c r="I151" s="602"/>
    </row>
    <row r="152" spans="1:9" s="147" customFormat="1" ht="15" x14ac:dyDescent="0.2">
      <c r="A152" s="471">
        <v>133</v>
      </c>
      <c r="B152" s="520"/>
      <c r="C152" s="305"/>
      <c r="D152" s="305"/>
      <c r="E152" s="292"/>
      <c r="F152" s="292"/>
      <c r="G152" s="561"/>
      <c r="H152" s="561"/>
      <c r="I152" s="602"/>
    </row>
    <row r="153" spans="1:9" s="147" customFormat="1" ht="15" x14ac:dyDescent="0.2">
      <c r="A153" s="472">
        <v>134</v>
      </c>
      <c r="B153" s="520"/>
      <c r="C153" s="305"/>
      <c r="D153" s="305"/>
      <c r="E153" s="292"/>
      <c r="F153" s="292"/>
      <c r="G153" s="561"/>
      <c r="H153" s="561"/>
      <c r="I153" s="602"/>
    </row>
    <row r="154" spans="1:9" s="147" customFormat="1" ht="15" x14ac:dyDescent="0.2">
      <c r="A154" s="471">
        <v>135</v>
      </c>
      <c r="B154" s="520"/>
      <c r="C154" s="305"/>
      <c r="D154" s="305"/>
      <c r="E154" s="292"/>
      <c r="F154" s="292"/>
      <c r="G154" s="561"/>
      <c r="H154" s="561"/>
      <c r="I154" s="602"/>
    </row>
    <row r="155" spans="1:9" s="147" customFormat="1" ht="15" x14ac:dyDescent="0.2">
      <c r="A155" s="472">
        <v>136</v>
      </c>
      <c r="B155" s="520"/>
      <c r="C155" s="305"/>
      <c r="D155" s="305"/>
      <c r="E155" s="292"/>
      <c r="F155" s="292"/>
      <c r="G155" s="561"/>
      <c r="H155" s="561"/>
      <c r="I155" s="602"/>
    </row>
    <row r="156" spans="1:9" s="147" customFormat="1" ht="15" x14ac:dyDescent="0.2">
      <c r="A156" s="471">
        <v>137</v>
      </c>
      <c r="B156" s="520"/>
      <c r="C156" s="305"/>
      <c r="D156" s="305"/>
      <c r="E156" s="292"/>
      <c r="F156" s="292"/>
      <c r="G156" s="561"/>
      <c r="H156" s="561"/>
      <c r="I156" s="602"/>
    </row>
    <row r="157" spans="1:9" s="147" customFormat="1" ht="15" x14ac:dyDescent="0.2">
      <c r="A157" s="472">
        <v>138</v>
      </c>
      <c r="B157" s="520"/>
      <c r="C157" s="305"/>
      <c r="D157" s="305"/>
      <c r="E157" s="292"/>
      <c r="F157" s="292"/>
      <c r="G157" s="561"/>
      <c r="H157" s="561"/>
      <c r="I157" s="602"/>
    </row>
    <row r="158" spans="1:9" s="147" customFormat="1" ht="15" x14ac:dyDescent="0.2">
      <c r="A158" s="471">
        <v>139</v>
      </c>
      <c r="B158" s="520"/>
      <c r="C158" s="305"/>
      <c r="D158" s="305"/>
      <c r="E158" s="292"/>
      <c r="F158" s="292"/>
      <c r="G158" s="561"/>
      <c r="H158" s="561"/>
      <c r="I158" s="602"/>
    </row>
    <row r="159" spans="1:9" s="147" customFormat="1" ht="15" x14ac:dyDescent="0.2">
      <c r="A159" s="472">
        <v>140</v>
      </c>
      <c r="B159" s="520"/>
      <c r="C159" s="305"/>
      <c r="D159" s="305"/>
      <c r="E159" s="292"/>
      <c r="F159" s="292"/>
      <c r="G159" s="561"/>
      <c r="H159" s="561"/>
      <c r="I159" s="602"/>
    </row>
    <row r="160" spans="1:9" s="147" customFormat="1" ht="15" x14ac:dyDescent="0.2">
      <c r="A160" s="471">
        <v>141</v>
      </c>
      <c r="B160" s="520"/>
      <c r="C160" s="305"/>
      <c r="D160" s="305"/>
      <c r="E160" s="292"/>
      <c r="F160" s="292"/>
      <c r="G160" s="561"/>
      <c r="H160" s="561"/>
      <c r="I160" s="602"/>
    </row>
    <row r="161" spans="1:9" s="147" customFormat="1" ht="15" x14ac:dyDescent="0.2">
      <c r="A161" s="472">
        <v>142</v>
      </c>
      <c r="B161" s="520"/>
      <c r="C161" s="305"/>
      <c r="D161" s="305"/>
      <c r="E161" s="292"/>
      <c r="F161" s="292"/>
      <c r="G161" s="561"/>
      <c r="H161" s="561"/>
      <c r="I161" s="602"/>
    </row>
    <row r="162" spans="1:9" s="147" customFormat="1" ht="15" x14ac:dyDescent="0.2">
      <c r="A162" s="471">
        <v>143</v>
      </c>
      <c r="B162" s="520"/>
      <c r="C162" s="305"/>
      <c r="D162" s="305"/>
      <c r="E162" s="292"/>
      <c r="F162" s="292"/>
      <c r="G162" s="561"/>
      <c r="H162" s="561"/>
      <c r="I162" s="602"/>
    </row>
    <row r="163" spans="1:9" s="147" customFormat="1" ht="15" x14ac:dyDescent="0.2">
      <c r="A163" s="472">
        <v>144</v>
      </c>
      <c r="B163" s="520"/>
      <c r="C163" s="305"/>
      <c r="D163" s="305"/>
      <c r="E163" s="292"/>
      <c r="F163" s="292"/>
      <c r="G163" s="561"/>
      <c r="H163" s="561"/>
      <c r="I163" s="602"/>
    </row>
    <row r="164" spans="1:9" s="147" customFormat="1" ht="15" x14ac:dyDescent="0.2">
      <c r="A164" s="471">
        <v>145</v>
      </c>
      <c r="B164" s="520"/>
      <c r="C164" s="305"/>
      <c r="D164" s="305"/>
      <c r="E164" s="292"/>
      <c r="F164" s="292"/>
      <c r="G164" s="561"/>
      <c r="H164" s="561"/>
      <c r="I164" s="602"/>
    </row>
    <row r="165" spans="1:9" s="147" customFormat="1" ht="15" x14ac:dyDescent="0.2">
      <c r="A165" s="472">
        <v>146</v>
      </c>
      <c r="B165" s="520"/>
      <c r="C165" s="305"/>
      <c r="D165" s="305"/>
      <c r="E165" s="292"/>
      <c r="F165" s="292"/>
      <c r="G165" s="561"/>
      <c r="H165" s="561"/>
      <c r="I165" s="602"/>
    </row>
    <row r="166" spans="1:9" s="147" customFormat="1" ht="15" x14ac:dyDescent="0.2">
      <c r="A166" s="471">
        <v>147</v>
      </c>
      <c r="B166" s="520"/>
      <c r="C166" s="305"/>
      <c r="D166" s="305"/>
      <c r="E166" s="292"/>
      <c r="F166" s="292"/>
      <c r="G166" s="561"/>
      <c r="H166" s="561"/>
      <c r="I166" s="602"/>
    </row>
    <row r="167" spans="1:9" s="147" customFormat="1" ht="15" x14ac:dyDescent="0.2">
      <c r="A167" s="472">
        <v>148</v>
      </c>
      <c r="B167" s="520"/>
      <c r="C167" s="305"/>
      <c r="D167" s="305"/>
      <c r="E167" s="292"/>
      <c r="F167" s="292"/>
      <c r="G167" s="561"/>
      <c r="H167" s="561"/>
      <c r="I167" s="602"/>
    </row>
    <row r="168" spans="1:9" s="147" customFormat="1" ht="15" x14ac:dyDescent="0.2">
      <c r="A168" s="471">
        <v>149</v>
      </c>
      <c r="B168" s="520"/>
      <c r="C168" s="305"/>
      <c r="D168" s="305"/>
      <c r="E168" s="292"/>
      <c r="F168" s="292"/>
      <c r="G168" s="561"/>
      <c r="H168" s="561"/>
      <c r="I168" s="602"/>
    </row>
    <row r="169" spans="1:9" s="147" customFormat="1" ht="15" x14ac:dyDescent="0.2">
      <c r="A169" s="472">
        <v>150</v>
      </c>
      <c r="B169" s="520"/>
      <c r="C169" s="305"/>
      <c r="D169" s="305"/>
      <c r="E169" s="292"/>
      <c r="F169" s="292"/>
      <c r="G169" s="561"/>
      <c r="H169" s="561"/>
      <c r="I169" s="602"/>
    </row>
    <row r="170" spans="1:9" s="147" customFormat="1" ht="15" x14ac:dyDescent="0.2">
      <c r="A170" s="471">
        <v>151</v>
      </c>
      <c r="B170" s="520"/>
      <c r="C170" s="305"/>
      <c r="D170" s="305"/>
      <c r="E170" s="292"/>
      <c r="F170" s="292"/>
      <c r="G170" s="561"/>
      <c r="H170" s="561"/>
      <c r="I170" s="602"/>
    </row>
    <row r="171" spans="1:9" s="147" customFormat="1" ht="15" x14ac:dyDescent="0.2">
      <c r="A171" s="472">
        <v>152</v>
      </c>
      <c r="B171" s="520"/>
      <c r="C171" s="305"/>
      <c r="D171" s="305"/>
      <c r="E171" s="292"/>
      <c r="F171" s="292"/>
      <c r="G171" s="561"/>
      <c r="H171" s="561"/>
      <c r="I171" s="602"/>
    </row>
    <row r="172" spans="1:9" s="147" customFormat="1" ht="15" x14ac:dyDescent="0.2">
      <c r="A172" s="471">
        <v>153</v>
      </c>
      <c r="B172" s="520"/>
      <c r="C172" s="305"/>
      <c r="D172" s="305"/>
      <c r="E172" s="292"/>
      <c r="F172" s="292"/>
      <c r="G172" s="561"/>
      <c r="H172" s="561"/>
      <c r="I172" s="602"/>
    </row>
    <row r="173" spans="1:9" s="147" customFormat="1" ht="15" x14ac:dyDescent="0.2">
      <c r="A173" s="472">
        <v>154</v>
      </c>
      <c r="B173" s="520"/>
      <c r="C173" s="305"/>
      <c r="D173" s="305"/>
      <c r="E173" s="292"/>
      <c r="F173" s="292"/>
      <c r="G173" s="561"/>
      <c r="H173" s="561"/>
      <c r="I173" s="602"/>
    </row>
    <row r="174" spans="1:9" s="147" customFormat="1" ht="15" x14ac:dyDescent="0.2">
      <c r="A174" s="471">
        <v>155</v>
      </c>
      <c r="B174" s="520"/>
      <c r="C174" s="305"/>
      <c r="D174" s="305"/>
      <c r="E174" s="292"/>
      <c r="F174" s="292"/>
      <c r="G174" s="561"/>
      <c r="H174" s="561"/>
      <c r="I174" s="602"/>
    </row>
    <row r="175" spans="1:9" s="147" customFormat="1" ht="15" x14ac:dyDescent="0.2">
      <c r="A175" s="472">
        <v>156</v>
      </c>
      <c r="B175" s="520"/>
      <c r="C175" s="305"/>
      <c r="D175" s="305"/>
      <c r="E175" s="292"/>
      <c r="F175" s="292"/>
      <c r="G175" s="561"/>
      <c r="H175" s="561"/>
      <c r="I175" s="602"/>
    </row>
    <row r="176" spans="1:9" s="147" customFormat="1" ht="15" x14ac:dyDescent="0.2">
      <c r="A176" s="471">
        <v>157</v>
      </c>
      <c r="B176" s="520"/>
      <c r="C176" s="305"/>
      <c r="D176" s="305"/>
      <c r="E176" s="292"/>
      <c r="F176" s="292"/>
      <c r="G176" s="561"/>
      <c r="H176" s="561"/>
      <c r="I176" s="602"/>
    </row>
    <row r="177" spans="1:9" s="147" customFormat="1" ht="15" x14ac:dyDescent="0.2">
      <c r="A177" s="472">
        <v>158</v>
      </c>
      <c r="B177" s="520"/>
      <c r="C177" s="305"/>
      <c r="D177" s="305"/>
      <c r="E177" s="292"/>
      <c r="F177" s="292"/>
      <c r="G177" s="561"/>
      <c r="H177" s="561"/>
      <c r="I177" s="602"/>
    </row>
    <row r="178" spans="1:9" s="147" customFormat="1" ht="15" x14ac:dyDescent="0.2">
      <c r="A178" s="471">
        <v>159</v>
      </c>
      <c r="B178" s="520"/>
      <c r="C178" s="305"/>
      <c r="D178" s="305"/>
      <c r="E178" s="292"/>
      <c r="F178" s="292"/>
      <c r="G178" s="561"/>
      <c r="H178" s="561"/>
      <c r="I178" s="602"/>
    </row>
    <row r="179" spans="1:9" s="147" customFormat="1" ht="15" x14ac:dyDescent="0.2">
      <c r="A179" s="472">
        <v>160</v>
      </c>
      <c r="B179" s="520"/>
      <c r="C179" s="305"/>
      <c r="D179" s="305"/>
      <c r="E179" s="292"/>
      <c r="F179" s="292"/>
      <c r="G179" s="561"/>
      <c r="H179" s="561"/>
      <c r="I179" s="602"/>
    </row>
    <row r="180" spans="1:9" s="147" customFormat="1" ht="15" x14ac:dyDescent="0.2">
      <c r="A180" s="471">
        <v>161</v>
      </c>
      <c r="B180" s="520"/>
      <c r="C180" s="305"/>
      <c r="D180" s="305"/>
      <c r="E180" s="292"/>
      <c r="F180" s="292"/>
      <c r="G180" s="561"/>
      <c r="H180" s="561"/>
      <c r="I180" s="602"/>
    </row>
    <row r="181" spans="1:9" s="147" customFormat="1" ht="15" x14ac:dyDescent="0.2">
      <c r="A181" s="472">
        <v>162</v>
      </c>
      <c r="B181" s="520"/>
      <c r="C181" s="305"/>
      <c r="D181" s="305"/>
      <c r="E181" s="292"/>
      <c r="F181" s="292"/>
      <c r="G181" s="561"/>
      <c r="H181" s="561"/>
      <c r="I181" s="602"/>
    </row>
    <row r="182" spans="1:9" s="147" customFormat="1" ht="15" x14ac:dyDescent="0.2">
      <c r="A182" s="471">
        <v>163</v>
      </c>
      <c r="B182" s="520"/>
      <c r="C182" s="305"/>
      <c r="D182" s="305"/>
      <c r="E182" s="292"/>
      <c r="F182" s="292"/>
      <c r="G182" s="561"/>
      <c r="H182" s="561"/>
      <c r="I182" s="602"/>
    </row>
    <row r="183" spans="1:9" s="147" customFormat="1" ht="15" x14ac:dyDescent="0.2">
      <c r="A183" s="472">
        <v>164</v>
      </c>
      <c r="B183" s="520"/>
      <c r="C183" s="305"/>
      <c r="D183" s="305"/>
      <c r="E183" s="292"/>
      <c r="F183" s="292"/>
      <c r="G183" s="561"/>
      <c r="H183" s="561"/>
      <c r="I183" s="602"/>
    </row>
    <row r="184" spans="1:9" s="147" customFormat="1" ht="15" x14ac:dyDescent="0.2">
      <c r="A184" s="471">
        <v>165</v>
      </c>
      <c r="B184" s="520"/>
      <c r="C184" s="305"/>
      <c r="D184" s="305"/>
      <c r="E184" s="292"/>
      <c r="F184" s="292"/>
      <c r="G184" s="561"/>
      <c r="H184" s="561"/>
      <c r="I184" s="602"/>
    </row>
    <row r="185" spans="1:9" s="147" customFormat="1" ht="15" x14ac:dyDescent="0.2">
      <c r="A185" s="472">
        <v>166</v>
      </c>
      <c r="B185" s="520"/>
      <c r="C185" s="305"/>
      <c r="D185" s="305"/>
      <c r="E185" s="292"/>
      <c r="F185" s="292"/>
      <c r="G185" s="561"/>
      <c r="H185" s="561"/>
      <c r="I185" s="602"/>
    </row>
    <row r="186" spans="1:9" s="147" customFormat="1" ht="15" x14ac:dyDescent="0.2">
      <c r="A186" s="471">
        <v>167</v>
      </c>
      <c r="B186" s="520"/>
      <c r="C186" s="305"/>
      <c r="D186" s="305"/>
      <c r="E186" s="292"/>
      <c r="F186" s="292"/>
      <c r="G186" s="561"/>
      <c r="H186" s="561"/>
      <c r="I186" s="602"/>
    </row>
    <row r="187" spans="1:9" s="147" customFormat="1" ht="15" x14ac:dyDescent="0.2">
      <c r="A187" s="472">
        <v>168</v>
      </c>
      <c r="B187" s="520"/>
      <c r="C187" s="305"/>
      <c r="D187" s="305"/>
      <c r="E187" s="292"/>
      <c r="F187" s="292"/>
      <c r="G187" s="561"/>
      <c r="H187" s="561"/>
      <c r="I187" s="602"/>
    </row>
    <row r="188" spans="1:9" s="147" customFormat="1" ht="15" x14ac:dyDescent="0.2">
      <c r="A188" s="471">
        <v>169</v>
      </c>
      <c r="B188" s="520"/>
      <c r="C188" s="305"/>
      <c r="D188" s="305"/>
      <c r="E188" s="292"/>
      <c r="F188" s="292"/>
      <c r="G188" s="561"/>
      <c r="H188" s="561"/>
      <c r="I188" s="602"/>
    </row>
    <row r="189" spans="1:9" s="147" customFormat="1" ht="15" x14ac:dyDescent="0.2">
      <c r="A189" s="472">
        <v>170</v>
      </c>
      <c r="B189" s="520"/>
      <c r="C189" s="305"/>
      <c r="D189" s="305"/>
      <c r="E189" s="292"/>
      <c r="F189" s="292"/>
      <c r="G189" s="561"/>
      <c r="H189" s="561"/>
      <c r="I189" s="602"/>
    </row>
    <row r="190" spans="1:9" s="147" customFormat="1" ht="15" x14ac:dyDescent="0.2">
      <c r="A190" s="471">
        <v>171</v>
      </c>
      <c r="B190" s="520"/>
      <c r="C190" s="305"/>
      <c r="D190" s="305"/>
      <c r="E190" s="292"/>
      <c r="F190" s="292"/>
      <c r="G190" s="561"/>
      <c r="H190" s="561"/>
      <c r="I190" s="602"/>
    </row>
    <row r="191" spans="1:9" s="147" customFormat="1" ht="15" x14ac:dyDescent="0.2">
      <c r="A191" s="472">
        <v>172</v>
      </c>
      <c r="B191" s="520"/>
      <c r="C191" s="305"/>
      <c r="D191" s="305"/>
      <c r="E191" s="292"/>
      <c r="F191" s="292"/>
      <c r="G191" s="561"/>
      <c r="H191" s="561"/>
      <c r="I191" s="602"/>
    </row>
    <row r="192" spans="1:9" s="147" customFormat="1" ht="15" x14ac:dyDescent="0.2">
      <c r="A192" s="471">
        <v>173</v>
      </c>
      <c r="B192" s="520"/>
      <c r="C192" s="305"/>
      <c r="D192" s="305"/>
      <c r="E192" s="292"/>
      <c r="F192" s="292"/>
      <c r="G192" s="561"/>
      <c r="H192" s="561"/>
      <c r="I192" s="602"/>
    </row>
    <row r="193" spans="1:9" s="147" customFormat="1" ht="15" x14ac:dyDescent="0.2">
      <c r="A193" s="472">
        <v>174</v>
      </c>
      <c r="B193" s="520"/>
      <c r="C193" s="305"/>
      <c r="D193" s="305"/>
      <c r="E193" s="292"/>
      <c r="F193" s="292"/>
      <c r="G193" s="561"/>
      <c r="H193" s="561"/>
      <c r="I193" s="602"/>
    </row>
    <row r="194" spans="1:9" s="147" customFormat="1" ht="15" x14ac:dyDescent="0.2">
      <c r="A194" s="471">
        <v>175</v>
      </c>
      <c r="B194" s="520"/>
      <c r="C194" s="305"/>
      <c r="D194" s="305"/>
      <c r="E194" s="292"/>
      <c r="F194" s="292"/>
      <c r="G194" s="561"/>
      <c r="H194" s="561"/>
      <c r="I194" s="602"/>
    </row>
    <row r="195" spans="1:9" s="147" customFormat="1" ht="15" x14ac:dyDescent="0.2">
      <c r="A195" s="472">
        <v>176</v>
      </c>
      <c r="B195" s="520"/>
      <c r="C195" s="305"/>
      <c r="D195" s="305"/>
      <c r="E195" s="292"/>
      <c r="F195" s="292"/>
      <c r="G195" s="561"/>
      <c r="H195" s="561"/>
      <c r="I195" s="602"/>
    </row>
    <row r="196" spans="1:9" s="147" customFormat="1" ht="15" x14ac:dyDescent="0.2">
      <c r="A196" s="471">
        <v>177</v>
      </c>
      <c r="B196" s="520"/>
      <c r="C196" s="305"/>
      <c r="D196" s="305"/>
      <c r="E196" s="292"/>
      <c r="F196" s="292"/>
      <c r="G196" s="561"/>
      <c r="H196" s="561"/>
      <c r="I196" s="602"/>
    </row>
    <row r="197" spans="1:9" s="147" customFormat="1" ht="15" x14ac:dyDescent="0.2">
      <c r="A197" s="472">
        <v>178</v>
      </c>
      <c r="B197" s="520"/>
      <c r="C197" s="305"/>
      <c r="D197" s="305"/>
      <c r="E197" s="292"/>
      <c r="F197" s="292"/>
      <c r="G197" s="561"/>
      <c r="H197" s="561"/>
      <c r="I197" s="602"/>
    </row>
    <row r="198" spans="1:9" s="147" customFormat="1" ht="15" x14ac:dyDescent="0.2">
      <c r="A198" s="471">
        <v>179</v>
      </c>
      <c r="B198" s="520"/>
      <c r="C198" s="305"/>
      <c r="D198" s="305"/>
      <c r="E198" s="292"/>
      <c r="F198" s="292"/>
      <c r="G198" s="561"/>
      <c r="H198" s="561"/>
      <c r="I198" s="602"/>
    </row>
    <row r="199" spans="1:9" s="147" customFormat="1" ht="15" x14ac:dyDescent="0.2">
      <c r="A199" s="472">
        <v>180</v>
      </c>
      <c r="B199" s="520"/>
      <c r="C199" s="305"/>
      <c r="D199" s="305"/>
      <c r="E199" s="292"/>
      <c r="F199" s="292"/>
      <c r="G199" s="561"/>
      <c r="H199" s="561"/>
      <c r="I199" s="602"/>
    </row>
    <row r="200" spans="1:9" s="147" customFormat="1" ht="15" x14ac:dyDescent="0.2">
      <c r="A200" s="471">
        <v>181</v>
      </c>
      <c r="B200" s="520"/>
      <c r="C200" s="305"/>
      <c r="D200" s="305"/>
      <c r="E200" s="292"/>
      <c r="F200" s="292"/>
      <c r="G200" s="561"/>
      <c r="H200" s="561"/>
      <c r="I200" s="602"/>
    </row>
    <row r="201" spans="1:9" s="147" customFormat="1" ht="15" x14ac:dyDescent="0.2">
      <c r="A201" s="472">
        <v>182</v>
      </c>
      <c r="B201" s="520"/>
      <c r="C201" s="305"/>
      <c r="D201" s="305"/>
      <c r="E201" s="292"/>
      <c r="F201" s="292"/>
      <c r="G201" s="561"/>
      <c r="H201" s="561"/>
      <c r="I201" s="602"/>
    </row>
    <row r="202" spans="1:9" s="147" customFormat="1" ht="15" x14ac:dyDescent="0.2">
      <c r="A202" s="471">
        <v>183</v>
      </c>
      <c r="B202" s="520"/>
      <c r="C202" s="305"/>
      <c r="D202" s="305"/>
      <c r="E202" s="292"/>
      <c r="F202" s="292"/>
      <c r="G202" s="561"/>
      <c r="H202" s="561"/>
      <c r="I202" s="602"/>
    </row>
    <row r="203" spans="1:9" s="147" customFormat="1" ht="15" x14ac:dyDescent="0.2">
      <c r="A203" s="472">
        <v>184</v>
      </c>
      <c r="B203" s="520"/>
      <c r="C203" s="305"/>
      <c r="D203" s="305"/>
      <c r="E203" s="292"/>
      <c r="F203" s="292"/>
      <c r="G203" s="561"/>
      <c r="H203" s="561"/>
      <c r="I203" s="602"/>
    </row>
    <row r="204" spans="1:9" s="147" customFormat="1" ht="15" x14ac:dyDescent="0.2">
      <c r="A204" s="471">
        <v>185</v>
      </c>
      <c r="B204" s="520"/>
      <c r="C204" s="305"/>
      <c r="D204" s="305"/>
      <c r="E204" s="292"/>
      <c r="F204" s="292"/>
      <c r="G204" s="561"/>
      <c r="H204" s="561"/>
      <c r="I204" s="602"/>
    </row>
    <row r="205" spans="1:9" s="147" customFormat="1" ht="15" x14ac:dyDescent="0.2">
      <c r="A205" s="472">
        <v>186</v>
      </c>
      <c r="B205" s="520"/>
      <c r="C205" s="305"/>
      <c r="D205" s="305"/>
      <c r="E205" s="292"/>
      <c r="F205" s="292"/>
      <c r="G205" s="561"/>
      <c r="H205" s="561"/>
      <c r="I205" s="602"/>
    </row>
    <row r="206" spans="1:9" s="147" customFormat="1" ht="15" x14ac:dyDescent="0.2">
      <c r="A206" s="471">
        <v>187</v>
      </c>
      <c r="B206" s="520"/>
      <c r="C206" s="305"/>
      <c r="D206" s="305"/>
      <c r="E206" s="292"/>
      <c r="F206" s="292"/>
      <c r="G206" s="561"/>
      <c r="H206" s="561"/>
      <c r="I206" s="602"/>
    </row>
    <row r="207" spans="1:9" s="147" customFormat="1" ht="15" x14ac:dyDescent="0.2">
      <c r="A207" s="472">
        <v>188</v>
      </c>
      <c r="B207" s="520"/>
      <c r="C207" s="305"/>
      <c r="D207" s="305"/>
      <c r="E207" s="292"/>
      <c r="F207" s="292"/>
      <c r="G207" s="561"/>
      <c r="H207" s="561"/>
      <c r="I207" s="602"/>
    </row>
    <row r="208" spans="1:9" s="147" customFormat="1" ht="15" x14ac:dyDescent="0.2">
      <c r="A208" s="471">
        <v>189</v>
      </c>
      <c r="B208" s="520"/>
      <c r="C208" s="305"/>
      <c r="D208" s="305"/>
      <c r="E208" s="292"/>
      <c r="F208" s="292"/>
      <c r="G208" s="561"/>
      <c r="H208" s="561"/>
      <c r="I208" s="602"/>
    </row>
    <row r="209" spans="1:9" s="147" customFormat="1" ht="15" x14ac:dyDescent="0.2">
      <c r="A209" s="472">
        <v>190</v>
      </c>
      <c r="B209" s="520"/>
      <c r="C209" s="305"/>
      <c r="D209" s="305"/>
      <c r="E209" s="292"/>
      <c r="F209" s="292"/>
      <c r="G209" s="561"/>
      <c r="H209" s="561"/>
      <c r="I209" s="602"/>
    </row>
    <row r="210" spans="1:9" s="147" customFormat="1" ht="15" x14ac:dyDescent="0.2">
      <c r="A210" s="471">
        <v>191</v>
      </c>
      <c r="B210" s="520"/>
      <c r="C210" s="305"/>
      <c r="D210" s="305"/>
      <c r="E210" s="292"/>
      <c r="F210" s="292"/>
      <c r="G210" s="561"/>
      <c r="H210" s="561"/>
      <c r="I210" s="602"/>
    </row>
    <row r="211" spans="1:9" s="147" customFormat="1" ht="15" x14ac:dyDescent="0.2">
      <c r="A211" s="472">
        <v>192</v>
      </c>
      <c r="B211" s="520"/>
      <c r="C211" s="305"/>
      <c r="D211" s="305"/>
      <c r="E211" s="292"/>
      <c r="F211" s="292"/>
      <c r="G211" s="561"/>
      <c r="H211" s="561"/>
      <c r="I211" s="602"/>
    </row>
    <row r="212" spans="1:9" s="147" customFormat="1" ht="15" x14ac:dyDescent="0.2">
      <c r="A212" s="471">
        <v>193</v>
      </c>
      <c r="B212" s="520"/>
      <c r="C212" s="305"/>
      <c r="D212" s="305"/>
      <c r="E212" s="292"/>
      <c r="F212" s="292"/>
      <c r="G212" s="561"/>
      <c r="H212" s="561"/>
      <c r="I212" s="602"/>
    </row>
    <row r="213" spans="1:9" s="147" customFormat="1" ht="15" x14ac:dyDescent="0.2">
      <c r="A213" s="472">
        <v>194</v>
      </c>
      <c r="B213" s="520"/>
      <c r="C213" s="305"/>
      <c r="D213" s="305"/>
      <c r="E213" s="292"/>
      <c r="F213" s="292"/>
      <c r="G213" s="561"/>
      <c r="H213" s="561"/>
      <c r="I213" s="602"/>
    </row>
    <row r="214" spans="1:9" s="147" customFormat="1" ht="15" x14ac:dyDescent="0.2">
      <c r="A214" s="471">
        <v>195</v>
      </c>
      <c r="B214" s="520"/>
      <c r="C214" s="305"/>
      <c r="D214" s="305"/>
      <c r="E214" s="292"/>
      <c r="F214" s="292"/>
      <c r="G214" s="561"/>
      <c r="H214" s="561"/>
      <c r="I214" s="602"/>
    </row>
    <row r="215" spans="1:9" s="147" customFormat="1" ht="15" x14ac:dyDescent="0.2">
      <c r="A215" s="472">
        <v>196</v>
      </c>
      <c r="B215" s="520"/>
      <c r="C215" s="305"/>
      <c r="D215" s="305"/>
      <c r="E215" s="292"/>
      <c r="F215" s="292"/>
      <c r="G215" s="561"/>
      <c r="H215" s="561"/>
      <c r="I215" s="602"/>
    </row>
    <row r="216" spans="1:9" s="147" customFormat="1" ht="15" x14ac:dyDescent="0.2">
      <c r="A216" s="471">
        <v>197</v>
      </c>
      <c r="B216" s="520"/>
      <c r="C216" s="305"/>
      <c r="D216" s="305"/>
      <c r="E216" s="292"/>
      <c r="F216" s="292"/>
      <c r="G216" s="561"/>
      <c r="H216" s="561"/>
      <c r="I216" s="602"/>
    </row>
    <row r="217" spans="1:9" s="147" customFormat="1" ht="15" x14ac:dyDescent="0.2">
      <c r="A217" s="472">
        <v>198</v>
      </c>
      <c r="B217" s="520"/>
      <c r="C217" s="305"/>
      <c r="D217" s="305"/>
      <c r="E217" s="292"/>
      <c r="F217" s="292"/>
      <c r="G217" s="561"/>
      <c r="H217" s="561"/>
      <c r="I217" s="602"/>
    </row>
    <row r="218" spans="1:9" s="147" customFormat="1" ht="15" x14ac:dyDescent="0.2">
      <c r="A218" s="471">
        <v>199</v>
      </c>
      <c r="B218" s="520"/>
      <c r="C218" s="305"/>
      <c r="D218" s="305"/>
      <c r="E218" s="292"/>
      <c r="F218" s="292"/>
      <c r="G218" s="561"/>
      <c r="H218" s="561"/>
      <c r="I218" s="602"/>
    </row>
    <row r="219" spans="1:9" s="147" customFormat="1" ht="15" x14ac:dyDescent="0.2">
      <c r="A219" s="472">
        <v>200</v>
      </c>
      <c r="B219" s="520"/>
      <c r="C219" s="305"/>
      <c r="D219" s="305"/>
      <c r="E219" s="292"/>
      <c r="F219" s="292"/>
      <c r="G219" s="561"/>
      <c r="H219" s="561"/>
      <c r="I219" s="602"/>
    </row>
    <row r="220" spans="1:9" s="147" customFormat="1" ht="15" x14ac:dyDescent="0.2">
      <c r="A220" s="471">
        <v>201</v>
      </c>
      <c r="B220" s="520"/>
      <c r="C220" s="305"/>
      <c r="D220" s="305"/>
      <c r="E220" s="292"/>
      <c r="F220" s="292"/>
      <c r="G220" s="561"/>
      <c r="H220" s="561"/>
      <c r="I220" s="602"/>
    </row>
    <row r="221" spans="1:9" s="147" customFormat="1" ht="15" x14ac:dyDescent="0.2">
      <c r="A221" s="472">
        <v>202</v>
      </c>
      <c r="B221" s="520"/>
      <c r="C221" s="305"/>
      <c r="D221" s="305"/>
      <c r="E221" s="292"/>
      <c r="F221" s="292"/>
      <c r="G221" s="561"/>
      <c r="H221" s="561"/>
      <c r="I221" s="602"/>
    </row>
    <row r="222" spans="1:9" s="147" customFormat="1" ht="15" x14ac:dyDescent="0.2">
      <c r="A222" s="471">
        <v>203</v>
      </c>
      <c r="B222" s="520"/>
      <c r="C222" s="305"/>
      <c r="D222" s="305"/>
      <c r="E222" s="292"/>
      <c r="F222" s="292"/>
      <c r="G222" s="561"/>
      <c r="H222" s="561"/>
      <c r="I222" s="602"/>
    </row>
    <row r="223" spans="1:9" s="147" customFormat="1" ht="15" x14ac:dyDescent="0.2">
      <c r="A223" s="472">
        <v>204</v>
      </c>
      <c r="B223" s="520"/>
      <c r="C223" s="305"/>
      <c r="D223" s="305"/>
      <c r="E223" s="292"/>
      <c r="F223" s="292"/>
      <c r="G223" s="561"/>
      <c r="H223" s="561"/>
      <c r="I223" s="602"/>
    </row>
    <row r="224" spans="1:9" s="147" customFormat="1" ht="15" x14ac:dyDescent="0.2">
      <c r="A224" s="471">
        <v>205</v>
      </c>
      <c r="B224" s="520"/>
      <c r="C224" s="305"/>
      <c r="D224" s="305"/>
      <c r="E224" s="292"/>
      <c r="F224" s="292"/>
      <c r="G224" s="561"/>
      <c r="H224" s="561"/>
      <c r="I224" s="602"/>
    </row>
    <row r="225" spans="1:9" s="147" customFormat="1" ht="15" x14ac:dyDescent="0.2">
      <c r="A225" s="472">
        <v>206</v>
      </c>
      <c r="B225" s="520"/>
      <c r="C225" s="305"/>
      <c r="D225" s="305"/>
      <c r="E225" s="292"/>
      <c r="F225" s="292"/>
      <c r="G225" s="561"/>
      <c r="H225" s="561"/>
      <c r="I225" s="602"/>
    </row>
    <row r="226" spans="1:9" s="147" customFormat="1" ht="15" x14ac:dyDescent="0.2">
      <c r="A226" s="471">
        <v>207</v>
      </c>
      <c r="B226" s="520"/>
      <c r="C226" s="305"/>
      <c r="D226" s="305"/>
      <c r="E226" s="292"/>
      <c r="F226" s="292"/>
      <c r="G226" s="561"/>
      <c r="H226" s="561"/>
      <c r="I226" s="602"/>
    </row>
    <row r="227" spans="1:9" s="147" customFormat="1" ht="15" x14ac:dyDescent="0.2">
      <c r="A227" s="472">
        <v>208</v>
      </c>
      <c r="B227" s="520"/>
      <c r="C227" s="305"/>
      <c r="D227" s="305"/>
      <c r="E227" s="292"/>
      <c r="F227" s="292"/>
      <c r="G227" s="561"/>
      <c r="H227" s="561"/>
      <c r="I227" s="602"/>
    </row>
    <row r="228" spans="1:9" s="147" customFormat="1" ht="15" x14ac:dyDescent="0.2">
      <c r="A228" s="471">
        <v>209</v>
      </c>
      <c r="B228" s="520"/>
      <c r="C228" s="305"/>
      <c r="D228" s="305"/>
      <c r="E228" s="292"/>
      <c r="F228" s="292"/>
      <c r="G228" s="561"/>
      <c r="H228" s="561"/>
      <c r="I228" s="602"/>
    </row>
    <row r="229" spans="1:9" s="147" customFormat="1" ht="15" x14ac:dyDescent="0.2">
      <c r="A229" s="472">
        <v>210</v>
      </c>
      <c r="B229" s="520"/>
      <c r="C229" s="305"/>
      <c r="D229" s="305"/>
      <c r="E229" s="292"/>
      <c r="F229" s="292"/>
      <c r="G229" s="561"/>
      <c r="H229" s="561"/>
      <c r="I229" s="602"/>
    </row>
    <row r="230" spans="1:9" s="147" customFormat="1" ht="15" x14ac:dyDescent="0.2">
      <c r="A230" s="471">
        <v>211</v>
      </c>
      <c r="B230" s="520"/>
      <c r="C230" s="305"/>
      <c r="D230" s="305"/>
      <c r="E230" s="292"/>
      <c r="F230" s="292"/>
      <c r="G230" s="561"/>
      <c r="H230" s="561"/>
      <c r="I230" s="602"/>
    </row>
    <row r="231" spans="1:9" s="147" customFormat="1" ht="15" x14ac:dyDescent="0.2">
      <c r="A231" s="472">
        <v>212</v>
      </c>
      <c r="B231" s="520"/>
      <c r="C231" s="305"/>
      <c r="D231" s="305"/>
      <c r="E231" s="292"/>
      <c r="F231" s="292"/>
      <c r="G231" s="561"/>
      <c r="H231" s="561"/>
      <c r="I231" s="602"/>
    </row>
    <row r="232" spans="1:9" s="147" customFormat="1" ht="15" x14ac:dyDescent="0.2">
      <c r="A232" s="471">
        <v>213</v>
      </c>
      <c r="B232" s="520"/>
      <c r="C232" s="305"/>
      <c r="D232" s="305"/>
      <c r="E232" s="292"/>
      <c r="F232" s="292"/>
      <c r="G232" s="561"/>
      <c r="H232" s="561"/>
      <c r="I232" s="602"/>
    </row>
    <row r="233" spans="1:9" s="147" customFormat="1" ht="15" x14ac:dyDescent="0.2">
      <c r="A233" s="472">
        <v>214</v>
      </c>
      <c r="B233" s="520"/>
      <c r="C233" s="305"/>
      <c r="D233" s="305"/>
      <c r="E233" s="292"/>
      <c r="F233" s="292"/>
      <c r="G233" s="561"/>
      <c r="H233" s="561"/>
      <c r="I233" s="602"/>
    </row>
    <row r="234" spans="1:9" s="147" customFormat="1" ht="15" x14ac:dyDescent="0.2">
      <c r="A234" s="471">
        <v>215</v>
      </c>
      <c r="B234" s="520"/>
      <c r="C234" s="305"/>
      <c r="D234" s="305"/>
      <c r="E234" s="292"/>
      <c r="F234" s="292"/>
      <c r="G234" s="561"/>
      <c r="H234" s="561"/>
      <c r="I234" s="602"/>
    </row>
    <row r="235" spans="1:9" s="147" customFormat="1" ht="15" x14ac:dyDescent="0.2">
      <c r="A235" s="472">
        <v>216</v>
      </c>
      <c r="B235" s="520"/>
      <c r="C235" s="305"/>
      <c r="D235" s="305"/>
      <c r="E235" s="292"/>
      <c r="F235" s="292"/>
      <c r="G235" s="561"/>
      <c r="H235" s="561"/>
      <c r="I235" s="602"/>
    </row>
    <row r="236" spans="1:9" s="147" customFormat="1" ht="15" x14ac:dyDescent="0.2">
      <c r="A236" s="471">
        <v>217</v>
      </c>
      <c r="B236" s="520"/>
      <c r="C236" s="305"/>
      <c r="D236" s="305"/>
      <c r="E236" s="292"/>
      <c r="F236" s="292"/>
      <c r="G236" s="561"/>
      <c r="H236" s="561"/>
      <c r="I236" s="602"/>
    </row>
    <row r="237" spans="1:9" s="147" customFormat="1" ht="15" x14ac:dyDescent="0.2">
      <c r="A237" s="472">
        <v>218</v>
      </c>
      <c r="B237" s="520"/>
      <c r="C237" s="305"/>
      <c r="D237" s="305"/>
      <c r="E237" s="292"/>
      <c r="F237" s="292"/>
      <c r="G237" s="561"/>
      <c r="H237" s="561"/>
      <c r="I237" s="602"/>
    </row>
    <row r="238" spans="1:9" s="147" customFormat="1" ht="15" x14ac:dyDescent="0.2">
      <c r="A238" s="471">
        <v>219</v>
      </c>
      <c r="B238" s="520"/>
      <c r="C238" s="305"/>
      <c r="D238" s="305"/>
      <c r="E238" s="292"/>
      <c r="F238" s="292"/>
      <c r="G238" s="561"/>
      <c r="H238" s="561"/>
      <c r="I238" s="602"/>
    </row>
    <row r="239" spans="1:9" s="147" customFormat="1" ht="15" x14ac:dyDescent="0.2">
      <c r="A239" s="472">
        <v>220</v>
      </c>
      <c r="B239" s="520"/>
      <c r="C239" s="305"/>
      <c r="D239" s="305"/>
      <c r="E239" s="292"/>
      <c r="F239" s="292"/>
      <c r="G239" s="561"/>
      <c r="H239" s="561"/>
      <c r="I239" s="602"/>
    </row>
    <row r="240" spans="1:9" s="147" customFormat="1" ht="15" x14ac:dyDescent="0.2">
      <c r="A240" s="471">
        <v>221</v>
      </c>
      <c r="B240" s="520"/>
      <c r="C240" s="305"/>
      <c r="D240" s="305"/>
      <c r="E240" s="292"/>
      <c r="F240" s="292"/>
      <c r="G240" s="561"/>
      <c r="H240" s="561"/>
      <c r="I240" s="602"/>
    </row>
    <row r="241" spans="1:9" s="147" customFormat="1" ht="15" x14ac:dyDescent="0.2">
      <c r="A241" s="472">
        <v>222</v>
      </c>
      <c r="B241" s="520"/>
      <c r="C241" s="305"/>
      <c r="D241" s="305"/>
      <c r="E241" s="292"/>
      <c r="F241" s="292"/>
      <c r="G241" s="561"/>
      <c r="H241" s="561"/>
      <c r="I241" s="602"/>
    </row>
    <row r="242" spans="1:9" s="147" customFormat="1" ht="15" x14ac:dyDescent="0.2">
      <c r="A242" s="471">
        <v>223</v>
      </c>
      <c r="B242" s="520"/>
      <c r="C242" s="305"/>
      <c r="D242" s="305"/>
      <c r="E242" s="292"/>
      <c r="F242" s="292"/>
      <c r="G242" s="561"/>
      <c r="H242" s="561"/>
      <c r="I242" s="602"/>
    </row>
    <row r="243" spans="1:9" s="147" customFormat="1" ht="15" x14ac:dyDescent="0.2">
      <c r="A243" s="472">
        <v>224</v>
      </c>
      <c r="B243" s="520"/>
      <c r="C243" s="305"/>
      <c r="D243" s="305"/>
      <c r="E243" s="292"/>
      <c r="F243" s="292"/>
      <c r="G243" s="561"/>
      <c r="H243" s="561"/>
      <c r="I243" s="602"/>
    </row>
    <row r="244" spans="1:9" s="147" customFormat="1" ht="15" x14ac:dyDescent="0.2">
      <c r="A244" s="471">
        <v>225</v>
      </c>
      <c r="B244" s="520"/>
      <c r="C244" s="305"/>
      <c r="D244" s="305"/>
      <c r="E244" s="292"/>
      <c r="F244" s="292"/>
      <c r="G244" s="561"/>
      <c r="H244" s="561"/>
      <c r="I244" s="602"/>
    </row>
    <row r="245" spans="1:9" s="147" customFormat="1" ht="15" x14ac:dyDescent="0.2">
      <c r="A245" s="472">
        <v>226</v>
      </c>
      <c r="B245" s="520"/>
      <c r="C245" s="305"/>
      <c r="D245" s="305"/>
      <c r="E245" s="292"/>
      <c r="F245" s="292"/>
      <c r="G245" s="561"/>
      <c r="H245" s="561"/>
      <c r="I245" s="602"/>
    </row>
    <row r="246" spans="1:9" s="147" customFormat="1" ht="15" x14ac:dyDescent="0.2">
      <c r="A246" s="471">
        <v>227</v>
      </c>
      <c r="B246" s="520"/>
      <c r="C246" s="305"/>
      <c r="D246" s="305"/>
      <c r="E246" s="292"/>
      <c r="F246" s="292"/>
      <c r="G246" s="561"/>
      <c r="H246" s="561"/>
      <c r="I246" s="602"/>
    </row>
    <row r="247" spans="1:9" s="147" customFormat="1" ht="15" x14ac:dyDescent="0.2">
      <c r="A247" s="472">
        <v>228</v>
      </c>
      <c r="B247" s="520"/>
      <c r="C247" s="305"/>
      <c r="D247" s="305"/>
      <c r="E247" s="292"/>
      <c r="F247" s="292"/>
      <c r="G247" s="561"/>
      <c r="H247" s="561"/>
      <c r="I247" s="602"/>
    </row>
    <row r="248" spans="1:9" s="147" customFormat="1" ht="15" x14ac:dyDescent="0.2">
      <c r="A248" s="471">
        <v>229</v>
      </c>
      <c r="B248" s="520"/>
      <c r="C248" s="305"/>
      <c r="D248" s="305"/>
      <c r="E248" s="292"/>
      <c r="F248" s="292"/>
      <c r="G248" s="561"/>
      <c r="H248" s="561"/>
      <c r="I248" s="602"/>
    </row>
    <row r="249" spans="1:9" s="147" customFormat="1" ht="15" x14ac:dyDescent="0.2">
      <c r="A249" s="472">
        <v>230</v>
      </c>
      <c r="B249" s="520"/>
      <c r="C249" s="305"/>
      <c r="D249" s="305"/>
      <c r="E249" s="292"/>
      <c r="F249" s="292"/>
      <c r="G249" s="561"/>
      <c r="H249" s="561"/>
      <c r="I249" s="602"/>
    </row>
    <row r="250" spans="1:9" s="147" customFormat="1" ht="15" x14ac:dyDescent="0.2">
      <c r="A250" s="471">
        <v>231</v>
      </c>
      <c r="B250" s="520"/>
      <c r="C250" s="305"/>
      <c r="D250" s="305"/>
      <c r="E250" s="292"/>
      <c r="F250" s="292"/>
      <c r="G250" s="561"/>
      <c r="H250" s="561"/>
      <c r="I250" s="602"/>
    </row>
    <row r="251" spans="1:9" s="147" customFormat="1" ht="15" x14ac:dyDescent="0.2">
      <c r="A251" s="472">
        <v>232</v>
      </c>
      <c r="B251" s="520"/>
      <c r="C251" s="305"/>
      <c r="D251" s="305"/>
      <c r="E251" s="292"/>
      <c r="F251" s="292"/>
      <c r="G251" s="561"/>
      <c r="H251" s="561"/>
      <c r="I251" s="602"/>
    </row>
    <row r="252" spans="1:9" s="147" customFormat="1" ht="15" x14ac:dyDescent="0.2">
      <c r="A252" s="471">
        <v>233</v>
      </c>
      <c r="B252" s="520"/>
      <c r="C252" s="305"/>
      <c r="D252" s="305"/>
      <c r="E252" s="292"/>
      <c r="F252" s="292"/>
      <c r="G252" s="561"/>
      <c r="H252" s="561"/>
      <c r="I252" s="602"/>
    </row>
    <row r="253" spans="1:9" s="147" customFormat="1" ht="15" x14ac:dyDescent="0.2">
      <c r="A253" s="472">
        <v>234</v>
      </c>
      <c r="B253" s="520"/>
      <c r="C253" s="305"/>
      <c r="D253" s="305"/>
      <c r="E253" s="292"/>
      <c r="F253" s="292"/>
      <c r="G253" s="561"/>
      <c r="H253" s="561"/>
      <c r="I253" s="602"/>
    </row>
    <row r="254" spans="1:9" s="147" customFormat="1" ht="15" x14ac:dyDescent="0.2">
      <c r="A254" s="471">
        <v>235</v>
      </c>
      <c r="B254" s="520"/>
      <c r="C254" s="305"/>
      <c r="D254" s="305"/>
      <c r="E254" s="292"/>
      <c r="F254" s="292"/>
      <c r="G254" s="561"/>
      <c r="H254" s="561"/>
      <c r="I254" s="602"/>
    </row>
    <row r="255" spans="1:9" s="147" customFormat="1" ht="15" x14ac:dyDescent="0.2">
      <c r="A255" s="472">
        <v>236</v>
      </c>
      <c r="B255" s="520"/>
      <c r="C255" s="305"/>
      <c r="D255" s="305"/>
      <c r="E255" s="292"/>
      <c r="F255" s="292"/>
      <c r="G255" s="561"/>
      <c r="H255" s="561"/>
      <c r="I255" s="602"/>
    </row>
    <row r="256" spans="1:9" s="147" customFormat="1" ht="15" x14ac:dyDescent="0.2">
      <c r="A256" s="471">
        <v>237</v>
      </c>
      <c r="B256" s="520"/>
      <c r="C256" s="305"/>
      <c r="D256" s="305"/>
      <c r="E256" s="292"/>
      <c r="F256" s="292"/>
      <c r="G256" s="561"/>
      <c r="H256" s="561"/>
      <c r="I256" s="602"/>
    </row>
    <row r="257" spans="1:9" s="147" customFormat="1" ht="15" x14ac:dyDescent="0.2">
      <c r="A257" s="472">
        <v>238</v>
      </c>
      <c r="B257" s="520"/>
      <c r="C257" s="305"/>
      <c r="D257" s="305"/>
      <c r="E257" s="292"/>
      <c r="F257" s="292"/>
      <c r="G257" s="561"/>
      <c r="H257" s="561"/>
      <c r="I257" s="602"/>
    </row>
    <row r="258" spans="1:9" s="147" customFormat="1" ht="15" x14ac:dyDescent="0.2">
      <c r="A258" s="471">
        <v>239</v>
      </c>
      <c r="B258" s="520"/>
      <c r="C258" s="305"/>
      <c r="D258" s="305"/>
      <c r="E258" s="292"/>
      <c r="F258" s="292"/>
      <c r="G258" s="561"/>
      <c r="H258" s="561"/>
      <c r="I258" s="602"/>
    </row>
    <row r="259" spans="1:9" s="147" customFormat="1" ht="15" x14ac:dyDescent="0.2">
      <c r="A259" s="472">
        <v>240</v>
      </c>
      <c r="B259" s="520"/>
      <c r="C259" s="305"/>
      <c r="D259" s="305"/>
      <c r="E259" s="292"/>
      <c r="F259" s="292"/>
      <c r="G259" s="561"/>
      <c r="H259" s="561"/>
      <c r="I259" s="602"/>
    </row>
    <row r="260" spans="1:9" s="147" customFormat="1" ht="15" x14ac:dyDescent="0.2">
      <c r="A260" s="471">
        <v>241</v>
      </c>
      <c r="B260" s="520"/>
      <c r="C260" s="305"/>
      <c r="D260" s="305"/>
      <c r="E260" s="292"/>
      <c r="F260" s="292"/>
      <c r="G260" s="561"/>
      <c r="H260" s="561"/>
      <c r="I260" s="602"/>
    </row>
    <row r="261" spans="1:9" s="147" customFormat="1" ht="15" x14ac:dyDescent="0.2">
      <c r="A261" s="472">
        <v>242</v>
      </c>
      <c r="B261" s="520"/>
      <c r="C261" s="305"/>
      <c r="D261" s="305"/>
      <c r="E261" s="292"/>
      <c r="F261" s="292"/>
      <c r="G261" s="561"/>
      <c r="H261" s="561"/>
      <c r="I261" s="602"/>
    </row>
    <row r="262" spans="1:9" s="147" customFormat="1" ht="15" x14ac:dyDescent="0.2">
      <c r="A262" s="471">
        <v>243</v>
      </c>
      <c r="B262" s="520"/>
      <c r="C262" s="305"/>
      <c r="D262" s="305"/>
      <c r="E262" s="292"/>
      <c r="F262" s="292"/>
      <c r="G262" s="561"/>
      <c r="H262" s="561"/>
      <c r="I262" s="602"/>
    </row>
    <row r="263" spans="1:9" s="147" customFormat="1" ht="15" x14ac:dyDescent="0.2">
      <c r="A263" s="472">
        <v>244</v>
      </c>
      <c r="B263" s="520"/>
      <c r="C263" s="305"/>
      <c r="D263" s="305"/>
      <c r="E263" s="292"/>
      <c r="F263" s="292"/>
      <c r="G263" s="561"/>
      <c r="H263" s="561"/>
      <c r="I263" s="602"/>
    </row>
    <row r="264" spans="1:9" s="147" customFormat="1" ht="15" x14ac:dyDescent="0.2">
      <c r="A264" s="471">
        <v>245</v>
      </c>
      <c r="B264" s="520"/>
      <c r="C264" s="305"/>
      <c r="D264" s="305"/>
      <c r="E264" s="292"/>
      <c r="F264" s="292"/>
      <c r="G264" s="561"/>
      <c r="H264" s="561"/>
      <c r="I264" s="602"/>
    </row>
    <row r="265" spans="1:9" s="147" customFormat="1" ht="15" x14ac:dyDescent="0.2">
      <c r="A265" s="472">
        <v>246</v>
      </c>
      <c r="B265" s="520"/>
      <c r="C265" s="305"/>
      <c r="D265" s="305"/>
      <c r="E265" s="292"/>
      <c r="F265" s="292"/>
      <c r="G265" s="561"/>
      <c r="H265" s="561"/>
      <c r="I265" s="602"/>
    </row>
    <row r="266" spans="1:9" s="147" customFormat="1" ht="15" x14ac:dyDescent="0.2">
      <c r="A266" s="471">
        <v>247</v>
      </c>
      <c r="B266" s="520"/>
      <c r="C266" s="305"/>
      <c r="D266" s="305"/>
      <c r="E266" s="292"/>
      <c r="F266" s="292"/>
      <c r="G266" s="561"/>
      <c r="H266" s="561"/>
      <c r="I266" s="602"/>
    </row>
    <row r="267" spans="1:9" s="147" customFormat="1" ht="15" x14ac:dyDescent="0.2">
      <c r="A267" s="472">
        <v>248</v>
      </c>
      <c r="B267" s="520"/>
      <c r="C267" s="305"/>
      <c r="D267" s="305"/>
      <c r="E267" s="292"/>
      <c r="F267" s="292"/>
      <c r="G267" s="561"/>
      <c r="H267" s="561"/>
      <c r="I267" s="602"/>
    </row>
    <row r="268" spans="1:9" s="147" customFormat="1" ht="15" x14ac:dyDescent="0.2">
      <c r="A268" s="471">
        <v>249</v>
      </c>
      <c r="B268" s="520"/>
      <c r="C268" s="305"/>
      <c r="D268" s="305"/>
      <c r="E268" s="292"/>
      <c r="F268" s="292"/>
      <c r="G268" s="561"/>
      <c r="H268" s="561"/>
      <c r="I268" s="602"/>
    </row>
    <row r="269" spans="1:9" s="147" customFormat="1" ht="15" x14ac:dyDescent="0.2">
      <c r="A269" s="472">
        <v>250</v>
      </c>
      <c r="B269" s="520"/>
      <c r="C269" s="305"/>
      <c r="D269" s="305"/>
      <c r="E269" s="292"/>
      <c r="F269" s="292"/>
      <c r="G269" s="561"/>
      <c r="H269" s="561"/>
      <c r="I269" s="602"/>
    </row>
    <row r="270" spans="1:9" s="147" customFormat="1" ht="15" x14ac:dyDescent="0.2">
      <c r="A270" s="471">
        <v>251</v>
      </c>
      <c r="B270" s="520"/>
      <c r="C270" s="305"/>
      <c r="D270" s="305"/>
      <c r="E270" s="292"/>
      <c r="F270" s="292"/>
      <c r="G270" s="561"/>
      <c r="H270" s="561"/>
      <c r="I270" s="602"/>
    </row>
    <row r="271" spans="1:9" s="147" customFormat="1" ht="15" x14ac:dyDescent="0.2">
      <c r="A271" s="472">
        <v>252</v>
      </c>
      <c r="B271" s="520"/>
      <c r="C271" s="305"/>
      <c r="D271" s="305"/>
      <c r="E271" s="292"/>
      <c r="F271" s="292"/>
      <c r="G271" s="561"/>
      <c r="H271" s="561"/>
      <c r="I271" s="602"/>
    </row>
    <row r="272" spans="1:9" s="147" customFormat="1" ht="15" x14ac:dyDescent="0.2">
      <c r="A272" s="471">
        <v>253</v>
      </c>
      <c r="B272" s="520"/>
      <c r="C272" s="305"/>
      <c r="D272" s="305"/>
      <c r="E272" s="292"/>
      <c r="F272" s="292"/>
      <c r="G272" s="561"/>
      <c r="H272" s="561"/>
      <c r="I272" s="602"/>
    </row>
    <row r="273" spans="1:9" s="147" customFormat="1" ht="15" x14ac:dyDescent="0.2">
      <c r="A273" s="472">
        <v>254</v>
      </c>
      <c r="B273" s="520"/>
      <c r="C273" s="305"/>
      <c r="D273" s="305"/>
      <c r="E273" s="292"/>
      <c r="F273" s="292"/>
      <c r="G273" s="561"/>
      <c r="H273" s="561"/>
      <c r="I273" s="602"/>
    </row>
    <row r="274" spans="1:9" s="147" customFormat="1" ht="15" x14ac:dyDescent="0.2">
      <c r="A274" s="471">
        <v>255</v>
      </c>
      <c r="B274" s="520"/>
      <c r="C274" s="305"/>
      <c r="D274" s="305"/>
      <c r="E274" s="292"/>
      <c r="F274" s="292"/>
      <c r="G274" s="561"/>
      <c r="H274" s="561"/>
      <c r="I274" s="602"/>
    </row>
    <row r="275" spans="1:9" s="147" customFormat="1" ht="15" x14ac:dyDescent="0.2">
      <c r="A275" s="472">
        <v>256</v>
      </c>
      <c r="B275" s="520"/>
      <c r="C275" s="305"/>
      <c r="D275" s="305"/>
      <c r="E275" s="292"/>
      <c r="F275" s="292"/>
      <c r="G275" s="561"/>
      <c r="H275" s="561"/>
      <c r="I275" s="602"/>
    </row>
    <row r="276" spans="1:9" s="147" customFormat="1" ht="15" x14ac:dyDescent="0.2">
      <c r="A276" s="471">
        <v>257</v>
      </c>
      <c r="B276" s="520"/>
      <c r="C276" s="305"/>
      <c r="D276" s="305"/>
      <c r="E276" s="292"/>
      <c r="F276" s="292"/>
      <c r="G276" s="561"/>
      <c r="H276" s="561"/>
      <c r="I276" s="602"/>
    </row>
    <row r="277" spans="1:9" s="147" customFormat="1" ht="15" x14ac:dyDescent="0.2">
      <c r="A277" s="472">
        <v>258</v>
      </c>
      <c r="B277" s="520"/>
      <c r="C277" s="305"/>
      <c r="D277" s="305"/>
      <c r="E277" s="292"/>
      <c r="F277" s="292"/>
      <c r="G277" s="561"/>
      <c r="H277" s="561"/>
      <c r="I277" s="602"/>
    </row>
    <row r="278" spans="1:9" s="147" customFormat="1" ht="15" x14ac:dyDescent="0.2">
      <c r="A278" s="471">
        <v>259</v>
      </c>
      <c r="B278" s="520"/>
      <c r="C278" s="305"/>
      <c r="D278" s="305"/>
      <c r="E278" s="292"/>
      <c r="F278" s="292"/>
      <c r="G278" s="561"/>
      <c r="H278" s="561"/>
      <c r="I278" s="602"/>
    </row>
    <row r="279" spans="1:9" s="147" customFormat="1" ht="15" x14ac:dyDescent="0.2">
      <c r="A279" s="472">
        <v>260</v>
      </c>
      <c r="B279" s="520"/>
      <c r="C279" s="305"/>
      <c r="D279" s="305"/>
      <c r="E279" s="292"/>
      <c r="F279" s="292"/>
      <c r="G279" s="561"/>
      <c r="H279" s="561"/>
      <c r="I279" s="602"/>
    </row>
    <row r="280" spans="1:9" s="147" customFormat="1" ht="15" x14ac:dyDescent="0.2">
      <c r="A280" s="471">
        <v>261</v>
      </c>
      <c r="B280" s="520"/>
      <c r="C280" s="305"/>
      <c r="D280" s="305"/>
      <c r="E280" s="292"/>
      <c r="F280" s="292"/>
      <c r="G280" s="561"/>
      <c r="H280" s="561"/>
      <c r="I280" s="602"/>
    </row>
    <row r="281" spans="1:9" s="147" customFormat="1" ht="15" x14ac:dyDescent="0.2">
      <c r="A281" s="472">
        <v>262</v>
      </c>
      <c r="B281" s="520"/>
      <c r="C281" s="305"/>
      <c r="D281" s="305"/>
      <c r="E281" s="292"/>
      <c r="F281" s="292"/>
      <c r="G281" s="561"/>
      <c r="H281" s="561"/>
      <c r="I281" s="602"/>
    </row>
    <row r="282" spans="1:9" s="147" customFormat="1" ht="15" x14ac:dyDescent="0.2">
      <c r="A282" s="471">
        <v>263</v>
      </c>
      <c r="B282" s="520"/>
      <c r="C282" s="305"/>
      <c r="D282" s="305"/>
      <c r="E282" s="292"/>
      <c r="F282" s="292"/>
      <c r="G282" s="561"/>
      <c r="H282" s="561"/>
      <c r="I282" s="602"/>
    </row>
    <row r="283" spans="1:9" s="147" customFormat="1" ht="15" x14ac:dyDescent="0.2">
      <c r="A283" s="472">
        <v>264</v>
      </c>
      <c r="B283" s="520"/>
      <c r="C283" s="305"/>
      <c r="D283" s="305"/>
      <c r="E283" s="292"/>
      <c r="F283" s="292"/>
      <c r="G283" s="561"/>
      <c r="H283" s="561"/>
      <c r="I283" s="602"/>
    </row>
    <row r="284" spans="1:9" s="147" customFormat="1" ht="15" x14ac:dyDescent="0.2">
      <c r="A284" s="471">
        <v>265</v>
      </c>
      <c r="B284" s="520"/>
      <c r="C284" s="305"/>
      <c r="D284" s="305"/>
      <c r="E284" s="292"/>
      <c r="F284" s="292"/>
      <c r="G284" s="561"/>
      <c r="H284" s="561"/>
      <c r="I284" s="602"/>
    </row>
    <row r="285" spans="1:9" s="147" customFormat="1" ht="15" x14ac:dyDescent="0.2">
      <c r="A285" s="472">
        <v>266</v>
      </c>
      <c r="B285" s="520"/>
      <c r="C285" s="305"/>
      <c r="D285" s="305"/>
      <c r="E285" s="292"/>
      <c r="F285" s="292"/>
      <c r="G285" s="561"/>
      <c r="H285" s="561"/>
      <c r="I285" s="602"/>
    </row>
    <row r="286" spans="1:9" s="147" customFormat="1" ht="15" x14ac:dyDescent="0.2">
      <c r="A286" s="471">
        <v>267</v>
      </c>
      <c r="B286" s="520"/>
      <c r="C286" s="305"/>
      <c r="D286" s="305"/>
      <c r="E286" s="292"/>
      <c r="F286" s="292"/>
      <c r="G286" s="561"/>
      <c r="H286" s="561"/>
      <c r="I286" s="602"/>
    </row>
    <row r="287" spans="1:9" s="147" customFormat="1" ht="15" x14ac:dyDescent="0.2">
      <c r="A287" s="472">
        <v>268</v>
      </c>
      <c r="B287" s="520"/>
      <c r="C287" s="305"/>
      <c r="D287" s="305"/>
      <c r="E287" s="292"/>
      <c r="F287" s="292"/>
      <c r="G287" s="561"/>
      <c r="H287" s="561"/>
      <c r="I287" s="602"/>
    </row>
    <row r="288" spans="1:9" s="147" customFormat="1" ht="15" x14ac:dyDescent="0.2">
      <c r="A288" s="471">
        <v>269</v>
      </c>
      <c r="B288" s="520"/>
      <c r="C288" s="305"/>
      <c r="D288" s="305"/>
      <c r="E288" s="292"/>
      <c r="F288" s="292"/>
      <c r="G288" s="561"/>
      <c r="H288" s="561"/>
      <c r="I288" s="602"/>
    </row>
    <row r="289" spans="1:9" s="147" customFormat="1" ht="15" x14ac:dyDescent="0.2">
      <c r="A289" s="472">
        <v>270</v>
      </c>
      <c r="B289" s="520"/>
      <c r="C289" s="305"/>
      <c r="D289" s="305"/>
      <c r="E289" s="292"/>
      <c r="F289" s="292"/>
      <c r="G289" s="561"/>
      <c r="H289" s="561"/>
      <c r="I289" s="602"/>
    </row>
    <row r="290" spans="1:9" s="147" customFormat="1" ht="15" x14ac:dyDescent="0.2">
      <c r="A290" s="471">
        <v>271</v>
      </c>
      <c r="B290" s="520"/>
      <c r="C290" s="305"/>
      <c r="D290" s="305"/>
      <c r="E290" s="292"/>
      <c r="F290" s="292"/>
      <c r="G290" s="561"/>
      <c r="H290" s="561"/>
      <c r="I290" s="602"/>
    </row>
    <row r="291" spans="1:9" s="147" customFormat="1" ht="15" x14ac:dyDescent="0.2">
      <c r="A291" s="472">
        <v>272</v>
      </c>
      <c r="B291" s="520"/>
      <c r="C291" s="305"/>
      <c r="D291" s="305"/>
      <c r="E291" s="292"/>
      <c r="F291" s="292"/>
      <c r="G291" s="561"/>
      <c r="H291" s="561"/>
      <c r="I291" s="602"/>
    </row>
    <row r="292" spans="1:9" s="147" customFormat="1" ht="15" x14ac:dyDescent="0.2">
      <c r="A292" s="471">
        <v>273</v>
      </c>
      <c r="B292" s="520"/>
      <c r="C292" s="305"/>
      <c r="D292" s="305"/>
      <c r="E292" s="292"/>
      <c r="F292" s="292"/>
      <c r="G292" s="561"/>
      <c r="H292" s="561"/>
      <c r="I292" s="602"/>
    </row>
    <row r="293" spans="1:9" s="147" customFormat="1" ht="15" x14ac:dyDescent="0.2">
      <c r="A293" s="472">
        <v>274</v>
      </c>
      <c r="B293" s="520"/>
      <c r="C293" s="305"/>
      <c r="D293" s="305"/>
      <c r="E293" s="292"/>
      <c r="F293" s="292"/>
      <c r="G293" s="561"/>
      <c r="H293" s="561"/>
      <c r="I293" s="602"/>
    </row>
    <row r="294" spans="1:9" s="147" customFormat="1" ht="15" x14ac:dyDescent="0.2">
      <c r="A294" s="471">
        <v>275</v>
      </c>
      <c r="B294" s="520"/>
      <c r="C294" s="305"/>
      <c r="D294" s="305"/>
      <c r="E294" s="292"/>
      <c r="F294" s="292"/>
      <c r="G294" s="561"/>
      <c r="H294" s="561"/>
      <c r="I294" s="602"/>
    </row>
    <row r="295" spans="1:9" s="147" customFormat="1" ht="15" x14ac:dyDescent="0.2">
      <c r="A295" s="472">
        <v>276</v>
      </c>
      <c r="B295" s="520"/>
      <c r="C295" s="305"/>
      <c r="D295" s="305"/>
      <c r="E295" s="292"/>
      <c r="F295" s="292"/>
      <c r="G295" s="561"/>
      <c r="H295" s="561"/>
      <c r="I295" s="602"/>
    </row>
    <row r="296" spans="1:9" s="147" customFormat="1" ht="15" x14ac:dyDescent="0.2">
      <c r="A296" s="471">
        <v>277</v>
      </c>
      <c r="B296" s="520"/>
      <c r="C296" s="305"/>
      <c r="D296" s="305"/>
      <c r="E296" s="292"/>
      <c r="F296" s="292"/>
      <c r="G296" s="561"/>
      <c r="H296" s="561"/>
      <c r="I296" s="602"/>
    </row>
    <row r="297" spans="1:9" s="147" customFormat="1" ht="15" x14ac:dyDescent="0.2">
      <c r="A297" s="472">
        <v>278</v>
      </c>
      <c r="B297" s="520"/>
      <c r="C297" s="305"/>
      <c r="D297" s="305"/>
      <c r="E297" s="292"/>
      <c r="F297" s="292"/>
      <c r="G297" s="561"/>
      <c r="H297" s="561"/>
      <c r="I297" s="602"/>
    </row>
    <row r="298" spans="1:9" s="147" customFormat="1" ht="15" x14ac:dyDescent="0.2">
      <c r="A298" s="471">
        <v>279</v>
      </c>
      <c r="B298" s="520"/>
      <c r="C298" s="305"/>
      <c r="D298" s="305"/>
      <c r="E298" s="292"/>
      <c r="F298" s="292"/>
      <c r="G298" s="561"/>
      <c r="H298" s="561"/>
      <c r="I298" s="602"/>
    </row>
    <row r="299" spans="1:9" s="147" customFormat="1" ht="15" x14ac:dyDescent="0.2">
      <c r="A299" s="472">
        <v>280</v>
      </c>
      <c r="B299" s="520"/>
      <c r="C299" s="305"/>
      <c r="D299" s="305"/>
      <c r="E299" s="292"/>
      <c r="F299" s="292"/>
      <c r="G299" s="561"/>
      <c r="H299" s="561"/>
      <c r="I299" s="602"/>
    </row>
    <row r="300" spans="1:9" s="147" customFormat="1" ht="15" x14ac:dyDescent="0.2">
      <c r="A300" s="471">
        <v>281</v>
      </c>
      <c r="B300" s="520"/>
      <c r="C300" s="305"/>
      <c r="D300" s="305"/>
      <c r="E300" s="292"/>
      <c r="F300" s="292"/>
      <c r="G300" s="561"/>
      <c r="H300" s="561"/>
      <c r="I300" s="602"/>
    </row>
    <row r="301" spans="1:9" s="147" customFormat="1" ht="15" x14ac:dyDescent="0.2">
      <c r="A301" s="472">
        <v>282</v>
      </c>
      <c r="B301" s="520"/>
      <c r="C301" s="305"/>
      <c r="D301" s="305"/>
      <c r="E301" s="292"/>
      <c r="F301" s="292"/>
      <c r="G301" s="561"/>
      <c r="H301" s="561"/>
      <c r="I301" s="602"/>
    </row>
    <row r="302" spans="1:9" s="147" customFormat="1" ht="15" x14ac:dyDescent="0.2">
      <c r="A302" s="471">
        <v>283</v>
      </c>
      <c r="B302" s="520"/>
      <c r="C302" s="305"/>
      <c r="D302" s="305"/>
      <c r="E302" s="292"/>
      <c r="F302" s="292"/>
      <c r="G302" s="561"/>
      <c r="H302" s="561"/>
      <c r="I302" s="602"/>
    </row>
    <row r="303" spans="1:9" s="147" customFormat="1" ht="15" x14ac:dyDescent="0.2">
      <c r="A303" s="472">
        <v>284</v>
      </c>
      <c r="B303" s="520"/>
      <c r="C303" s="305"/>
      <c r="D303" s="305"/>
      <c r="E303" s="292"/>
      <c r="F303" s="292"/>
      <c r="G303" s="561"/>
      <c r="H303" s="561"/>
      <c r="I303" s="602"/>
    </row>
    <row r="304" spans="1:9" s="147" customFormat="1" ht="15" x14ac:dyDescent="0.2">
      <c r="A304" s="471">
        <v>285</v>
      </c>
      <c r="B304" s="520"/>
      <c r="C304" s="305"/>
      <c r="D304" s="305"/>
      <c r="E304" s="292"/>
      <c r="F304" s="292"/>
      <c r="G304" s="561"/>
      <c r="H304" s="561"/>
      <c r="I304" s="602"/>
    </row>
    <row r="305" spans="1:9" s="147" customFormat="1" ht="15" x14ac:dyDescent="0.2">
      <c r="A305" s="472">
        <v>286</v>
      </c>
      <c r="B305" s="520"/>
      <c r="C305" s="305"/>
      <c r="D305" s="305"/>
      <c r="E305" s="292"/>
      <c r="F305" s="292"/>
      <c r="G305" s="561"/>
      <c r="H305" s="561"/>
      <c r="I305" s="602"/>
    </row>
    <row r="306" spans="1:9" s="147" customFormat="1" ht="15" x14ac:dyDescent="0.2">
      <c r="A306" s="471">
        <v>287</v>
      </c>
      <c r="B306" s="520"/>
      <c r="C306" s="305"/>
      <c r="D306" s="305"/>
      <c r="E306" s="292"/>
      <c r="F306" s="292"/>
      <c r="G306" s="561"/>
      <c r="H306" s="561"/>
      <c r="I306" s="602"/>
    </row>
    <row r="307" spans="1:9" s="147" customFormat="1" ht="15" x14ac:dyDescent="0.2">
      <c r="A307" s="472">
        <v>288</v>
      </c>
      <c r="B307" s="520"/>
      <c r="C307" s="305"/>
      <c r="D307" s="305"/>
      <c r="E307" s="292"/>
      <c r="F307" s="292"/>
      <c r="G307" s="561"/>
      <c r="H307" s="561"/>
      <c r="I307" s="602"/>
    </row>
    <row r="308" spans="1:9" s="147" customFormat="1" ht="15" x14ac:dyDescent="0.2">
      <c r="A308" s="471">
        <v>289</v>
      </c>
      <c r="B308" s="520"/>
      <c r="C308" s="305"/>
      <c r="D308" s="305"/>
      <c r="E308" s="292"/>
      <c r="F308" s="292"/>
      <c r="G308" s="561"/>
      <c r="H308" s="561"/>
      <c r="I308" s="602"/>
    </row>
    <row r="309" spans="1:9" s="147" customFormat="1" ht="15" x14ac:dyDescent="0.2">
      <c r="A309" s="472">
        <v>290</v>
      </c>
      <c r="B309" s="520"/>
      <c r="C309" s="305"/>
      <c r="D309" s="305"/>
      <c r="E309" s="292"/>
      <c r="F309" s="292"/>
      <c r="G309" s="561"/>
      <c r="H309" s="561"/>
      <c r="I309" s="602"/>
    </row>
    <row r="310" spans="1:9" s="147" customFormat="1" ht="15" x14ac:dyDescent="0.2">
      <c r="A310" s="471">
        <v>291</v>
      </c>
      <c r="B310" s="520"/>
      <c r="C310" s="305"/>
      <c r="D310" s="305"/>
      <c r="E310" s="292"/>
      <c r="F310" s="292"/>
      <c r="G310" s="561"/>
      <c r="H310" s="561"/>
      <c r="I310" s="602"/>
    </row>
    <row r="311" spans="1:9" s="147" customFormat="1" ht="15" x14ac:dyDescent="0.2">
      <c r="A311" s="472">
        <v>292</v>
      </c>
      <c r="B311" s="520"/>
      <c r="C311" s="305"/>
      <c r="D311" s="305"/>
      <c r="E311" s="292"/>
      <c r="F311" s="292"/>
      <c r="G311" s="561"/>
      <c r="H311" s="561"/>
      <c r="I311" s="602"/>
    </row>
    <row r="312" spans="1:9" s="147" customFormat="1" ht="15" x14ac:dyDescent="0.2">
      <c r="A312" s="471">
        <v>293</v>
      </c>
      <c r="B312" s="520"/>
      <c r="C312" s="305"/>
      <c r="D312" s="305"/>
      <c r="E312" s="292"/>
      <c r="F312" s="292"/>
      <c r="G312" s="561"/>
      <c r="H312" s="561"/>
      <c r="I312" s="602"/>
    </row>
    <row r="313" spans="1:9" s="147" customFormat="1" ht="15" x14ac:dyDescent="0.2">
      <c r="A313" s="472">
        <v>294</v>
      </c>
      <c r="B313" s="520"/>
      <c r="C313" s="305"/>
      <c r="D313" s="305"/>
      <c r="E313" s="292"/>
      <c r="F313" s="292"/>
      <c r="G313" s="561"/>
      <c r="H313" s="561"/>
      <c r="I313" s="602"/>
    </row>
    <row r="314" spans="1:9" s="147" customFormat="1" ht="15" x14ac:dyDescent="0.2">
      <c r="A314" s="471">
        <v>295</v>
      </c>
      <c r="B314" s="520"/>
      <c r="C314" s="305"/>
      <c r="D314" s="305"/>
      <c r="E314" s="292"/>
      <c r="F314" s="292"/>
      <c r="G314" s="561"/>
      <c r="H314" s="561"/>
      <c r="I314" s="602"/>
    </row>
    <row r="315" spans="1:9" s="147" customFormat="1" ht="15" x14ac:dyDescent="0.2">
      <c r="A315" s="472">
        <v>296</v>
      </c>
      <c r="B315" s="520"/>
      <c r="C315" s="305"/>
      <c r="D315" s="305"/>
      <c r="E315" s="292"/>
      <c r="F315" s="292"/>
      <c r="G315" s="561"/>
      <c r="H315" s="561"/>
      <c r="I315" s="602"/>
    </row>
    <row r="316" spans="1:9" s="147" customFormat="1" ht="15" x14ac:dyDescent="0.2">
      <c r="A316" s="471">
        <v>297</v>
      </c>
      <c r="B316" s="520"/>
      <c r="C316" s="305"/>
      <c r="D316" s="305"/>
      <c r="E316" s="292"/>
      <c r="F316" s="292"/>
      <c r="G316" s="561"/>
      <c r="H316" s="561"/>
      <c r="I316" s="602"/>
    </row>
    <row r="317" spans="1:9" s="147" customFormat="1" ht="15" x14ac:dyDescent="0.2">
      <c r="A317" s="472">
        <v>298</v>
      </c>
      <c r="B317" s="520"/>
      <c r="C317" s="305"/>
      <c r="D317" s="305"/>
      <c r="E317" s="292"/>
      <c r="F317" s="292"/>
      <c r="G317" s="561"/>
      <c r="H317" s="561"/>
      <c r="I317" s="602"/>
    </row>
    <row r="318" spans="1:9" s="147" customFormat="1" ht="15" x14ac:dyDescent="0.2">
      <c r="A318" s="471">
        <v>299</v>
      </c>
      <c r="B318" s="520"/>
      <c r="C318" s="305"/>
      <c r="D318" s="305"/>
      <c r="E318" s="292"/>
      <c r="F318" s="292"/>
      <c r="G318" s="561"/>
      <c r="H318" s="561"/>
      <c r="I318" s="602"/>
    </row>
    <row r="319" spans="1:9" s="147" customFormat="1" ht="15" x14ac:dyDescent="0.2">
      <c r="A319" s="472">
        <v>300</v>
      </c>
      <c r="B319" s="520"/>
      <c r="C319" s="305"/>
      <c r="D319" s="305"/>
      <c r="E319" s="292"/>
      <c r="F319" s="292"/>
      <c r="G319" s="561"/>
      <c r="H319" s="561"/>
      <c r="I319" s="602"/>
    </row>
    <row r="320" spans="1:9" s="147" customFormat="1" ht="15" x14ac:dyDescent="0.2">
      <c r="A320" s="471">
        <v>301</v>
      </c>
      <c r="B320" s="520"/>
      <c r="C320" s="305"/>
      <c r="D320" s="305"/>
      <c r="E320" s="292"/>
      <c r="F320" s="292"/>
      <c r="G320" s="561"/>
      <c r="H320" s="561"/>
      <c r="I320" s="602"/>
    </row>
    <row r="321" spans="1:9" s="147" customFormat="1" ht="15" x14ac:dyDescent="0.2">
      <c r="A321" s="472">
        <v>302</v>
      </c>
      <c r="B321" s="520"/>
      <c r="C321" s="305"/>
      <c r="D321" s="305"/>
      <c r="E321" s="292"/>
      <c r="F321" s="292"/>
      <c r="G321" s="561"/>
      <c r="H321" s="561"/>
      <c r="I321" s="602"/>
    </row>
    <row r="322" spans="1:9" s="147" customFormat="1" ht="15" x14ac:dyDescent="0.2">
      <c r="A322" s="471">
        <v>303</v>
      </c>
      <c r="B322" s="520"/>
      <c r="C322" s="305"/>
      <c r="D322" s="305"/>
      <c r="E322" s="292"/>
      <c r="F322" s="292"/>
      <c r="G322" s="561"/>
      <c r="H322" s="561"/>
      <c r="I322" s="602"/>
    </row>
    <row r="323" spans="1:9" s="147" customFormat="1" ht="15" x14ac:dyDescent="0.2">
      <c r="A323" s="472">
        <v>304</v>
      </c>
      <c r="B323" s="520"/>
      <c r="C323" s="305"/>
      <c r="D323" s="305"/>
      <c r="E323" s="292"/>
      <c r="F323" s="292"/>
      <c r="G323" s="561"/>
      <c r="H323" s="561"/>
      <c r="I323" s="602"/>
    </row>
    <row r="324" spans="1:9" s="147" customFormat="1" ht="15" x14ac:dyDescent="0.2">
      <c r="A324" s="471">
        <v>305</v>
      </c>
      <c r="B324" s="520"/>
      <c r="C324" s="305"/>
      <c r="D324" s="305"/>
      <c r="E324" s="292"/>
      <c r="F324" s="292"/>
      <c r="G324" s="561"/>
      <c r="H324" s="561"/>
      <c r="I324" s="602"/>
    </row>
    <row r="325" spans="1:9" s="147" customFormat="1" ht="15" x14ac:dyDescent="0.2">
      <c r="A325" s="472">
        <v>306</v>
      </c>
      <c r="B325" s="520"/>
      <c r="C325" s="305"/>
      <c r="D325" s="305"/>
      <c r="E325" s="292"/>
      <c r="F325" s="292"/>
      <c r="G325" s="561"/>
      <c r="H325" s="561"/>
      <c r="I325" s="602"/>
    </row>
    <row r="326" spans="1:9" s="147" customFormat="1" ht="15" x14ac:dyDescent="0.2">
      <c r="A326" s="471">
        <v>307</v>
      </c>
      <c r="B326" s="520"/>
      <c r="C326" s="305"/>
      <c r="D326" s="305"/>
      <c r="E326" s="292"/>
      <c r="F326" s="292"/>
      <c r="G326" s="561"/>
      <c r="H326" s="561"/>
      <c r="I326" s="602"/>
    </row>
    <row r="327" spans="1:9" s="147" customFormat="1" ht="15" x14ac:dyDescent="0.2">
      <c r="A327" s="472">
        <v>308</v>
      </c>
      <c r="B327" s="520"/>
      <c r="C327" s="305"/>
      <c r="D327" s="305"/>
      <c r="E327" s="292"/>
      <c r="F327" s="292"/>
      <c r="G327" s="561"/>
      <c r="H327" s="561"/>
      <c r="I327" s="602"/>
    </row>
    <row r="328" spans="1:9" s="147" customFormat="1" ht="15" x14ac:dyDescent="0.2">
      <c r="A328" s="471">
        <v>309</v>
      </c>
      <c r="B328" s="520"/>
      <c r="C328" s="305"/>
      <c r="D328" s="305"/>
      <c r="E328" s="292"/>
      <c r="F328" s="292"/>
      <c r="G328" s="561"/>
      <c r="H328" s="561"/>
      <c r="I328" s="602"/>
    </row>
    <row r="329" spans="1:9" s="147" customFormat="1" ht="15" x14ac:dyDescent="0.2">
      <c r="A329" s="472">
        <v>310</v>
      </c>
      <c r="B329" s="520"/>
      <c r="C329" s="305"/>
      <c r="D329" s="305"/>
      <c r="E329" s="292"/>
      <c r="F329" s="292"/>
      <c r="G329" s="561"/>
      <c r="H329" s="561"/>
      <c r="I329" s="602"/>
    </row>
    <row r="330" spans="1:9" s="147" customFormat="1" ht="15" x14ac:dyDescent="0.2">
      <c r="A330" s="471">
        <v>311</v>
      </c>
      <c r="B330" s="520"/>
      <c r="C330" s="305"/>
      <c r="D330" s="305"/>
      <c r="E330" s="292"/>
      <c r="F330" s="292"/>
      <c r="G330" s="561"/>
      <c r="H330" s="561"/>
      <c r="I330" s="602"/>
    </row>
    <row r="331" spans="1:9" s="147" customFormat="1" ht="15" x14ac:dyDescent="0.2">
      <c r="A331" s="472">
        <v>312</v>
      </c>
      <c r="B331" s="520"/>
      <c r="C331" s="305"/>
      <c r="D331" s="305"/>
      <c r="E331" s="292"/>
      <c r="F331" s="292"/>
      <c r="G331" s="561"/>
      <c r="H331" s="561"/>
      <c r="I331" s="602"/>
    </row>
    <row r="332" spans="1:9" s="147" customFormat="1" ht="15" x14ac:dyDescent="0.2">
      <c r="A332" s="471">
        <v>313</v>
      </c>
      <c r="B332" s="520"/>
      <c r="C332" s="305"/>
      <c r="D332" s="305"/>
      <c r="E332" s="292"/>
      <c r="F332" s="292"/>
      <c r="G332" s="561"/>
      <c r="H332" s="561"/>
      <c r="I332" s="602"/>
    </row>
    <row r="333" spans="1:9" s="147" customFormat="1" ht="15" x14ac:dyDescent="0.2">
      <c r="A333" s="472">
        <v>314</v>
      </c>
      <c r="B333" s="520"/>
      <c r="C333" s="305"/>
      <c r="D333" s="305"/>
      <c r="E333" s="292"/>
      <c r="F333" s="292"/>
      <c r="G333" s="561"/>
      <c r="H333" s="561"/>
      <c r="I333" s="602"/>
    </row>
    <row r="334" spans="1:9" s="147" customFormat="1" ht="15" x14ac:dyDescent="0.2">
      <c r="A334" s="471">
        <v>315</v>
      </c>
      <c r="B334" s="520"/>
      <c r="C334" s="305"/>
      <c r="D334" s="305"/>
      <c r="E334" s="292"/>
      <c r="F334" s="292"/>
      <c r="G334" s="561"/>
      <c r="H334" s="561"/>
      <c r="I334" s="602"/>
    </row>
    <row r="335" spans="1:9" s="147" customFormat="1" ht="15" x14ac:dyDescent="0.2">
      <c r="A335" s="472">
        <v>316</v>
      </c>
      <c r="B335" s="520"/>
      <c r="C335" s="305"/>
      <c r="D335" s="305"/>
      <c r="E335" s="292"/>
      <c r="F335" s="292"/>
      <c r="G335" s="561"/>
      <c r="H335" s="561"/>
      <c r="I335" s="602"/>
    </row>
    <row r="336" spans="1:9" s="147" customFormat="1" ht="15" x14ac:dyDescent="0.2">
      <c r="A336" s="471">
        <v>317</v>
      </c>
      <c r="B336" s="520"/>
      <c r="C336" s="305"/>
      <c r="D336" s="305"/>
      <c r="E336" s="292"/>
      <c r="F336" s="292"/>
      <c r="G336" s="561"/>
      <c r="H336" s="561"/>
      <c r="I336" s="602"/>
    </row>
    <row r="337" spans="1:9" s="147" customFormat="1" ht="15" x14ac:dyDescent="0.2">
      <c r="A337" s="472">
        <v>318</v>
      </c>
      <c r="B337" s="520"/>
      <c r="C337" s="305"/>
      <c r="D337" s="305"/>
      <c r="E337" s="292"/>
      <c r="F337" s="292"/>
      <c r="G337" s="561"/>
      <c r="H337" s="561"/>
      <c r="I337" s="602"/>
    </row>
    <row r="338" spans="1:9" s="147" customFormat="1" ht="15" x14ac:dyDescent="0.2">
      <c r="A338" s="471">
        <v>319</v>
      </c>
      <c r="B338" s="520"/>
      <c r="C338" s="305"/>
      <c r="D338" s="305"/>
      <c r="E338" s="292"/>
      <c r="F338" s="292"/>
      <c r="G338" s="561"/>
      <c r="H338" s="561"/>
      <c r="I338" s="602"/>
    </row>
    <row r="339" spans="1:9" s="147" customFormat="1" ht="15" x14ac:dyDescent="0.2">
      <c r="A339" s="472">
        <v>320</v>
      </c>
      <c r="B339" s="520"/>
      <c r="C339" s="305"/>
      <c r="D339" s="305"/>
      <c r="E339" s="292"/>
      <c r="F339" s="292"/>
      <c r="G339" s="561"/>
      <c r="H339" s="561"/>
      <c r="I339" s="602"/>
    </row>
    <row r="340" spans="1:9" s="147" customFormat="1" ht="15" x14ac:dyDescent="0.2">
      <c r="A340" s="471">
        <v>321</v>
      </c>
      <c r="B340" s="520"/>
      <c r="C340" s="305"/>
      <c r="D340" s="305"/>
      <c r="E340" s="292"/>
      <c r="F340" s="292"/>
      <c r="G340" s="561"/>
      <c r="H340" s="561"/>
      <c r="I340" s="602"/>
    </row>
    <row r="341" spans="1:9" s="147" customFormat="1" ht="15" x14ac:dyDescent="0.2">
      <c r="A341" s="472">
        <v>322</v>
      </c>
      <c r="B341" s="520"/>
      <c r="C341" s="305"/>
      <c r="D341" s="305"/>
      <c r="E341" s="292"/>
      <c r="F341" s="292"/>
      <c r="G341" s="561"/>
      <c r="H341" s="561"/>
      <c r="I341" s="602"/>
    </row>
    <row r="342" spans="1:9" s="147" customFormat="1" ht="15" x14ac:dyDescent="0.2">
      <c r="A342" s="471">
        <v>323</v>
      </c>
      <c r="B342" s="520"/>
      <c r="C342" s="305"/>
      <c r="D342" s="305"/>
      <c r="E342" s="292"/>
      <c r="F342" s="292"/>
      <c r="G342" s="561"/>
      <c r="H342" s="561"/>
      <c r="I342" s="602"/>
    </row>
    <row r="343" spans="1:9" s="147" customFormat="1" ht="15" x14ac:dyDescent="0.2">
      <c r="A343" s="472">
        <v>324</v>
      </c>
      <c r="B343" s="520"/>
      <c r="C343" s="305"/>
      <c r="D343" s="305"/>
      <c r="E343" s="292"/>
      <c r="F343" s="292"/>
      <c r="G343" s="561"/>
      <c r="H343" s="561"/>
      <c r="I343" s="602"/>
    </row>
    <row r="344" spans="1:9" s="147" customFormat="1" ht="15" x14ac:dyDescent="0.2">
      <c r="A344" s="471">
        <v>325</v>
      </c>
      <c r="B344" s="520"/>
      <c r="C344" s="305"/>
      <c r="D344" s="305"/>
      <c r="E344" s="292"/>
      <c r="F344" s="292"/>
      <c r="G344" s="561"/>
      <c r="H344" s="561"/>
      <c r="I344" s="602"/>
    </row>
    <row r="345" spans="1:9" s="147" customFormat="1" ht="15" x14ac:dyDescent="0.2">
      <c r="A345" s="472">
        <v>326</v>
      </c>
      <c r="B345" s="520"/>
      <c r="C345" s="305"/>
      <c r="D345" s="305"/>
      <c r="E345" s="292"/>
      <c r="F345" s="292"/>
      <c r="G345" s="561"/>
      <c r="H345" s="561"/>
      <c r="I345" s="602"/>
    </row>
    <row r="346" spans="1:9" s="147" customFormat="1" ht="15" x14ac:dyDescent="0.2">
      <c r="A346" s="471">
        <v>327</v>
      </c>
      <c r="B346" s="520"/>
      <c r="C346" s="305"/>
      <c r="D346" s="305"/>
      <c r="E346" s="292"/>
      <c r="F346" s="292"/>
      <c r="G346" s="561"/>
      <c r="H346" s="561"/>
      <c r="I346" s="602"/>
    </row>
    <row r="347" spans="1:9" s="147" customFormat="1" ht="15" x14ac:dyDescent="0.2">
      <c r="A347" s="472">
        <v>328</v>
      </c>
      <c r="B347" s="520"/>
      <c r="C347" s="305"/>
      <c r="D347" s="305"/>
      <c r="E347" s="292"/>
      <c r="F347" s="292"/>
      <c r="G347" s="561"/>
      <c r="H347" s="561"/>
      <c r="I347" s="602"/>
    </row>
    <row r="348" spans="1:9" s="147" customFormat="1" ht="15" x14ac:dyDescent="0.2">
      <c r="A348" s="471">
        <v>329</v>
      </c>
      <c r="B348" s="520"/>
      <c r="C348" s="305"/>
      <c r="D348" s="305"/>
      <c r="E348" s="292"/>
      <c r="F348" s="292"/>
      <c r="G348" s="561"/>
      <c r="H348" s="561"/>
      <c r="I348" s="602"/>
    </row>
    <row r="349" spans="1:9" s="147" customFormat="1" ht="15" x14ac:dyDescent="0.2">
      <c r="A349" s="472">
        <v>330</v>
      </c>
      <c r="B349" s="520"/>
      <c r="C349" s="305"/>
      <c r="D349" s="305"/>
      <c r="E349" s="292"/>
      <c r="F349" s="292"/>
      <c r="G349" s="561"/>
      <c r="H349" s="561"/>
      <c r="I349" s="602"/>
    </row>
    <row r="350" spans="1:9" s="147" customFormat="1" ht="15" x14ac:dyDescent="0.2">
      <c r="A350" s="471">
        <v>331</v>
      </c>
      <c r="B350" s="520"/>
      <c r="C350" s="305"/>
      <c r="D350" s="305"/>
      <c r="E350" s="292"/>
      <c r="F350" s="292"/>
      <c r="G350" s="561"/>
      <c r="H350" s="561"/>
      <c r="I350" s="602"/>
    </row>
    <row r="351" spans="1:9" s="147" customFormat="1" ht="15" x14ac:dyDescent="0.2">
      <c r="A351" s="472">
        <v>332</v>
      </c>
      <c r="B351" s="520"/>
      <c r="C351" s="305"/>
      <c r="D351" s="305"/>
      <c r="E351" s="292"/>
      <c r="F351" s="292"/>
      <c r="G351" s="561"/>
      <c r="H351" s="561"/>
      <c r="I351" s="602"/>
    </row>
    <row r="352" spans="1:9" s="147" customFormat="1" ht="15" x14ac:dyDescent="0.2">
      <c r="A352" s="471">
        <v>333</v>
      </c>
      <c r="B352" s="520"/>
      <c r="C352" s="305"/>
      <c r="D352" s="305"/>
      <c r="E352" s="292"/>
      <c r="F352" s="292"/>
      <c r="G352" s="561"/>
      <c r="H352" s="561"/>
      <c r="I352" s="602"/>
    </row>
    <row r="353" spans="1:9" s="147" customFormat="1" ht="15" x14ac:dyDescent="0.2">
      <c r="A353" s="472">
        <v>334</v>
      </c>
      <c r="B353" s="520"/>
      <c r="C353" s="305"/>
      <c r="D353" s="305"/>
      <c r="E353" s="292"/>
      <c r="F353" s="292"/>
      <c r="G353" s="561"/>
      <c r="H353" s="561"/>
      <c r="I353" s="602"/>
    </row>
    <row r="354" spans="1:9" s="147" customFormat="1" ht="15" x14ac:dyDescent="0.2">
      <c r="A354" s="471">
        <v>335</v>
      </c>
      <c r="B354" s="520"/>
      <c r="C354" s="305"/>
      <c r="D354" s="305"/>
      <c r="E354" s="292"/>
      <c r="F354" s="292"/>
      <c r="G354" s="561"/>
      <c r="H354" s="561"/>
      <c r="I354" s="602"/>
    </row>
    <row r="355" spans="1:9" s="147" customFormat="1" ht="15" x14ac:dyDescent="0.2">
      <c r="A355" s="472">
        <v>336</v>
      </c>
      <c r="B355" s="520"/>
      <c r="C355" s="305"/>
      <c r="D355" s="305"/>
      <c r="E355" s="292"/>
      <c r="F355" s="292"/>
      <c r="G355" s="561"/>
      <c r="H355" s="561"/>
      <c r="I355" s="602"/>
    </row>
    <row r="356" spans="1:9" s="147" customFormat="1" ht="15" x14ac:dyDescent="0.2">
      <c r="A356" s="471">
        <v>337</v>
      </c>
      <c r="B356" s="520"/>
      <c r="C356" s="305"/>
      <c r="D356" s="305"/>
      <c r="E356" s="292"/>
      <c r="F356" s="292"/>
      <c r="G356" s="561"/>
      <c r="H356" s="561"/>
      <c r="I356" s="602"/>
    </row>
    <row r="357" spans="1:9" s="147" customFormat="1" ht="15" x14ac:dyDescent="0.2">
      <c r="A357" s="472">
        <v>338</v>
      </c>
      <c r="B357" s="520"/>
      <c r="C357" s="305"/>
      <c r="D357" s="305"/>
      <c r="E357" s="292"/>
      <c r="F357" s="292"/>
      <c r="G357" s="561"/>
      <c r="H357" s="561"/>
      <c r="I357" s="602"/>
    </row>
    <row r="358" spans="1:9" s="147" customFormat="1" ht="15" x14ac:dyDescent="0.2">
      <c r="A358" s="471">
        <v>339</v>
      </c>
      <c r="B358" s="520"/>
      <c r="C358" s="305"/>
      <c r="D358" s="305"/>
      <c r="E358" s="292"/>
      <c r="F358" s="292"/>
      <c r="G358" s="561"/>
      <c r="H358" s="561"/>
      <c r="I358" s="602"/>
    </row>
    <row r="359" spans="1:9" s="147" customFormat="1" ht="15" x14ac:dyDescent="0.2">
      <c r="A359" s="472">
        <v>340</v>
      </c>
      <c r="B359" s="520"/>
      <c r="C359" s="305"/>
      <c r="D359" s="305"/>
      <c r="E359" s="292"/>
      <c r="F359" s="292"/>
      <c r="G359" s="561"/>
      <c r="H359" s="561"/>
      <c r="I359" s="602"/>
    </row>
    <row r="360" spans="1:9" s="147" customFormat="1" ht="15" x14ac:dyDescent="0.2">
      <c r="A360" s="471">
        <v>341</v>
      </c>
      <c r="B360" s="520"/>
      <c r="C360" s="305"/>
      <c r="D360" s="305"/>
      <c r="E360" s="292"/>
      <c r="F360" s="292"/>
      <c r="G360" s="561"/>
      <c r="H360" s="561"/>
      <c r="I360" s="602"/>
    </row>
    <row r="361" spans="1:9" s="147" customFormat="1" ht="15" x14ac:dyDescent="0.2">
      <c r="A361" s="472">
        <v>342</v>
      </c>
      <c r="B361" s="520"/>
      <c r="C361" s="305"/>
      <c r="D361" s="305"/>
      <c r="E361" s="292"/>
      <c r="F361" s="292"/>
      <c r="G361" s="561"/>
      <c r="H361" s="561"/>
      <c r="I361" s="602"/>
    </row>
    <row r="362" spans="1:9" s="147" customFormat="1" ht="15" x14ac:dyDescent="0.2">
      <c r="A362" s="471">
        <v>343</v>
      </c>
      <c r="B362" s="520"/>
      <c r="C362" s="305"/>
      <c r="D362" s="305"/>
      <c r="E362" s="292"/>
      <c r="F362" s="292"/>
      <c r="G362" s="561"/>
      <c r="H362" s="561"/>
      <c r="I362" s="602"/>
    </row>
    <row r="363" spans="1:9" s="147" customFormat="1" ht="15" x14ac:dyDescent="0.2">
      <c r="A363" s="472">
        <v>344</v>
      </c>
      <c r="B363" s="520"/>
      <c r="C363" s="305"/>
      <c r="D363" s="305"/>
      <c r="E363" s="292"/>
      <c r="F363" s="292"/>
      <c r="G363" s="561"/>
      <c r="H363" s="561"/>
      <c r="I363" s="602"/>
    </row>
    <row r="364" spans="1:9" s="147" customFormat="1" ht="15" x14ac:dyDescent="0.2">
      <c r="A364" s="471">
        <v>345</v>
      </c>
      <c r="B364" s="520"/>
      <c r="C364" s="305"/>
      <c r="D364" s="305"/>
      <c r="E364" s="292"/>
      <c r="F364" s="292"/>
      <c r="G364" s="561"/>
      <c r="H364" s="561"/>
      <c r="I364" s="602"/>
    </row>
    <row r="365" spans="1:9" s="147" customFormat="1" ht="15" x14ac:dyDescent="0.2">
      <c r="A365" s="472">
        <v>346</v>
      </c>
      <c r="B365" s="520"/>
      <c r="C365" s="305"/>
      <c r="D365" s="305"/>
      <c r="E365" s="292"/>
      <c r="F365" s="292"/>
      <c r="G365" s="561"/>
      <c r="H365" s="561"/>
      <c r="I365" s="602"/>
    </row>
    <row r="366" spans="1:9" s="147" customFormat="1" ht="15" x14ac:dyDescent="0.2">
      <c r="A366" s="471">
        <v>347</v>
      </c>
      <c r="B366" s="520"/>
      <c r="C366" s="305"/>
      <c r="D366" s="305"/>
      <c r="E366" s="292"/>
      <c r="F366" s="292"/>
      <c r="G366" s="561"/>
      <c r="H366" s="561"/>
      <c r="I366" s="602"/>
    </row>
    <row r="367" spans="1:9" s="147" customFormat="1" ht="15" x14ac:dyDescent="0.2">
      <c r="A367" s="472">
        <v>348</v>
      </c>
      <c r="B367" s="520"/>
      <c r="C367" s="305"/>
      <c r="D367" s="305"/>
      <c r="E367" s="292"/>
      <c r="F367" s="292"/>
      <c r="G367" s="561"/>
      <c r="H367" s="561"/>
      <c r="I367" s="602"/>
    </row>
    <row r="368" spans="1:9" s="147" customFormat="1" ht="15" x14ac:dyDescent="0.2">
      <c r="A368" s="471">
        <v>349</v>
      </c>
      <c r="B368" s="520"/>
      <c r="C368" s="305"/>
      <c r="D368" s="305"/>
      <c r="E368" s="292"/>
      <c r="F368" s="292"/>
      <c r="G368" s="561"/>
      <c r="H368" s="561"/>
      <c r="I368" s="602"/>
    </row>
    <row r="369" spans="1:9" s="147" customFormat="1" ht="15" x14ac:dyDescent="0.2">
      <c r="A369" s="472">
        <v>350</v>
      </c>
      <c r="B369" s="520"/>
      <c r="C369" s="305"/>
      <c r="D369" s="305"/>
      <c r="E369" s="292"/>
      <c r="F369" s="292"/>
      <c r="G369" s="561"/>
      <c r="H369" s="561"/>
      <c r="I369" s="602"/>
    </row>
    <row r="370" spans="1:9" s="147" customFormat="1" ht="15" x14ac:dyDescent="0.2">
      <c r="A370" s="471">
        <v>351</v>
      </c>
      <c r="B370" s="520"/>
      <c r="C370" s="305"/>
      <c r="D370" s="305"/>
      <c r="E370" s="292"/>
      <c r="F370" s="292"/>
      <c r="G370" s="561"/>
      <c r="H370" s="561"/>
      <c r="I370" s="602"/>
    </row>
    <row r="371" spans="1:9" s="147" customFormat="1" ht="15" x14ac:dyDescent="0.2">
      <c r="A371" s="472">
        <v>352</v>
      </c>
      <c r="B371" s="520"/>
      <c r="C371" s="305"/>
      <c r="D371" s="305"/>
      <c r="E371" s="292"/>
      <c r="F371" s="292"/>
      <c r="G371" s="561"/>
      <c r="H371" s="561"/>
      <c r="I371" s="602"/>
    </row>
    <row r="372" spans="1:9" s="147" customFormat="1" ht="15" x14ac:dyDescent="0.2">
      <c r="A372" s="471">
        <v>353</v>
      </c>
      <c r="B372" s="520"/>
      <c r="C372" s="305"/>
      <c r="D372" s="305"/>
      <c r="E372" s="292"/>
      <c r="F372" s="292"/>
      <c r="G372" s="561"/>
      <c r="H372" s="561"/>
      <c r="I372" s="602"/>
    </row>
    <row r="373" spans="1:9" s="147" customFormat="1" ht="15" x14ac:dyDescent="0.2">
      <c r="A373" s="472">
        <v>354</v>
      </c>
      <c r="B373" s="520"/>
      <c r="C373" s="305"/>
      <c r="D373" s="305"/>
      <c r="E373" s="292"/>
      <c r="F373" s="292"/>
      <c r="G373" s="561"/>
      <c r="H373" s="561"/>
      <c r="I373" s="602"/>
    </row>
    <row r="374" spans="1:9" s="147" customFormat="1" ht="15" x14ac:dyDescent="0.2">
      <c r="A374" s="471">
        <v>355</v>
      </c>
      <c r="B374" s="520"/>
      <c r="C374" s="305"/>
      <c r="D374" s="305"/>
      <c r="E374" s="292"/>
      <c r="F374" s="292"/>
      <c r="G374" s="561"/>
      <c r="H374" s="561"/>
      <c r="I374" s="602"/>
    </row>
    <row r="375" spans="1:9" s="147" customFormat="1" ht="15" x14ac:dyDescent="0.2">
      <c r="A375" s="472">
        <v>356</v>
      </c>
      <c r="B375" s="520"/>
      <c r="C375" s="305"/>
      <c r="D375" s="305"/>
      <c r="E375" s="292"/>
      <c r="F375" s="292"/>
      <c r="G375" s="561"/>
      <c r="H375" s="561"/>
      <c r="I375" s="602"/>
    </row>
    <row r="376" spans="1:9" s="147" customFormat="1" ht="15" x14ac:dyDescent="0.2">
      <c r="A376" s="471">
        <v>357</v>
      </c>
      <c r="B376" s="520"/>
      <c r="C376" s="305"/>
      <c r="D376" s="305"/>
      <c r="E376" s="292"/>
      <c r="F376" s="292"/>
      <c r="G376" s="561"/>
      <c r="H376" s="561"/>
      <c r="I376" s="602"/>
    </row>
    <row r="377" spans="1:9" s="147" customFormat="1" ht="15" x14ac:dyDescent="0.2">
      <c r="A377" s="472">
        <v>358</v>
      </c>
      <c r="B377" s="520"/>
      <c r="C377" s="305"/>
      <c r="D377" s="305"/>
      <c r="E377" s="292"/>
      <c r="F377" s="292"/>
      <c r="G377" s="561"/>
      <c r="H377" s="561"/>
      <c r="I377" s="602"/>
    </row>
    <row r="378" spans="1:9" s="147" customFormat="1" ht="15" x14ac:dyDescent="0.2">
      <c r="A378" s="471">
        <v>359</v>
      </c>
      <c r="B378" s="520"/>
      <c r="C378" s="305"/>
      <c r="D378" s="305"/>
      <c r="E378" s="292"/>
      <c r="F378" s="292"/>
      <c r="G378" s="561"/>
      <c r="H378" s="561"/>
      <c r="I378" s="602"/>
    </row>
    <row r="379" spans="1:9" s="147" customFormat="1" ht="15" x14ac:dyDescent="0.2">
      <c r="A379" s="472">
        <v>360</v>
      </c>
      <c r="B379" s="520"/>
      <c r="C379" s="305"/>
      <c r="D379" s="305"/>
      <c r="E379" s="292"/>
      <c r="F379" s="292"/>
      <c r="G379" s="561"/>
      <c r="H379" s="561"/>
      <c r="I379" s="602"/>
    </row>
    <row r="380" spans="1:9" s="147" customFormat="1" ht="15" x14ac:dyDescent="0.2">
      <c r="A380" s="471">
        <v>361</v>
      </c>
      <c r="B380" s="520"/>
      <c r="C380" s="305"/>
      <c r="D380" s="305"/>
      <c r="E380" s="292"/>
      <c r="F380" s="292"/>
      <c r="G380" s="561"/>
      <c r="H380" s="561"/>
      <c r="I380" s="602"/>
    </row>
    <row r="381" spans="1:9" s="147" customFormat="1" ht="15" x14ac:dyDescent="0.2">
      <c r="A381" s="472">
        <v>362</v>
      </c>
      <c r="B381" s="520"/>
      <c r="C381" s="305"/>
      <c r="D381" s="305"/>
      <c r="E381" s="292"/>
      <c r="F381" s="292"/>
      <c r="G381" s="561"/>
      <c r="H381" s="561"/>
      <c r="I381" s="602"/>
    </row>
    <row r="382" spans="1:9" s="147" customFormat="1" ht="15" x14ac:dyDescent="0.2">
      <c r="A382" s="471">
        <v>363</v>
      </c>
      <c r="B382" s="520"/>
      <c r="C382" s="305"/>
      <c r="D382" s="305"/>
      <c r="E382" s="292"/>
      <c r="F382" s="292"/>
      <c r="G382" s="561"/>
      <c r="H382" s="561"/>
      <c r="I382" s="602"/>
    </row>
    <row r="383" spans="1:9" s="147" customFormat="1" ht="15" x14ac:dyDescent="0.2">
      <c r="A383" s="472">
        <v>364</v>
      </c>
      <c r="B383" s="520"/>
      <c r="C383" s="305"/>
      <c r="D383" s="305"/>
      <c r="E383" s="292"/>
      <c r="F383" s="292"/>
      <c r="G383" s="561"/>
      <c r="H383" s="561"/>
      <c r="I383" s="602"/>
    </row>
    <row r="384" spans="1:9" s="147" customFormat="1" ht="15" x14ac:dyDescent="0.2">
      <c r="A384" s="471">
        <v>365</v>
      </c>
      <c r="B384" s="520"/>
      <c r="C384" s="305"/>
      <c r="D384" s="305"/>
      <c r="E384" s="292"/>
      <c r="F384" s="292"/>
      <c r="G384" s="561"/>
      <c r="H384" s="561"/>
      <c r="I384" s="602"/>
    </row>
    <row r="385" spans="1:9" s="147" customFormat="1" ht="15" x14ac:dyDescent="0.2">
      <c r="A385" s="472">
        <v>366</v>
      </c>
      <c r="B385" s="520"/>
      <c r="C385" s="305"/>
      <c r="D385" s="305"/>
      <c r="E385" s="292"/>
      <c r="F385" s="292"/>
      <c r="G385" s="561"/>
      <c r="H385" s="561"/>
      <c r="I385" s="602"/>
    </row>
    <row r="386" spans="1:9" s="147" customFormat="1" ht="15" x14ac:dyDescent="0.2">
      <c r="A386" s="471">
        <v>367</v>
      </c>
      <c r="B386" s="520"/>
      <c r="C386" s="305"/>
      <c r="D386" s="305"/>
      <c r="E386" s="292"/>
      <c r="F386" s="292"/>
      <c r="G386" s="561"/>
      <c r="H386" s="561"/>
      <c r="I386" s="602"/>
    </row>
    <row r="387" spans="1:9" s="147" customFormat="1" ht="15" x14ac:dyDescent="0.2">
      <c r="A387" s="472">
        <v>368</v>
      </c>
      <c r="B387" s="520"/>
      <c r="C387" s="305"/>
      <c r="D387" s="305"/>
      <c r="E387" s="292"/>
      <c r="F387" s="292"/>
      <c r="G387" s="561"/>
      <c r="H387" s="561"/>
      <c r="I387" s="602"/>
    </row>
    <row r="388" spans="1:9" s="147" customFormat="1" ht="15" x14ac:dyDescent="0.2">
      <c r="A388" s="471">
        <v>369</v>
      </c>
      <c r="B388" s="520"/>
      <c r="C388" s="305"/>
      <c r="D388" s="305"/>
      <c r="E388" s="292"/>
      <c r="F388" s="292"/>
      <c r="G388" s="561"/>
      <c r="H388" s="561"/>
      <c r="I388" s="602"/>
    </row>
    <row r="389" spans="1:9" s="147" customFormat="1" ht="15" x14ac:dyDescent="0.2">
      <c r="A389" s="472">
        <v>370</v>
      </c>
      <c r="B389" s="520"/>
      <c r="C389" s="305"/>
      <c r="D389" s="305"/>
      <c r="E389" s="292"/>
      <c r="F389" s="292"/>
      <c r="G389" s="561"/>
      <c r="H389" s="561"/>
      <c r="I389" s="602"/>
    </row>
    <row r="390" spans="1:9" s="147" customFormat="1" ht="15" x14ac:dyDescent="0.2">
      <c r="A390" s="471">
        <v>371</v>
      </c>
      <c r="B390" s="520"/>
      <c r="C390" s="305"/>
      <c r="D390" s="305"/>
      <c r="E390" s="292"/>
      <c r="F390" s="292"/>
      <c r="G390" s="561"/>
      <c r="H390" s="561"/>
      <c r="I390" s="602"/>
    </row>
    <row r="391" spans="1:9" s="147" customFormat="1" ht="15" x14ac:dyDescent="0.2">
      <c r="A391" s="472">
        <v>372</v>
      </c>
      <c r="B391" s="520"/>
      <c r="C391" s="305"/>
      <c r="D391" s="305"/>
      <c r="E391" s="292"/>
      <c r="F391" s="292"/>
      <c r="G391" s="561"/>
      <c r="H391" s="561"/>
      <c r="I391" s="602"/>
    </row>
    <row r="392" spans="1:9" s="147" customFormat="1" ht="15" x14ac:dyDescent="0.2">
      <c r="A392" s="471">
        <v>373</v>
      </c>
      <c r="B392" s="520"/>
      <c r="C392" s="305"/>
      <c r="D392" s="305"/>
      <c r="E392" s="292"/>
      <c r="F392" s="292"/>
      <c r="G392" s="561"/>
      <c r="H392" s="561"/>
      <c r="I392" s="602"/>
    </row>
    <row r="393" spans="1:9" s="147" customFormat="1" ht="15" x14ac:dyDescent="0.2">
      <c r="A393" s="472">
        <v>374</v>
      </c>
      <c r="B393" s="520"/>
      <c r="C393" s="305"/>
      <c r="D393" s="305"/>
      <c r="E393" s="292"/>
      <c r="F393" s="292"/>
      <c r="G393" s="561"/>
      <c r="H393" s="561"/>
      <c r="I393" s="602"/>
    </row>
    <row r="394" spans="1:9" s="147" customFormat="1" ht="15" x14ac:dyDescent="0.2">
      <c r="A394" s="471">
        <v>375</v>
      </c>
      <c r="B394" s="520"/>
      <c r="C394" s="305"/>
      <c r="D394" s="305"/>
      <c r="E394" s="292"/>
      <c r="F394" s="292"/>
      <c r="G394" s="561"/>
      <c r="H394" s="561"/>
      <c r="I394" s="602"/>
    </row>
    <row r="395" spans="1:9" s="147" customFormat="1" ht="15" x14ac:dyDescent="0.2">
      <c r="A395" s="472">
        <v>376</v>
      </c>
      <c r="B395" s="520"/>
      <c r="C395" s="305"/>
      <c r="D395" s="305"/>
      <c r="E395" s="292"/>
      <c r="F395" s="292"/>
      <c r="G395" s="561"/>
      <c r="H395" s="561"/>
      <c r="I395" s="602"/>
    </row>
    <row r="396" spans="1:9" s="147" customFormat="1" ht="15" x14ac:dyDescent="0.2">
      <c r="A396" s="471">
        <v>377</v>
      </c>
      <c r="B396" s="520"/>
      <c r="C396" s="305"/>
      <c r="D396" s="305"/>
      <c r="E396" s="292"/>
      <c r="F396" s="292"/>
      <c r="G396" s="561"/>
      <c r="H396" s="561"/>
      <c r="I396" s="602"/>
    </row>
    <row r="397" spans="1:9" s="147" customFormat="1" ht="15" x14ac:dyDescent="0.2">
      <c r="A397" s="472">
        <v>378</v>
      </c>
      <c r="B397" s="520"/>
      <c r="C397" s="305"/>
      <c r="D397" s="305"/>
      <c r="E397" s="292"/>
      <c r="F397" s="292"/>
      <c r="G397" s="561"/>
      <c r="H397" s="561"/>
      <c r="I397" s="602"/>
    </row>
    <row r="398" spans="1:9" s="147" customFormat="1" ht="15" x14ac:dyDescent="0.2">
      <c r="A398" s="471">
        <v>379</v>
      </c>
      <c r="B398" s="520"/>
      <c r="C398" s="305"/>
      <c r="D398" s="305"/>
      <c r="E398" s="292"/>
      <c r="F398" s="292"/>
      <c r="G398" s="561"/>
      <c r="H398" s="561"/>
      <c r="I398" s="602"/>
    </row>
    <row r="399" spans="1:9" s="147" customFormat="1" ht="15" x14ac:dyDescent="0.2">
      <c r="A399" s="472">
        <v>380</v>
      </c>
      <c r="B399" s="520"/>
      <c r="C399" s="305"/>
      <c r="D399" s="305"/>
      <c r="E399" s="292"/>
      <c r="F399" s="292"/>
      <c r="G399" s="561"/>
      <c r="H399" s="561"/>
      <c r="I399" s="602"/>
    </row>
    <row r="400" spans="1:9" s="147" customFormat="1" ht="15" x14ac:dyDescent="0.2">
      <c r="A400" s="471">
        <v>381</v>
      </c>
      <c r="B400" s="520"/>
      <c r="C400" s="305"/>
      <c r="D400" s="305"/>
      <c r="E400" s="292"/>
      <c r="F400" s="292"/>
      <c r="G400" s="561"/>
      <c r="H400" s="561"/>
      <c r="I400" s="602"/>
    </row>
    <row r="401" spans="1:9" s="147" customFormat="1" ht="15" x14ac:dyDescent="0.2">
      <c r="A401" s="472">
        <v>382</v>
      </c>
      <c r="B401" s="520"/>
      <c r="C401" s="305"/>
      <c r="D401" s="305"/>
      <c r="E401" s="292"/>
      <c r="F401" s="292"/>
      <c r="G401" s="561"/>
      <c r="H401" s="561"/>
      <c r="I401" s="602"/>
    </row>
    <row r="402" spans="1:9" s="147" customFormat="1" ht="15" x14ac:dyDescent="0.2">
      <c r="A402" s="471">
        <v>383</v>
      </c>
      <c r="B402" s="520"/>
      <c r="C402" s="305"/>
      <c r="D402" s="305"/>
      <c r="E402" s="292"/>
      <c r="F402" s="292"/>
      <c r="G402" s="561"/>
      <c r="H402" s="561"/>
      <c r="I402" s="602"/>
    </row>
    <row r="403" spans="1:9" s="147" customFormat="1" ht="15" x14ac:dyDescent="0.2">
      <c r="A403" s="472">
        <v>384</v>
      </c>
      <c r="B403" s="520"/>
      <c r="C403" s="305"/>
      <c r="D403" s="305"/>
      <c r="E403" s="292"/>
      <c r="F403" s="292"/>
      <c r="G403" s="561"/>
      <c r="H403" s="561"/>
      <c r="I403" s="602"/>
    </row>
    <row r="404" spans="1:9" s="147" customFormat="1" ht="15" x14ac:dyDescent="0.2">
      <c r="A404" s="471">
        <v>385</v>
      </c>
      <c r="B404" s="520"/>
      <c r="C404" s="305"/>
      <c r="D404" s="305"/>
      <c r="E404" s="292"/>
      <c r="F404" s="292"/>
      <c r="G404" s="561"/>
      <c r="H404" s="561"/>
      <c r="I404" s="602"/>
    </row>
    <row r="405" spans="1:9" s="147" customFormat="1" ht="15" x14ac:dyDescent="0.2">
      <c r="A405" s="472">
        <v>386</v>
      </c>
      <c r="B405" s="520"/>
      <c r="C405" s="305"/>
      <c r="D405" s="305"/>
      <c r="E405" s="292"/>
      <c r="F405" s="292"/>
      <c r="G405" s="561"/>
      <c r="H405" s="561"/>
      <c r="I405" s="602"/>
    </row>
    <row r="406" spans="1:9" s="147" customFormat="1" ht="15" x14ac:dyDescent="0.2">
      <c r="A406" s="471">
        <v>387</v>
      </c>
      <c r="B406" s="520"/>
      <c r="C406" s="305"/>
      <c r="D406" s="305"/>
      <c r="E406" s="292"/>
      <c r="F406" s="292"/>
      <c r="G406" s="561"/>
      <c r="H406" s="561"/>
      <c r="I406" s="602"/>
    </row>
    <row r="407" spans="1:9" s="147" customFormat="1" ht="15" x14ac:dyDescent="0.2">
      <c r="A407" s="472">
        <v>388</v>
      </c>
      <c r="B407" s="520"/>
      <c r="C407" s="305"/>
      <c r="D407" s="305"/>
      <c r="E407" s="292"/>
      <c r="F407" s="292"/>
      <c r="G407" s="561"/>
      <c r="H407" s="561"/>
      <c r="I407" s="602"/>
    </row>
    <row r="408" spans="1:9" s="147" customFormat="1" ht="15" x14ac:dyDescent="0.2">
      <c r="A408" s="471">
        <v>389</v>
      </c>
      <c r="B408" s="520"/>
      <c r="C408" s="305"/>
      <c r="D408" s="305"/>
      <c r="E408" s="292"/>
      <c r="F408" s="292"/>
      <c r="G408" s="561"/>
      <c r="H408" s="561"/>
      <c r="I408" s="602"/>
    </row>
    <row r="409" spans="1:9" s="147" customFormat="1" ht="15" x14ac:dyDescent="0.2">
      <c r="A409" s="472">
        <v>390</v>
      </c>
      <c r="B409" s="520"/>
      <c r="C409" s="305"/>
      <c r="D409" s="305"/>
      <c r="E409" s="292"/>
      <c r="F409" s="292"/>
      <c r="G409" s="561"/>
      <c r="H409" s="561"/>
      <c r="I409" s="602"/>
    </row>
    <row r="410" spans="1:9" s="147" customFormat="1" ht="15" x14ac:dyDescent="0.2">
      <c r="A410" s="471">
        <v>391</v>
      </c>
      <c r="B410" s="520"/>
      <c r="C410" s="305"/>
      <c r="D410" s="305"/>
      <c r="E410" s="292"/>
      <c r="F410" s="292"/>
      <c r="G410" s="561"/>
      <c r="H410" s="561"/>
      <c r="I410" s="602"/>
    </row>
    <row r="411" spans="1:9" s="147" customFormat="1" ht="15" x14ac:dyDescent="0.2">
      <c r="A411" s="472">
        <v>392</v>
      </c>
      <c r="B411" s="520"/>
      <c r="C411" s="305"/>
      <c r="D411" s="305"/>
      <c r="E411" s="292"/>
      <c r="F411" s="292"/>
      <c r="G411" s="561"/>
      <c r="H411" s="561"/>
      <c r="I411" s="602"/>
    </row>
    <row r="412" spans="1:9" s="147" customFormat="1" ht="15" x14ac:dyDescent="0.2">
      <c r="A412" s="471">
        <v>393</v>
      </c>
      <c r="B412" s="520"/>
      <c r="C412" s="305"/>
      <c r="D412" s="305"/>
      <c r="E412" s="292"/>
      <c r="F412" s="292"/>
      <c r="G412" s="561"/>
      <c r="H412" s="561"/>
      <c r="I412" s="602"/>
    </row>
    <row r="413" spans="1:9" s="147" customFormat="1" ht="15" x14ac:dyDescent="0.2">
      <c r="A413" s="472">
        <v>394</v>
      </c>
      <c r="B413" s="520"/>
      <c r="C413" s="305"/>
      <c r="D413" s="305"/>
      <c r="E413" s="292"/>
      <c r="F413" s="292"/>
      <c r="G413" s="561"/>
      <c r="H413" s="561"/>
      <c r="I413" s="602"/>
    </row>
    <row r="414" spans="1:9" s="147" customFormat="1" ht="15" x14ac:dyDescent="0.2">
      <c r="A414" s="471">
        <v>395</v>
      </c>
      <c r="B414" s="520"/>
      <c r="C414" s="305"/>
      <c r="D414" s="305"/>
      <c r="E414" s="292"/>
      <c r="F414" s="292"/>
      <c r="G414" s="561"/>
      <c r="H414" s="561"/>
      <c r="I414" s="602"/>
    </row>
    <row r="415" spans="1:9" s="147" customFormat="1" ht="15" x14ac:dyDescent="0.2">
      <c r="A415" s="472">
        <v>396</v>
      </c>
      <c r="B415" s="520"/>
      <c r="C415" s="305"/>
      <c r="D415" s="305"/>
      <c r="E415" s="292"/>
      <c r="F415" s="292"/>
      <c r="G415" s="561"/>
      <c r="H415" s="561"/>
      <c r="I415" s="602"/>
    </row>
    <row r="416" spans="1:9" s="147" customFormat="1" ht="15" x14ac:dyDescent="0.2">
      <c r="A416" s="471">
        <v>397</v>
      </c>
      <c r="B416" s="520"/>
      <c r="C416" s="305"/>
      <c r="D416" s="305"/>
      <c r="E416" s="292"/>
      <c r="F416" s="292"/>
      <c r="G416" s="561"/>
      <c r="H416" s="561"/>
      <c r="I416" s="602"/>
    </row>
    <row r="417" spans="1:9" s="147" customFormat="1" ht="15" x14ac:dyDescent="0.2">
      <c r="A417" s="472">
        <v>398</v>
      </c>
      <c r="B417" s="520"/>
      <c r="C417" s="305"/>
      <c r="D417" s="305"/>
      <c r="E417" s="292"/>
      <c r="F417" s="292"/>
      <c r="G417" s="561"/>
      <c r="H417" s="561"/>
      <c r="I417" s="602"/>
    </row>
    <row r="418" spans="1:9" s="147" customFormat="1" ht="15" x14ac:dyDescent="0.2">
      <c r="A418" s="471">
        <v>399</v>
      </c>
      <c r="B418" s="520"/>
      <c r="C418" s="305"/>
      <c r="D418" s="305"/>
      <c r="E418" s="292"/>
      <c r="F418" s="292"/>
      <c r="G418" s="561"/>
      <c r="H418" s="561"/>
      <c r="I418" s="602"/>
    </row>
    <row r="419" spans="1:9" s="147" customFormat="1" ht="15" x14ac:dyDescent="0.2">
      <c r="A419" s="472">
        <v>400</v>
      </c>
      <c r="B419" s="520"/>
      <c r="C419" s="305"/>
      <c r="D419" s="305"/>
      <c r="E419" s="292"/>
      <c r="F419" s="292"/>
      <c r="G419" s="561"/>
      <c r="H419" s="561"/>
      <c r="I419" s="602"/>
    </row>
    <row r="420" spans="1:9" s="147" customFormat="1" ht="15" x14ac:dyDescent="0.2">
      <c r="A420" s="471">
        <v>401</v>
      </c>
      <c r="B420" s="520"/>
      <c r="C420" s="305"/>
      <c r="D420" s="305"/>
      <c r="E420" s="292"/>
      <c r="F420" s="292"/>
      <c r="G420" s="561"/>
      <c r="H420" s="561"/>
      <c r="I420" s="602"/>
    </row>
    <row r="421" spans="1:9" s="147" customFormat="1" ht="15" x14ac:dyDescent="0.2">
      <c r="A421" s="472">
        <v>402</v>
      </c>
      <c r="B421" s="520"/>
      <c r="C421" s="305"/>
      <c r="D421" s="305"/>
      <c r="E421" s="292"/>
      <c r="F421" s="292"/>
      <c r="G421" s="561"/>
      <c r="H421" s="561"/>
      <c r="I421" s="602"/>
    </row>
    <row r="422" spans="1:9" s="147" customFormat="1" ht="15" x14ac:dyDescent="0.2">
      <c r="A422" s="471">
        <v>403</v>
      </c>
      <c r="B422" s="520"/>
      <c r="C422" s="305"/>
      <c r="D422" s="305"/>
      <c r="E422" s="292"/>
      <c r="F422" s="292"/>
      <c r="G422" s="561"/>
      <c r="H422" s="561"/>
      <c r="I422" s="602"/>
    </row>
    <row r="423" spans="1:9" s="147" customFormat="1" ht="15" x14ac:dyDescent="0.2">
      <c r="A423" s="472">
        <v>404</v>
      </c>
      <c r="B423" s="520"/>
      <c r="C423" s="305"/>
      <c r="D423" s="305"/>
      <c r="E423" s="292"/>
      <c r="F423" s="292"/>
      <c r="G423" s="561"/>
      <c r="H423" s="561"/>
      <c r="I423" s="602"/>
    </row>
    <row r="424" spans="1:9" s="147" customFormat="1" ht="15" x14ac:dyDescent="0.2">
      <c r="A424" s="471">
        <v>405</v>
      </c>
      <c r="B424" s="520"/>
      <c r="C424" s="305"/>
      <c r="D424" s="305"/>
      <c r="E424" s="292"/>
      <c r="F424" s="292"/>
      <c r="G424" s="561"/>
      <c r="H424" s="561"/>
      <c r="I424" s="602"/>
    </row>
    <row r="425" spans="1:9" s="147" customFormat="1" ht="15" x14ac:dyDescent="0.2">
      <c r="A425" s="472">
        <v>406</v>
      </c>
      <c r="B425" s="520"/>
      <c r="C425" s="305"/>
      <c r="D425" s="305"/>
      <c r="E425" s="292"/>
      <c r="F425" s="292"/>
      <c r="G425" s="561"/>
      <c r="H425" s="561"/>
      <c r="I425" s="602"/>
    </row>
    <row r="426" spans="1:9" s="147" customFormat="1" ht="15" x14ac:dyDescent="0.2">
      <c r="A426" s="471">
        <v>407</v>
      </c>
      <c r="B426" s="520"/>
      <c r="C426" s="305"/>
      <c r="D426" s="305"/>
      <c r="E426" s="292"/>
      <c r="F426" s="292"/>
      <c r="G426" s="561"/>
      <c r="H426" s="561"/>
      <c r="I426" s="602"/>
    </row>
    <row r="427" spans="1:9" s="147" customFormat="1" ht="15" x14ac:dyDescent="0.2">
      <c r="A427" s="472">
        <v>408</v>
      </c>
      <c r="B427" s="520"/>
      <c r="C427" s="305"/>
      <c r="D427" s="305"/>
      <c r="E427" s="292"/>
      <c r="F427" s="292"/>
      <c r="G427" s="561"/>
      <c r="H427" s="561"/>
      <c r="I427" s="602"/>
    </row>
    <row r="428" spans="1:9" s="147" customFormat="1" ht="15" x14ac:dyDescent="0.2">
      <c r="A428" s="471">
        <v>409</v>
      </c>
      <c r="B428" s="520"/>
      <c r="C428" s="305"/>
      <c r="D428" s="305"/>
      <c r="E428" s="292"/>
      <c r="F428" s="292"/>
      <c r="G428" s="561"/>
      <c r="H428" s="561"/>
      <c r="I428" s="602"/>
    </row>
    <row r="429" spans="1:9" s="147" customFormat="1" ht="15" x14ac:dyDescent="0.2">
      <c r="A429" s="472">
        <v>410</v>
      </c>
      <c r="B429" s="520"/>
      <c r="C429" s="305"/>
      <c r="D429" s="305"/>
      <c r="E429" s="292"/>
      <c r="F429" s="292"/>
      <c r="G429" s="561"/>
      <c r="H429" s="561"/>
      <c r="I429" s="602"/>
    </row>
    <row r="430" spans="1:9" s="147" customFormat="1" ht="15" x14ac:dyDescent="0.2">
      <c r="A430" s="471">
        <v>411</v>
      </c>
      <c r="B430" s="520"/>
      <c r="C430" s="305"/>
      <c r="D430" s="305"/>
      <c r="E430" s="292"/>
      <c r="F430" s="292"/>
      <c r="G430" s="561"/>
      <c r="H430" s="561"/>
      <c r="I430" s="602"/>
    </row>
    <row r="431" spans="1:9" s="147" customFormat="1" ht="15" x14ac:dyDescent="0.2">
      <c r="A431" s="472">
        <v>412</v>
      </c>
      <c r="B431" s="520"/>
      <c r="C431" s="305"/>
      <c r="D431" s="305"/>
      <c r="E431" s="292"/>
      <c r="F431" s="292"/>
      <c r="G431" s="561"/>
      <c r="H431" s="561"/>
      <c r="I431" s="602"/>
    </row>
    <row r="432" spans="1:9" s="147" customFormat="1" ht="15" x14ac:dyDescent="0.2">
      <c r="A432" s="471">
        <v>413</v>
      </c>
      <c r="B432" s="520"/>
      <c r="C432" s="305"/>
      <c r="D432" s="305"/>
      <c r="E432" s="292"/>
      <c r="F432" s="292"/>
      <c r="G432" s="561"/>
      <c r="H432" s="561"/>
      <c r="I432" s="602"/>
    </row>
    <row r="433" spans="1:9" s="147" customFormat="1" ht="15" x14ac:dyDescent="0.2">
      <c r="A433" s="472">
        <v>414</v>
      </c>
      <c r="B433" s="520"/>
      <c r="C433" s="305"/>
      <c r="D433" s="305"/>
      <c r="E433" s="292"/>
      <c r="F433" s="292"/>
      <c r="G433" s="561"/>
      <c r="H433" s="561"/>
      <c r="I433" s="602"/>
    </row>
    <row r="434" spans="1:9" s="147" customFormat="1" ht="15" x14ac:dyDescent="0.2">
      <c r="A434" s="471">
        <v>415</v>
      </c>
      <c r="B434" s="520"/>
      <c r="C434" s="305"/>
      <c r="D434" s="305"/>
      <c r="E434" s="292"/>
      <c r="F434" s="292"/>
      <c r="G434" s="561"/>
      <c r="H434" s="561"/>
      <c r="I434" s="602"/>
    </row>
    <row r="435" spans="1:9" s="147" customFormat="1" ht="15" x14ac:dyDescent="0.2">
      <c r="A435" s="472">
        <v>416</v>
      </c>
      <c r="B435" s="520"/>
      <c r="C435" s="305"/>
      <c r="D435" s="305"/>
      <c r="E435" s="292"/>
      <c r="F435" s="292"/>
      <c r="G435" s="561"/>
      <c r="H435" s="561"/>
      <c r="I435" s="602"/>
    </row>
    <row r="436" spans="1:9" s="147" customFormat="1" ht="15" x14ac:dyDescent="0.2">
      <c r="A436" s="471">
        <v>417</v>
      </c>
      <c r="B436" s="520"/>
      <c r="C436" s="305"/>
      <c r="D436" s="305"/>
      <c r="E436" s="292"/>
      <c r="F436" s="292"/>
      <c r="G436" s="561"/>
      <c r="H436" s="561"/>
      <c r="I436" s="602"/>
    </row>
    <row r="437" spans="1:9" s="147" customFormat="1" ht="15" x14ac:dyDescent="0.2">
      <c r="A437" s="472">
        <v>418</v>
      </c>
      <c r="B437" s="520"/>
      <c r="C437" s="305"/>
      <c r="D437" s="305"/>
      <c r="E437" s="292"/>
      <c r="F437" s="292"/>
      <c r="G437" s="561"/>
      <c r="H437" s="561"/>
      <c r="I437" s="602"/>
    </row>
    <row r="438" spans="1:9" s="147" customFormat="1" ht="15" x14ac:dyDescent="0.2">
      <c r="A438" s="471">
        <v>419</v>
      </c>
      <c r="B438" s="520"/>
      <c r="C438" s="305"/>
      <c r="D438" s="305"/>
      <c r="E438" s="292"/>
      <c r="F438" s="292"/>
      <c r="G438" s="561"/>
      <c r="H438" s="561"/>
      <c r="I438" s="602"/>
    </row>
    <row r="439" spans="1:9" s="147" customFormat="1" ht="15" x14ac:dyDescent="0.2">
      <c r="A439" s="472">
        <v>420</v>
      </c>
      <c r="B439" s="520"/>
      <c r="C439" s="305"/>
      <c r="D439" s="305"/>
      <c r="E439" s="292"/>
      <c r="F439" s="292"/>
      <c r="G439" s="561"/>
      <c r="H439" s="561"/>
      <c r="I439" s="602"/>
    </row>
    <row r="440" spans="1:9" s="147" customFormat="1" ht="15" x14ac:dyDescent="0.2">
      <c r="A440" s="471">
        <v>421</v>
      </c>
      <c r="B440" s="520"/>
      <c r="C440" s="305"/>
      <c r="D440" s="305"/>
      <c r="E440" s="292"/>
      <c r="F440" s="292"/>
      <c r="G440" s="561"/>
      <c r="H440" s="561"/>
      <c r="I440" s="602"/>
    </row>
    <row r="441" spans="1:9" s="147" customFormat="1" ht="15" x14ac:dyDescent="0.2">
      <c r="A441" s="472">
        <v>422</v>
      </c>
      <c r="B441" s="520"/>
      <c r="C441" s="305"/>
      <c r="D441" s="305"/>
      <c r="E441" s="292"/>
      <c r="F441" s="292"/>
      <c r="G441" s="561"/>
      <c r="H441" s="561"/>
      <c r="I441" s="602"/>
    </row>
    <row r="442" spans="1:9" s="147" customFormat="1" ht="15" x14ac:dyDescent="0.2">
      <c r="A442" s="471">
        <v>423</v>
      </c>
      <c r="B442" s="520"/>
      <c r="C442" s="305"/>
      <c r="D442" s="305"/>
      <c r="E442" s="292"/>
      <c r="F442" s="292"/>
      <c r="G442" s="561"/>
      <c r="H442" s="561"/>
      <c r="I442" s="602"/>
    </row>
    <row r="443" spans="1:9" s="147" customFormat="1" ht="15" x14ac:dyDescent="0.2">
      <c r="A443" s="472">
        <v>424</v>
      </c>
      <c r="B443" s="520"/>
      <c r="C443" s="305"/>
      <c r="D443" s="305"/>
      <c r="E443" s="292"/>
      <c r="F443" s="292"/>
      <c r="G443" s="561"/>
      <c r="H443" s="561"/>
      <c r="I443" s="602"/>
    </row>
    <row r="444" spans="1:9" s="147" customFormat="1" ht="15" x14ac:dyDescent="0.2">
      <c r="A444" s="471">
        <v>425</v>
      </c>
      <c r="B444" s="520"/>
      <c r="C444" s="305"/>
      <c r="D444" s="305"/>
      <c r="E444" s="292"/>
      <c r="F444" s="292"/>
      <c r="G444" s="561"/>
      <c r="H444" s="561"/>
      <c r="I444" s="602"/>
    </row>
    <row r="445" spans="1:9" s="147" customFormat="1" ht="15" x14ac:dyDescent="0.2">
      <c r="A445" s="472">
        <v>426</v>
      </c>
      <c r="B445" s="520"/>
      <c r="C445" s="305"/>
      <c r="D445" s="305"/>
      <c r="E445" s="292"/>
      <c r="F445" s="292"/>
      <c r="G445" s="561"/>
      <c r="H445" s="561"/>
      <c r="I445" s="602"/>
    </row>
    <row r="446" spans="1:9" s="147" customFormat="1" ht="15" x14ac:dyDescent="0.2">
      <c r="A446" s="471">
        <v>427</v>
      </c>
      <c r="B446" s="520"/>
      <c r="C446" s="305"/>
      <c r="D446" s="305"/>
      <c r="E446" s="292"/>
      <c r="F446" s="292"/>
      <c r="G446" s="561"/>
      <c r="H446" s="561"/>
      <c r="I446" s="602"/>
    </row>
    <row r="447" spans="1:9" s="147" customFormat="1" ht="15" x14ac:dyDescent="0.2">
      <c r="A447" s="472">
        <v>428</v>
      </c>
      <c r="B447" s="520"/>
      <c r="C447" s="305"/>
      <c r="D447" s="305"/>
      <c r="E447" s="292"/>
      <c r="F447" s="292"/>
      <c r="G447" s="561"/>
      <c r="H447" s="561"/>
      <c r="I447" s="602"/>
    </row>
    <row r="448" spans="1:9" s="147" customFormat="1" ht="15" x14ac:dyDescent="0.2">
      <c r="A448" s="471">
        <v>429</v>
      </c>
      <c r="B448" s="520"/>
      <c r="C448" s="305"/>
      <c r="D448" s="305"/>
      <c r="E448" s="292"/>
      <c r="F448" s="292"/>
      <c r="G448" s="561"/>
      <c r="H448" s="561"/>
      <c r="I448" s="602"/>
    </row>
    <row r="449" spans="1:9" s="147" customFormat="1" ht="15" x14ac:dyDescent="0.2">
      <c r="A449" s="472">
        <v>430</v>
      </c>
      <c r="B449" s="520"/>
      <c r="C449" s="305"/>
      <c r="D449" s="305"/>
      <c r="E449" s="292"/>
      <c r="F449" s="292"/>
      <c r="G449" s="561"/>
      <c r="H449" s="561"/>
      <c r="I449" s="602"/>
    </row>
    <row r="450" spans="1:9" s="147" customFormat="1" ht="15" x14ac:dyDescent="0.2">
      <c r="A450" s="471">
        <v>431</v>
      </c>
      <c r="B450" s="520"/>
      <c r="C450" s="305"/>
      <c r="D450" s="305"/>
      <c r="E450" s="292"/>
      <c r="F450" s="292"/>
      <c r="G450" s="561"/>
      <c r="H450" s="561"/>
      <c r="I450" s="602"/>
    </row>
    <row r="451" spans="1:9" s="147" customFormat="1" ht="15" x14ac:dyDescent="0.2">
      <c r="A451" s="472">
        <v>432</v>
      </c>
      <c r="B451" s="520"/>
      <c r="C451" s="305"/>
      <c r="D451" s="305"/>
      <c r="E451" s="292"/>
      <c r="F451" s="292"/>
      <c r="G451" s="561"/>
      <c r="H451" s="561"/>
      <c r="I451" s="602"/>
    </row>
    <row r="452" spans="1:9" s="147" customFormat="1" ht="15" x14ac:dyDescent="0.2">
      <c r="A452" s="471">
        <v>433</v>
      </c>
      <c r="B452" s="520"/>
      <c r="C452" s="305"/>
      <c r="D452" s="305"/>
      <c r="E452" s="292"/>
      <c r="F452" s="292"/>
      <c r="G452" s="561"/>
      <c r="H452" s="561"/>
      <c r="I452" s="602"/>
    </row>
    <row r="453" spans="1:9" s="147" customFormat="1" ht="15" x14ac:dyDescent="0.2">
      <c r="A453" s="472">
        <v>434</v>
      </c>
      <c r="B453" s="520"/>
      <c r="C453" s="305"/>
      <c r="D453" s="305"/>
      <c r="E453" s="292"/>
      <c r="F453" s="292"/>
      <c r="G453" s="561"/>
      <c r="H453" s="561"/>
      <c r="I453" s="602"/>
    </row>
    <row r="454" spans="1:9" s="147" customFormat="1" ht="15" x14ac:dyDescent="0.2">
      <c r="A454" s="471">
        <v>435</v>
      </c>
      <c r="B454" s="520"/>
      <c r="C454" s="305"/>
      <c r="D454" s="305"/>
      <c r="E454" s="292"/>
      <c r="F454" s="292"/>
      <c r="G454" s="561"/>
      <c r="H454" s="561"/>
      <c r="I454" s="602"/>
    </row>
    <row r="455" spans="1:9" s="147" customFormat="1" ht="15" x14ac:dyDescent="0.2">
      <c r="A455" s="472">
        <v>436</v>
      </c>
      <c r="B455" s="520"/>
      <c r="C455" s="305"/>
      <c r="D455" s="305"/>
      <c r="E455" s="292"/>
      <c r="F455" s="292"/>
      <c r="G455" s="561"/>
      <c r="H455" s="561"/>
      <c r="I455" s="602"/>
    </row>
    <row r="456" spans="1:9" s="147" customFormat="1" ht="15" x14ac:dyDescent="0.2">
      <c r="A456" s="471">
        <v>437</v>
      </c>
      <c r="B456" s="520"/>
      <c r="C456" s="305"/>
      <c r="D456" s="305"/>
      <c r="E456" s="292"/>
      <c r="F456" s="292"/>
      <c r="G456" s="561"/>
      <c r="H456" s="561"/>
      <c r="I456" s="602"/>
    </row>
    <row r="457" spans="1:9" s="147" customFormat="1" ht="15" x14ac:dyDescent="0.2">
      <c r="A457" s="472">
        <v>438</v>
      </c>
      <c r="B457" s="520"/>
      <c r="C457" s="305"/>
      <c r="D457" s="305"/>
      <c r="E457" s="292"/>
      <c r="F457" s="292"/>
      <c r="G457" s="561"/>
      <c r="H457" s="561"/>
      <c r="I457" s="602"/>
    </row>
    <row r="458" spans="1:9" s="147" customFormat="1" ht="15" x14ac:dyDescent="0.2">
      <c r="A458" s="471">
        <v>439</v>
      </c>
      <c r="B458" s="520"/>
      <c r="C458" s="305"/>
      <c r="D458" s="305"/>
      <c r="E458" s="292"/>
      <c r="F458" s="292"/>
      <c r="G458" s="561"/>
      <c r="H458" s="561"/>
      <c r="I458" s="602"/>
    </row>
    <row r="459" spans="1:9" s="147" customFormat="1" ht="15" x14ac:dyDescent="0.2">
      <c r="A459" s="472">
        <v>440</v>
      </c>
      <c r="B459" s="520"/>
      <c r="C459" s="305"/>
      <c r="D459" s="305"/>
      <c r="E459" s="292"/>
      <c r="F459" s="292"/>
      <c r="G459" s="561"/>
      <c r="H459" s="561"/>
      <c r="I459" s="602"/>
    </row>
    <row r="460" spans="1:9" s="147" customFormat="1" ht="15" x14ac:dyDescent="0.2">
      <c r="A460" s="471">
        <v>441</v>
      </c>
      <c r="B460" s="520"/>
      <c r="C460" s="305"/>
      <c r="D460" s="305"/>
      <c r="E460" s="292"/>
      <c r="F460" s="292"/>
      <c r="G460" s="561"/>
      <c r="H460" s="561"/>
      <c r="I460" s="602"/>
    </row>
    <row r="461" spans="1:9" s="147" customFormat="1" ht="15" x14ac:dyDescent="0.2">
      <c r="A461" s="472">
        <v>442</v>
      </c>
      <c r="B461" s="520"/>
      <c r="C461" s="305"/>
      <c r="D461" s="305"/>
      <c r="E461" s="292"/>
      <c r="F461" s="292"/>
      <c r="G461" s="561"/>
      <c r="H461" s="561"/>
      <c r="I461" s="602"/>
    </row>
    <row r="462" spans="1:9" s="147" customFormat="1" ht="15" x14ac:dyDescent="0.2">
      <c r="A462" s="471">
        <v>443</v>
      </c>
      <c r="B462" s="520"/>
      <c r="C462" s="305"/>
      <c r="D462" s="305"/>
      <c r="E462" s="292"/>
      <c r="F462" s="292"/>
      <c r="G462" s="561"/>
      <c r="H462" s="561"/>
      <c r="I462" s="602"/>
    </row>
    <row r="463" spans="1:9" s="147" customFormat="1" ht="15" x14ac:dyDescent="0.2">
      <c r="A463" s="472">
        <v>444</v>
      </c>
      <c r="B463" s="520"/>
      <c r="C463" s="305"/>
      <c r="D463" s="305"/>
      <c r="E463" s="292"/>
      <c r="F463" s="292"/>
      <c r="G463" s="561"/>
      <c r="H463" s="561"/>
      <c r="I463" s="602"/>
    </row>
    <row r="464" spans="1:9" s="147" customFormat="1" ht="15" x14ac:dyDescent="0.2">
      <c r="A464" s="471">
        <v>445</v>
      </c>
      <c r="B464" s="520"/>
      <c r="C464" s="305"/>
      <c r="D464" s="305"/>
      <c r="E464" s="292"/>
      <c r="F464" s="292"/>
      <c r="G464" s="561"/>
      <c r="H464" s="561"/>
      <c r="I464" s="602"/>
    </row>
    <row r="465" spans="1:9" s="147" customFormat="1" ht="15" x14ac:dyDescent="0.2">
      <c r="A465" s="472">
        <v>446</v>
      </c>
      <c r="B465" s="520"/>
      <c r="C465" s="305"/>
      <c r="D465" s="305"/>
      <c r="E465" s="292"/>
      <c r="F465" s="292"/>
      <c r="G465" s="561"/>
      <c r="H465" s="561"/>
      <c r="I465" s="602"/>
    </row>
    <row r="466" spans="1:9" s="147" customFormat="1" ht="15" x14ac:dyDescent="0.2">
      <c r="A466" s="471">
        <v>447</v>
      </c>
      <c r="B466" s="520"/>
      <c r="C466" s="305"/>
      <c r="D466" s="305"/>
      <c r="E466" s="292"/>
      <c r="F466" s="292"/>
      <c r="G466" s="561"/>
      <c r="H466" s="561"/>
      <c r="I466" s="602"/>
    </row>
    <row r="467" spans="1:9" s="147" customFormat="1" ht="15" x14ac:dyDescent="0.2">
      <c r="A467" s="472">
        <v>448</v>
      </c>
      <c r="B467" s="520"/>
      <c r="C467" s="305"/>
      <c r="D467" s="305"/>
      <c r="E467" s="292"/>
      <c r="F467" s="292"/>
      <c r="G467" s="561"/>
      <c r="H467" s="561"/>
      <c r="I467" s="602"/>
    </row>
    <row r="468" spans="1:9" s="147" customFormat="1" ht="15" x14ac:dyDescent="0.2">
      <c r="A468" s="471">
        <v>449</v>
      </c>
      <c r="B468" s="520"/>
      <c r="C468" s="305"/>
      <c r="D468" s="305"/>
      <c r="E468" s="292"/>
      <c r="F468" s="292"/>
      <c r="G468" s="561"/>
      <c r="H468" s="561"/>
      <c r="I468" s="602"/>
    </row>
    <row r="469" spans="1:9" s="147" customFormat="1" ht="15" x14ac:dyDescent="0.2">
      <c r="A469" s="472">
        <v>450</v>
      </c>
      <c r="B469" s="520"/>
      <c r="C469" s="305"/>
      <c r="D469" s="305"/>
      <c r="E469" s="292"/>
      <c r="F469" s="292"/>
      <c r="G469" s="561"/>
      <c r="H469" s="561"/>
      <c r="I469" s="602"/>
    </row>
    <row r="470" spans="1:9" s="147" customFormat="1" ht="15" x14ac:dyDescent="0.2">
      <c r="A470" s="471">
        <v>451</v>
      </c>
      <c r="B470" s="520"/>
      <c r="C470" s="305"/>
      <c r="D470" s="305"/>
      <c r="E470" s="292"/>
      <c r="F470" s="292"/>
      <c r="G470" s="561"/>
      <c r="H470" s="561"/>
      <c r="I470" s="602"/>
    </row>
    <row r="471" spans="1:9" s="147" customFormat="1" ht="15" x14ac:dyDescent="0.2">
      <c r="A471" s="472">
        <v>452</v>
      </c>
      <c r="B471" s="520"/>
      <c r="C471" s="305"/>
      <c r="D471" s="305"/>
      <c r="E471" s="292"/>
      <c r="F471" s="292"/>
      <c r="G471" s="561"/>
      <c r="H471" s="561"/>
      <c r="I471" s="602"/>
    </row>
    <row r="472" spans="1:9" s="147" customFormat="1" ht="15" x14ac:dyDescent="0.2">
      <c r="A472" s="471">
        <v>453</v>
      </c>
      <c r="B472" s="520"/>
      <c r="C472" s="305"/>
      <c r="D472" s="305"/>
      <c r="E472" s="292"/>
      <c r="F472" s="292"/>
      <c r="G472" s="561"/>
      <c r="H472" s="561"/>
      <c r="I472" s="602"/>
    </row>
    <row r="473" spans="1:9" s="147" customFormat="1" ht="15" x14ac:dyDescent="0.2">
      <c r="A473" s="472">
        <v>454</v>
      </c>
      <c r="B473" s="520"/>
      <c r="C473" s="305"/>
      <c r="D473" s="305"/>
      <c r="E473" s="292"/>
      <c r="F473" s="292"/>
      <c r="G473" s="561"/>
      <c r="H473" s="561"/>
      <c r="I473" s="602"/>
    </row>
    <row r="474" spans="1:9" s="147" customFormat="1" ht="15" x14ac:dyDescent="0.2">
      <c r="A474" s="471">
        <v>455</v>
      </c>
      <c r="B474" s="520"/>
      <c r="C474" s="305"/>
      <c r="D474" s="305"/>
      <c r="E474" s="292"/>
      <c r="F474" s="292"/>
      <c r="G474" s="561"/>
      <c r="H474" s="561"/>
      <c r="I474" s="602"/>
    </row>
    <row r="475" spans="1:9" s="147" customFormat="1" ht="15" x14ac:dyDescent="0.2">
      <c r="A475" s="472">
        <v>456</v>
      </c>
      <c r="B475" s="520"/>
      <c r="C475" s="305"/>
      <c r="D475" s="305"/>
      <c r="E475" s="292"/>
      <c r="F475" s="292"/>
      <c r="G475" s="561"/>
      <c r="H475" s="561"/>
      <c r="I475" s="602"/>
    </row>
    <row r="476" spans="1:9" s="147" customFormat="1" ht="15" x14ac:dyDescent="0.2">
      <c r="A476" s="471">
        <v>457</v>
      </c>
      <c r="B476" s="520"/>
      <c r="C476" s="305"/>
      <c r="D476" s="305"/>
      <c r="E476" s="292"/>
      <c r="F476" s="292"/>
      <c r="G476" s="561"/>
      <c r="H476" s="561"/>
      <c r="I476" s="602"/>
    </row>
    <row r="477" spans="1:9" s="147" customFormat="1" ht="15" x14ac:dyDescent="0.2">
      <c r="A477" s="472">
        <v>458</v>
      </c>
      <c r="B477" s="520"/>
      <c r="C477" s="305"/>
      <c r="D477" s="305"/>
      <c r="E477" s="292"/>
      <c r="F477" s="292"/>
      <c r="G477" s="561"/>
      <c r="H477" s="561"/>
      <c r="I477" s="602"/>
    </row>
    <row r="478" spans="1:9" s="147" customFormat="1" ht="15" x14ac:dyDescent="0.2">
      <c r="A478" s="471">
        <v>459</v>
      </c>
      <c r="B478" s="520"/>
      <c r="C478" s="305"/>
      <c r="D478" s="305"/>
      <c r="E478" s="292"/>
      <c r="F478" s="292"/>
      <c r="G478" s="561"/>
      <c r="H478" s="561"/>
      <c r="I478" s="602"/>
    </row>
    <row r="479" spans="1:9" s="147" customFormat="1" ht="15" x14ac:dyDescent="0.2">
      <c r="A479" s="472">
        <v>460</v>
      </c>
      <c r="B479" s="520"/>
      <c r="C479" s="305"/>
      <c r="D479" s="305"/>
      <c r="E479" s="292"/>
      <c r="F479" s="292"/>
      <c r="G479" s="561"/>
      <c r="H479" s="561"/>
      <c r="I479" s="602"/>
    </row>
    <row r="480" spans="1:9" s="147" customFormat="1" ht="15" x14ac:dyDescent="0.2">
      <c r="A480" s="471">
        <v>461</v>
      </c>
      <c r="B480" s="520"/>
      <c r="C480" s="305"/>
      <c r="D480" s="305"/>
      <c r="E480" s="292"/>
      <c r="F480" s="292"/>
      <c r="G480" s="561"/>
      <c r="H480" s="561"/>
      <c r="I480" s="602"/>
    </row>
    <row r="481" spans="1:9" s="147" customFormat="1" ht="15" x14ac:dyDescent="0.2">
      <c r="A481" s="472">
        <v>462</v>
      </c>
      <c r="B481" s="520"/>
      <c r="C481" s="305"/>
      <c r="D481" s="305"/>
      <c r="E481" s="292"/>
      <c r="F481" s="292"/>
      <c r="G481" s="561"/>
      <c r="H481" s="561"/>
      <c r="I481" s="602"/>
    </row>
    <row r="482" spans="1:9" s="147" customFormat="1" ht="15" x14ac:dyDescent="0.2">
      <c r="A482" s="471">
        <v>463</v>
      </c>
      <c r="B482" s="520"/>
      <c r="C482" s="305"/>
      <c r="D482" s="305"/>
      <c r="E482" s="292"/>
      <c r="F482" s="292"/>
      <c r="G482" s="561"/>
      <c r="H482" s="561"/>
      <c r="I482" s="602"/>
    </row>
    <row r="483" spans="1:9" s="147" customFormat="1" ht="15" x14ac:dyDescent="0.2">
      <c r="A483" s="472">
        <v>464</v>
      </c>
      <c r="B483" s="520"/>
      <c r="C483" s="305"/>
      <c r="D483" s="305"/>
      <c r="E483" s="292"/>
      <c r="F483" s="292"/>
      <c r="G483" s="561"/>
      <c r="H483" s="561"/>
      <c r="I483" s="602"/>
    </row>
    <row r="484" spans="1:9" s="147" customFormat="1" ht="15" x14ac:dyDescent="0.2">
      <c r="A484" s="471">
        <v>465</v>
      </c>
      <c r="B484" s="520"/>
      <c r="C484" s="305"/>
      <c r="D484" s="305"/>
      <c r="E484" s="292"/>
      <c r="F484" s="292"/>
      <c r="G484" s="561"/>
      <c r="H484" s="561"/>
      <c r="I484" s="602"/>
    </row>
    <row r="485" spans="1:9" s="147" customFormat="1" ht="15" x14ac:dyDescent="0.2">
      <c r="A485" s="472">
        <v>466</v>
      </c>
      <c r="B485" s="520"/>
      <c r="C485" s="305"/>
      <c r="D485" s="305"/>
      <c r="E485" s="292"/>
      <c r="F485" s="292"/>
      <c r="G485" s="561"/>
      <c r="H485" s="561"/>
      <c r="I485" s="602"/>
    </row>
    <row r="486" spans="1:9" s="147" customFormat="1" ht="15" x14ac:dyDescent="0.2">
      <c r="A486" s="471">
        <v>467</v>
      </c>
      <c r="B486" s="520"/>
      <c r="C486" s="305"/>
      <c r="D486" s="305"/>
      <c r="E486" s="292"/>
      <c r="F486" s="292"/>
      <c r="G486" s="561"/>
      <c r="H486" s="561"/>
      <c r="I486" s="602"/>
    </row>
    <row r="487" spans="1:9" s="147" customFormat="1" ht="15" x14ac:dyDescent="0.2">
      <c r="A487" s="472">
        <v>468</v>
      </c>
      <c r="B487" s="520"/>
      <c r="C487" s="305"/>
      <c r="D487" s="305"/>
      <c r="E487" s="292"/>
      <c r="F487" s="292"/>
      <c r="G487" s="561"/>
      <c r="H487" s="561"/>
      <c r="I487" s="602"/>
    </row>
    <row r="488" spans="1:9" s="147" customFormat="1" ht="15" x14ac:dyDescent="0.2">
      <c r="A488" s="471">
        <v>469</v>
      </c>
      <c r="B488" s="520"/>
      <c r="C488" s="305"/>
      <c r="D488" s="305"/>
      <c r="E488" s="292"/>
      <c r="F488" s="292"/>
      <c r="G488" s="561"/>
      <c r="H488" s="561"/>
      <c r="I488" s="602"/>
    </row>
    <row r="489" spans="1:9" s="147" customFormat="1" ht="15" x14ac:dyDescent="0.2">
      <c r="A489" s="472">
        <v>470</v>
      </c>
      <c r="B489" s="520"/>
      <c r="C489" s="305"/>
      <c r="D489" s="305"/>
      <c r="E489" s="292"/>
      <c r="F489" s="292"/>
      <c r="G489" s="561"/>
      <c r="H489" s="561"/>
      <c r="I489" s="602"/>
    </row>
    <row r="490" spans="1:9" s="147" customFormat="1" ht="15" x14ac:dyDescent="0.2">
      <c r="A490" s="471">
        <v>471</v>
      </c>
      <c r="B490" s="520"/>
      <c r="C490" s="305"/>
      <c r="D490" s="305"/>
      <c r="E490" s="292"/>
      <c r="F490" s="292"/>
      <c r="G490" s="561"/>
      <c r="H490" s="561"/>
      <c r="I490" s="602"/>
    </row>
    <row r="491" spans="1:9" s="147" customFormat="1" ht="15" x14ac:dyDescent="0.2">
      <c r="A491" s="472">
        <v>472</v>
      </c>
      <c r="B491" s="520"/>
      <c r="C491" s="305"/>
      <c r="D491" s="305"/>
      <c r="E491" s="292"/>
      <c r="F491" s="292"/>
      <c r="G491" s="561"/>
      <c r="H491" s="561"/>
      <c r="I491" s="602"/>
    </row>
    <row r="492" spans="1:9" s="147" customFormat="1" ht="15" x14ac:dyDescent="0.2">
      <c r="A492" s="471">
        <v>473</v>
      </c>
      <c r="B492" s="520"/>
      <c r="C492" s="305"/>
      <c r="D492" s="305"/>
      <c r="E492" s="292"/>
      <c r="F492" s="292"/>
      <c r="G492" s="561"/>
      <c r="H492" s="561"/>
      <c r="I492" s="602"/>
    </row>
    <row r="493" spans="1:9" s="147" customFormat="1" ht="15" x14ac:dyDescent="0.2">
      <c r="A493" s="472">
        <v>474</v>
      </c>
      <c r="B493" s="520"/>
      <c r="C493" s="305"/>
      <c r="D493" s="305"/>
      <c r="E493" s="292"/>
      <c r="F493" s="292"/>
      <c r="G493" s="561"/>
      <c r="H493" s="561"/>
      <c r="I493" s="602"/>
    </row>
    <row r="494" spans="1:9" s="147" customFormat="1" ht="15" x14ac:dyDescent="0.2">
      <c r="A494" s="471">
        <v>475</v>
      </c>
      <c r="B494" s="520"/>
      <c r="C494" s="305"/>
      <c r="D494" s="305"/>
      <c r="E494" s="292"/>
      <c r="F494" s="292"/>
      <c r="G494" s="561"/>
      <c r="H494" s="561"/>
      <c r="I494" s="602"/>
    </row>
    <row r="495" spans="1:9" s="147" customFormat="1" ht="15" x14ac:dyDescent="0.2">
      <c r="A495" s="472">
        <v>476</v>
      </c>
      <c r="B495" s="520"/>
      <c r="C495" s="305"/>
      <c r="D495" s="305"/>
      <c r="E495" s="292"/>
      <c r="F495" s="292"/>
      <c r="G495" s="561"/>
      <c r="H495" s="561"/>
      <c r="I495" s="602"/>
    </row>
    <row r="496" spans="1:9" s="147" customFormat="1" ht="15" x14ac:dyDescent="0.2">
      <c r="A496" s="471">
        <v>477</v>
      </c>
      <c r="B496" s="520"/>
      <c r="C496" s="305"/>
      <c r="D496" s="305"/>
      <c r="E496" s="292"/>
      <c r="F496" s="292"/>
      <c r="G496" s="561"/>
      <c r="H496" s="561"/>
      <c r="I496" s="602"/>
    </row>
    <row r="497" spans="1:9" s="147" customFormat="1" ht="15" x14ac:dyDescent="0.2">
      <c r="A497" s="472">
        <v>478</v>
      </c>
      <c r="B497" s="520"/>
      <c r="C497" s="305"/>
      <c r="D497" s="305"/>
      <c r="E497" s="292"/>
      <c r="F497" s="292"/>
      <c r="G497" s="561"/>
      <c r="H497" s="561"/>
      <c r="I497" s="602"/>
    </row>
    <row r="498" spans="1:9" s="147" customFormat="1" ht="15" x14ac:dyDescent="0.2">
      <c r="A498" s="471">
        <v>479</v>
      </c>
      <c r="B498" s="520"/>
      <c r="C498" s="305"/>
      <c r="D498" s="305"/>
      <c r="E498" s="292"/>
      <c r="F498" s="292"/>
      <c r="G498" s="561"/>
      <c r="H498" s="561"/>
      <c r="I498" s="602"/>
    </row>
    <row r="499" spans="1:9" s="147" customFormat="1" ht="15" x14ac:dyDescent="0.2">
      <c r="A499" s="472">
        <v>480</v>
      </c>
      <c r="B499" s="520"/>
      <c r="C499" s="305"/>
      <c r="D499" s="305"/>
      <c r="E499" s="292"/>
      <c r="F499" s="292"/>
      <c r="G499" s="561"/>
      <c r="H499" s="561"/>
      <c r="I499" s="602"/>
    </row>
    <row r="500" spans="1:9" s="147" customFormat="1" ht="15" x14ac:dyDescent="0.2">
      <c r="A500" s="471">
        <v>481</v>
      </c>
      <c r="B500" s="520"/>
      <c r="C500" s="305"/>
      <c r="D500" s="305"/>
      <c r="E500" s="292"/>
      <c r="F500" s="292"/>
      <c r="G500" s="561"/>
      <c r="H500" s="561"/>
      <c r="I500" s="602"/>
    </row>
    <row r="501" spans="1:9" s="147" customFormat="1" ht="15" x14ac:dyDescent="0.2">
      <c r="A501" s="472">
        <v>482</v>
      </c>
      <c r="B501" s="520"/>
      <c r="C501" s="305"/>
      <c r="D501" s="305"/>
      <c r="E501" s="292"/>
      <c r="F501" s="292"/>
      <c r="G501" s="561"/>
      <c r="H501" s="561"/>
      <c r="I501" s="602"/>
    </row>
    <row r="502" spans="1:9" s="147" customFormat="1" ht="15" x14ac:dyDescent="0.2">
      <c r="A502" s="471">
        <v>483</v>
      </c>
      <c r="B502" s="520"/>
      <c r="C502" s="305"/>
      <c r="D502" s="305"/>
      <c r="E502" s="292"/>
      <c r="F502" s="292"/>
      <c r="G502" s="561"/>
      <c r="H502" s="561"/>
      <c r="I502" s="602"/>
    </row>
    <row r="503" spans="1:9" s="147" customFormat="1" ht="15" x14ac:dyDescent="0.2">
      <c r="A503" s="472">
        <v>484</v>
      </c>
      <c r="B503" s="520"/>
      <c r="C503" s="305"/>
      <c r="D503" s="305"/>
      <c r="E503" s="292"/>
      <c r="F503" s="292"/>
      <c r="G503" s="561"/>
      <c r="H503" s="561"/>
      <c r="I503" s="602"/>
    </row>
    <row r="504" spans="1:9" s="147" customFormat="1" ht="15" x14ac:dyDescent="0.2">
      <c r="A504" s="471">
        <v>485</v>
      </c>
      <c r="B504" s="520"/>
      <c r="C504" s="305"/>
      <c r="D504" s="305"/>
      <c r="E504" s="292"/>
      <c r="F504" s="292"/>
      <c r="G504" s="561"/>
      <c r="H504" s="561"/>
      <c r="I504" s="602"/>
    </row>
    <row r="505" spans="1:9" s="147" customFormat="1" ht="15" x14ac:dyDescent="0.2">
      <c r="A505" s="472">
        <v>486</v>
      </c>
      <c r="B505" s="520"/>
      <c r="C505" s="305"/>
      <c r="D505" s="305"/>
      <c r="E505" s="292"/>
      <c r="F505" s="292"/>
      <c r="G505" s="561"/>
      <c r="H505" s="561"/>
      <c r="I505" s="602"/>
    </row>
    <row r="506" spans="1:9" s="147" customFormat="1" ht="15" x14ac:dyDescent="0.2">
      <c r="A506" s="471">
        <v>487</v>
      </c>
      <c r="B506" s="520"/>
      <c r="C506" s="305"/>
      <c r="D506" s="305"/>
      <c r="E506" s="292"/>
      <c r="F506" s="292"/>
      <c r="G506" s="561"/>
      <c r="H506" s="561"/>
      <c r="I506" s="602"/>
    </row>
    <row r="507" spans="1:9" s="147" customFormat="1" ht="15" x14ac:dyDescent="0.2">
      <c r="A507" s="472">
        <v>488</v>
      </c>
      <c r="B507" s="520"/>
      <c r="C507" s="305"/>
      <c r="D507" s="305"/>
      <c r="E507" s="292"/>
      <c r="F507" s="292"/>
      <c r="G507" s="561"/>
      <c r="H507" s="561"/>
      <c r="I507" s="602"/>
    </row>
    <row r="508" spans="1:9" s="147" customFormat="1" ht="15" x14ac:dyDescent="0.2">
      <c r="A508" s="471">
        <v>489</v>
      </c>
      <c r="B508" s="520"/>
      <c r="C508" s="305"/>
      <c r="D508" s="305"/>
      <c r="E508" s="292"/>
      <c r="F508" s="292"/>
      <c r="G508" s="561"/>
      <c r="H508" s="561"/>
      <c r="I508" s="602"/>
    </row>
    <row r="509" spans="1:9" s="147" customFormat="1" ht="15" x14ac:dyDescent="0.2">
      <c r="A509" s="472">
        <v>490</v>
      </c>
      <c r="B509" s="520"/>
      <c r="C509" s="305"/>
      <c r="D509" s="305"/>
      <c r="E509" s="292"/>
      <c r="F509" s="292"/>
      <c r="G509" s="561"/>
      <c r="H509" s="561"/>
      <c r="I509" s="602"/>
    </row>
    <row r="510" spans="1:9" s="147" customFormat="1" ht="15" x14ac:dyDescent="0.2">
      <c r="A510" s="471">
        <v>491</v>
      </c>
      <c r="B510" s="520"/>
      <c r="C510" s="305"/>
      <c r="D510" s="305"/>
      <c r="E510" s="292"/>
      <c r="F510" s="292"/>
      <c r="G510" s="561"/>
      <c r="H510" s="561"/>
      <c r="I510" s="602"/>
    </row>
    <row r="511" spans="1:9" s="147" customFormat="1" ht="15" x14ac:dyDescent="0.2">
      <c r="A511" s="472">
        <v>492</v>
      </c>
      <c r="B511" s="520"/>
      <c r="C511" s="305"/>
      <c r="D511" s="305"/>
      <c r="E511" s="292"/>
      <c r="F511" s="292"/>
      <c r="G511" s="561"/>
      <c r="H511" s="561"/>
      <c r="I511" s="602"/>
    </row>
    <row r="512" spans="1:9" s="147" customFormat="1" ht="15" x14ac:dyDescent="0.2">
      <c r="A512" s="471">
        <v>493</v>
      </c>
      <c r="B512" s="520"/>
      <c r="C512" s="305"/>
      <c r="D512" s="305"/>
      <c r="E512" s="292"/>
      <c r="F512" s="292"/>
      <c r="G512" s="561"/>
      <c r="H512" s="561"/>
      <c r="I512" s="602"/>
    </row>
    <row r="513" spans="1:9" s="147" customFormat="1" ht="15" x14ac:dyDescent="0.2">
      <c r="A513" s="472">
        <v>494</v>
      </c>
      <c r="B513" s="520"/>
      <c r="C513" s="305"/>
      <c r="D513" s="305"/>
      <c r="E513" s="292"/>
      <c r="F513" s="292"/>
      <c r="G513" s="561"/>
      <c r="H513" s="561"/>
      <c r="I513" s="602"/>
    </row>
    <row r="514" spans="1:9" s="147" customFormat="1" ht="15" x14ac:dyDescent="0.2">
      <c r="A514" s="471">
        <v>495</v>
      </c>
      <c r="B514" s="520"/>
      <c r="C514" s="305"/>
      <c r="D514" s="305"/>
      <c r="E514" s="292"/>
      <c r="F514" s="292"/>
      <c r="G514" s="561"/>
      <c r="H514" s="561"/>
      <c r="I514" s="602"/>
    </row>
    <row r="515" spans="1:9" s="147" customFormat="1" ht="15" x14ac:dyDescent="0.2">
      <c r="A515" s="472">
        <v>496</v>
      </c>
      <c r="B515" s="520"/>
      <c r="C515" s="305"/>
      <c r="D515" s="305"/>
      <c r="E515" s="292"/>
      <c r="F515" s="292"/>
      <c r="G515" s="561"/>
      <c r="H515" s="561"/>
      <c r="I515" s="602"/>
    </row>
    <row r="516" spans="1:9" s="147" customFormat="1" ht="15" x14ac:dyDescent="0.2">
      <c r="A516" s="471">
        <v>497</v>
      </c>
      <c r="B516" s="520"/>
      <c r="C516" s="305"/>
      <c r="D516" s="305"/>
      <c r="E516" s="292"/>
      <c r="F516" s="292"/>
      <c r="G516" s="561"/>
      <c r="H516" s="561"/>
      <c r="I516" s="602"/>
    </row>
    <row r="517" spans="1:9" s="147" customFormat="1" ht="15" x14ac:dyDescent="0.2">
      <c r="A517" s="472">
        <v>498</v>
      </c>
      <c r="B517" s="520"/>
      <c r="C517" s="305"/>
      <c r="D517" s="305"/>
      <c r="E517" s="292"/>
      <c r="F517" s="292"/>
      <c r="G517" s="561"/>
      <c r="H517" s="561"/>
      <c r="I517" s="602"/>
    </row>
    <row r="518" spans="1:9" s="147" customFormat="1" ht="15" x14ac:dyDescent="0.2">
      <c r="A518" s="471">
        <v>499</v>
      </c>
      <c r="B518" s="520"/>
      <c r="C518" s="305"/>
      <c r="D518" s="305"/>
      <c r="E518" s="292"/>
      <c r="F518" s="292"/>
      <c r="G518" s="561"/>
      <c r="H518" s="561"/>
      <c r="I518" s="602"/>
    </row>
    <row r="519" spans="1:9" s="147" customFormat="1" ht="15" x14ac:dyDescent="0.2">
      <c r="A519" s="472">
        <v>500</v>
      </c>
      <c r="B519" s="520"/>
      <c r="C519" s="305"/>
      <c r="D519" s="305"/>
      <c r="E519" s="292"/>
      <c r="F519" s="292"/>
      <c r="G519" s="561"/>
      <c r="H519" s="561"/>
      <c r="I519" s="602"/>
    </row>
    <row r="520" spans="1:9" s="147" customFormat="1" ht="15" x14ac:dyDescent="0.2">
      <c r="A520" s="471">
        <v>501</v>
      </c>
      <c r="B520" s="520"/>
      <c r="C520" s="305"/>
      <c r="D520" s="305"/>
      <c r="E520" s="292"/>
      <c r="F520" s="292"/>
      <c r="G520" s="561"/>
      <c r="H520" s="561"/>
      <c r="I520" s="602"/>
    </row>
    <row r="521" spans="1:9" s="147" customFormat="1" ht="15" x14ac:dyDescent="0.2">
      <c r="A521" s="472">
        <v>502</v>
      </c>
      <c r="B521" s="520"/>
      <c r="C521" s="305"/>
      <c r="D521" s="305"/>
      <c r="E521" s="292"/>
      <c r="F521" s="292"/>
      <c r="G521" s="561"/>
      <c r="H521" s="561"/>
      <c r="I521" s="602"/>
    </row>
    <row r="522" spans="1:9" s="147" customFormat="1" ht="15" x14ac:dyDescent="0.2">
      <c r="A522" s="471">
        <v>503</v>
      </c>
      <c r="B522" s="520"/>
      <c r="C522" s="305"/>
      <c r="D522" s="305"/>
      <c r="E522" s="292"/>
      <c r="F522" s="292"/>
      <c r="G522" s="561"/>
      <c r="H522" s="561"/>
      <c r="I522" s="602"/>
    </row>
    <row r="523" spans="1:9" s="147" customFormat="1" ht="15" x14ac:dyDescent="0.2">
      <c r="A523" s="472">
        <v>504</v>
      </c>
      <c r="B523" s="520"/>
      <c r="C523" s="305"/>
      <c r="D523" s="305"/>
      <c r="E523" s="292"/>
      <c r="F523" s="292"/>
      <c r="G523" s="561"/>
      <c r="H523" s="561"/>
      <c r="I523" s="602"/>
    </row>
    <row r="524" spans="1:9" s="147" customFormat="1" ht="15" x14ac:dyDescent="0.2">
      <c r="A524" s="471">
        <v>505</v>
      </c>
      <c r="B524" s="520"/>
      <c r="C524" s="305"/>
      <c r="D524" s="305"/>
      <c r="E524" s="292"/>
      <c r="F524" s="292"/>
      <c r="G524" s="561"/>
      <c r="H524" s="561"/>
      <c r="I524" s="602"/>
    </row>
    <row r="525" spans="1:9" s="147" customFormat="1" ht="15" x14ac:dyDescent="0.2">
      <c r="A525" s="472">
        <v>506</v>
      </c>
      <c r="B525" s="520"/>
      <c r="C525" s="305"/>
      <c r="D525" s="305"/>
      <c r="E525" s="292"/>
      <c r="F525" s="292"/>
      <c r="G525" s="561"/>
      <c r="H525" s="561"/>
      <c r="I525" s="602"/>
    </row>
    <row r="526" spans="1:9" s="147" customFormat="1" ht="15" x14ac:dyDescent="0.2">
      <c r="A526" s="471">
        <v>507</v>
      </c>
      <c r="B526" s="520"/>
      <c r="C526" s="305"/>
      <c r="D526" s="305"/>
      <c r="E526" s="292"/>
      <c r="F526" s="292"/>
      <c r="G526" s="561"/>
      <c r="H526" s="561"/>
      <c r="I526" s="602"/>
    </row>
    <row r="527" spans="1:9" s="147" customFormat="1" ht="15" x14ac:dyDescent="0.2">
      <c r="A527" s="472">
        <v>508</v>
      </c>
      <c r="B527" s="520"/>
      <c r="C527" s="305"/>
      <c r="D527" s="305"/>
      <c r="E527" s="292"/>
      <c r="F527" s="292"/>
      <c r="G527" s="561"/>
      <c r="H527" s="561"/>
      <c r="I527" s="602"/>
    </row>
    <row r="528" spans="1:9" s="147" customFormat="1" ht="15" x14ac:dyDescent="0.2">
      <c r="A528" s="471">
        <v>509</v>
      </c>
      <c r="B528" s="520"/>
      <c r="C528" s="305"/>
      <c r="D528" s="305"/>
      <c r="E528" s="292"/>
      <c r="F528" s="292"/>
      <c r="G528" s="561"/>
      <c r="H528" s="561"/>
      <c r="I528" s="602"/>
    </row>
    <row r="529" spans="1:9" s="147" customFormat="1" ht="15" x14ac:dyDescent="0.2">
      <c r="A529" s="472">
        <v>510</v>
      </c>
      <c r="B529" s="520"/>
      <c r="C529" s="305"/>
      <c r="D529" s="305"/>
      <c r="E529" s="292"/>
      <c r="F529" s="292"/>
      <c r="G529" s="561"/>
      <c r="H529" s="561"/>
      <c r="I529" s="602"/>
    </row>
    <row r="530" spans="1:9" s="147" customFormat="1" ht="15" x14ac:dyDescent="0.2">
      <c r="A530" s="471">
        <v>511</v>
      </c>
      <c r="B530" s="520"/>
      <c r="C530" s="305"/>
      <c r="D530" s="305"/>
      <c r="E530" s="292"/>
      <c r="F530" s="292"/>
      <c r="G530" s="561"/>
      <c r="H530" s="561"/>
      <c r="I530" s="602"/>
    </row>
    <row r="531" spans="1:9" s="147" customFormat="1" ht="15" x14ac:dyDescent="0.2">
      <c r="A531" s="472">
        <v>512</v>
      </c>
      <c r="B531" s="520"/>
      <c r="C531" s="305"/>
      <c r="D531" s="305"/>
      <c r="E531" s="292"/>
      <c r="F531" s="292"/>
      <c r="G531" s="561"/>
      <c r="H531" s="561"/>
      <c r="I531" s="602"/>
    </row>
    <row r="532" spans="1:9" s="147" customFormat="1" ht="15" x14ac:dyDescent="0.2">
      <c r="A532" s="471">
        <v>513</v>
      </c>
      <c r="B532" s="520"/>
      <c r="C532" s="305"/>
      <c r="D532" s="305"/>
      <c r="E532" s="292"/>
      <c r="F532" s="292"/>
      <c r="G532" s="561"/>
      <c r="H532" s="561"/>
      <c r="I532" s="602"/>
    </row>
    <row r="533" spans="1:9" s="147" customFormat="1" ht="15" x14ac:dyDescent="0.2">
      <c r="A533" s="472">
        <v>514</v>
      </c>
      <c r="B533" s="520"/>
      <c r="C533" s="305"/>
      <c r="D533" s="305"/>
      <c r="E533" s="292"/>
      <c r="F533" s="292"/>
      <c r="G533" s="561"/>
      <c r="H533" s="561"/>
      <c r="I533" s="602"/>
    </row>
    <row r="534" spans="1:9" s="147" customFormat="1" ht="15" x14ac:dyDescent="0.2">
      <c r="A534" s="471">
        <v>515</v>
      </c>
      <c r="B534" s="520"/>
      <c r="C534" s="305"/>
      <c r="D534" s="305"/>
      <c r="E534" s="292"/>
      <c r="F534" s="292"/>
      <c r="G534" s="561"/>
      <c r="H534" s="561"/>
      <c r="I534" s="602"/>
    </row>
    <row r="535" spans="1:9" s="147" customFormat="1" ht="15" x14ac:dyDescent="0.2">
      <c r="A535" s="472">
        <v>516</v>
      </c>
      <c r="B535" s="520"/>
      <c r="C535" s="305"/>
      <c r="D535" s="305"/>
      <c r="E535" s="292"/>
      <c r="F535" s="292"/>
      <c r="G535" s="561"/>
      <c r="H535" s="561"/>
      <c r="I535" s="602"/>
    </row>
    <row r="536" spans="1:9" s="147" customFormat="1" ht="15" x14ac:dyDescent="0.2">
      <c r="A536" s="471">
        <v>517</v>
      </c>
      <c r="B536" s="520"/>
      <c r="C536" s="305"/>
      <c r="D536" s="305"/>
      <c r="E536" s="292"/>
      <c r="F536" s="292"/>
      <c r="G536" s="561"/>
      <c r="H536" s="561"/>
      <c r="I536" s="602"/>
    </row>
    <row r="537" spans="1:9" s="147" customFormat="1" ht="15" x14ac:dyDescent="0.2">
      <c r="A537" s="472">
        <v>518</v>
      </c>
      <c r="B537" s="520"/>
      <c r="C537" s="305"/>
      <c r="D537" s="305"/>
      <c r="E537" s="292"/>
      <c r="F537" s="292"/>
      <c r="G537" s="561"/>
      <c r="H537" s="561"/>
      <c r="I537" s="602"/>
    </row>
    <row r="538" spans="1:9" s="147" customFormat="1" ht="15" x14ac:dyDescent="0.2">
      <c r="A538" s="471">
        <v>519</v>
      </c>
      <c r="B538" s="520"/>
      <c r="C538" s="305"/>
      <c r="D538" s="305"/>
      <c r="E538" s="292"/>
      <c r="F538" s="292"/>
      <c r="G538" s="561"/>
      <c r="H538" s="561"/>
      <c r="I538" s="602"/>
    </row>
    <row r="539" spans="1:9" s="147" customFormat="1" ht="15" x14ac:dyDescent="0.2">
      <c r="A539" s="472">
        <v>520</v>
      </c>
      <c r="B539" s="520"/>
      <c r="C539" s="305"/>
      <c r="D539" s="305"/>
      <c r="E539" s="292"/>
      <c r="F539" s="292"/>
      <c r="G539" s="561"/>
      <c r="H539" s="561"/>
      <c r="I539" s="602"/>
    </row>
    <row r="540" spans="1:9" s="147" customFormat="1" ht="15" x14ac:dyDescent="0.2">
      <c r="A540" s="471">
        <v>521</v>
      </c>
      <c r="B540" s="520"/>
      <c r="C540" s="305"/>
      <c r="D540" s="305"/>
      <c r="E540" s="292"/>
      <c r="F540" s="292"/>
      <c r="G540" s="561"/>
      <c r="H540" s="561"/>
      <c r="I540" s="602"/>
    </row>
    <row r="541" spans="1:9" s="147" customFormat="1" ht="15" x14ac:dyDescent="0.2">
      <c r="A541" s="472">
        <v>522</v>
      </c>
      <c r="B541" s="520"/>
      <c r="C541" s="305"/>
      <c r="D541" s="305"/>
      <c r="E541" s="292"/>
      <c r="F541" s="292"/>
      <c r="G541" s="561"/>
      <c r="H541" s="561"/>
      <c r="I541" s="602"/>
    </row>
    <row r="542" spans="1:9" s="147" customFormat="1" ht="15" x14ac:dyDescent="0.2">
      <c r="A542" s="471">
        <v>523</v>
      </c>
      <c r="B542" s="520"/>
      <c r="C542" s="305"/>
      <c r="D542" s="305"/>
      <c r="E542" s="292"/>
      <c r="F542" s="292"/>
      <c r="G542" s="561"/>
      <c r="H542" s="561"/>
      <c r="I542" s="602"/>
    </row>
    <row r="543" spans="1:9" s="147" customFormat="1" ht="15" x14ac:dyDescent="0.2">
      <c r="A543" s="472">
        <v>524</v>
      </c>
      <c r="B543" s="520"/>
      <c r="C543" s="305"/>
      <c r="D543" s="305"/>
      <c r="E543" s="292"/>
      <c r="F543" s="292"/>
      <c r="G543" s="561"/>
      <c r="H543" s="561"/>
      <c r="I543" s="602"/>
    </row>
    <row r="544" spans="1:9" s="147" customFormat="1" ht="15" x14ac:dyDescent="0.2">
      <c r="A544" s="471">
        <v>525</v>
      </c>
      <c r="B544" s="520"/>
      <c r="C544" s="305"/>
      <c r="D544" s="305"/>
      <c r="E544" s="292"/>
      <c r="F544" s="292"/>
      <c r="G544" s="561"/>
      <c r="H544" s="561"/>
      <c r="I544" s="602"/>
    </row>
    <row r="545" spans="1:9" s="147" customFormat="1" ht="15" x14ac:dyDescent="0.2">
      <c r="A545" s="472">
        <v>526</v>
      </c>
      <c r="B545" s="520"/>
      <c r="C545" s="305"/>
      <c r="D545" s="305"/>
      <c r="E545" s="292"/>
      <c r="F545" s="292"/>
      <c r="G545" s="561"/>
      <c r="H545" s="561"/>
      <c r="I545" s="602"/>
    </row>
    <row r="546" spans="1:9" s="147" customFormat="1" ht="15" x14ac:dyDescent="0.2">
      <c r="A546" s="471">
        <v>527</v>
      </c>
      <c r="B546" s="520"/>
      <c r="C546" s="305"/>
      <c r="D546" s="305"/>
      <c r="E546" s="292"/>
      <c r="F546" s="292"/>
      <c r="G546" s="561"/>
      <c r="H546" s="561"/>
      <c r="I546" s="602"/>
    </row>
    <row r="547" spans="1:9" s="147" customFormat="1" ht="15" x14ac:dyDescent="0.2">
      <c r="A547" s="472">
        <v>528</v>
      </c>
      <c r="B547" s="520"/>
      <c r="C547" s="305"/>
      <c r="D547" s="305"/>
      <c r="E547" s="292"/>
      <c r="F547" s="292"/>
      <c r="G547" s="561"/>
      <c r="H547" s="561"/>
      <c r="I547" s="602"/>
    </row>
    <row r="548" spans="1:9" s="147" customFormat="1" ht="15" x14ac:dyDescent="0.2">
      <c r="A548" s="471">
        <v>529</v>
      </c>
      <c r="B548" s="520"/>
      <c r="C548" s="305"/>
      <c r="D548" s="305"/>
      <c r="E548" s="292"/>
      <c r="F548" s="292"/>
      <c r="G548" s="561"/>
      <c r="H548" s="561"/>
      <c r="I548" s="602"/>
    </row>
    <row r="549" spans="1:9" s="147" customFormat="1" ht="15" x14ac:dyDescent="0.2">
      <c r="A549" s="472">
        <v>530</v>
      </c>
      <c r="B549" s="520"/>
      <c r="C549" s="305"/>
      <c r="D549" s="305"/>
      <c r="E549" s="292"/>
      <c r="F549" s="292"/>
      <c r="G549" s="561"/>
      <c r="H549" s="561"/>
      <c r="I549" s="602"/>
    </row>
    <row r="550" spans="1:9" s="147" customFormat="1" ht="15" x14ac:dyDescent="0.2">
      <c r="A550" s="471">
        <v>531</v>
      </c>
      <c r="B550" s="520"/>
      <c r="C550" s="305"/>
      <c r="D550" s="305"/>
      <c r="E550" s="292"/>
      <c r="F550" s="292"/>
      <c r="G550" s="561"/>
      <c r="H550" s="561"/>
      <c r="I550" s="602"/>
    </row>
    <row r="551" spans="1:9" s="147" customFormat="1" ht="15" x14ac:dyDescent="0.2">
      <c r="A551" s="472">
        <v>532</v>
      </c>
      <c r="B551" s="520"/>
      <c r="C551" s="305"/>
      <c r="D551" s="305"/>
      <c r="E551" s="292"/>
      <c r="F551" s="292"/>
      <c r="G551" s="561"/>
      <c r="H551" s="561"/>
      <c r="I551" s="602"/>
    </row>
    <row r="552" spans="1:9" s="147" customFormat="1" ht="15" x14ac:dyDescent="0.2">
      <c r="A552" s="471">
        <v>533</v>
      </c>
      <c r="B552" s="520"/>
      <c r="C552" s="305"/>
      <c r="D552" s="305"/>
      <c r="E552" s="292"/>
      <c r="F552" s="292"/>
      <c r="G552" s="561"/>
      <c r="H552" s="561"/>
      <c r="I552" s="602"/>
    </row>
    <row r="553" spans="1:9" s="147" customFormat="1" ht="15" x14ac:dyDescent="0.2">
      <c r="A553" s="472">
        <v>534</v>
      </c>
      <c r="B553" s="520"/>
      <c r="C553" s="305"/>
      <c r="D553" s="305"/>
      <c r="E553" s="292"/>
      <c r="F553" s="292"/>
      <c r="G553" s="561"/>
      <c r="H553" s="561"/>
      <c r="I553" s="602"/>
    </row>
    <row r="554" spans="1:9" s="147" customFormat="1" ht="15" x14ac:dyDescent="0.2">
      <c r="A554" s="471">
        <v>535</v>
      </c>
      <c r="B554" s="520"/>
      <c r="C554" s="305"/>
      <c r="D554" s="305"/>
      <c r="E554" s="292"/>
      <c r="F554" s="292"/>
      <c r="G554" s="561"/>
      <c r="H554" s="561"/>
      <c r="I554" s="602"/>
    </row>
    <row r="555" spans="1:9" s="147" customFormat="1" ht="15" x14ac:dyDescent="0.2">
      <c r="A555" s="472">
        <v>536</v>
      </c>
      <c r="B555" s="520"/>
      <c r="C555" s="305"/>
      <c r="D555" s="305"/>
      <c r="E555" s="292"/>
      <c r="F555" s="292"/>
      <c r="G555" s="561"/>
      <c r="H555" s="561"/>
      <c r="I555" s="602"/>
    </row>
    <row r="556" spans="1:9" s="147" customFormat="1" ht="15" x14ac:dyDescent="0.2">
      <c r="A556" s="471">
        <v>537</v>
      </c>
      <c r="B556" s="520"/>
      <c r="C556" s="305"/>
      <c r="D556" s="305"/>
      <c r="E556" s="292"/>
      <c r="F556" s="292"/>
      <c r="G556" s="561"/>
      <c r="H556" s="561"/>
      <c r="I556" s="602"/>
    </row>
    <row r="557" spans="1:9" s="147" customFormat="1" ht="15" x14ac:dyDescent="0.2">
      <c r="A557" s="472">
        <v>538</v>
      </c>
      <c r="B557" s="520"/>
      <c r="C557" s="305"/>
      <c r="D557" s="305"/>
      <c r="E557" s="292"/>
      <c r="F557" s="292"/>
      <c r="G557" s="561"/>
      <c r="H557" s="561"/>
      <c r="I557" s="602"/>
    </row>
    <row r="558" spans="1:9" s="147" customFormat="1" ht="15" x14ac:dyDescent="0.2">
      <c r="A558" s="471">
        <v>539</v>
      </c>
      <c r="B558" s="520"/>
      <c r="C558" s="305"/>
      <c r="D558" s="305"/>
      <c r="E558" s="292"/>
      <c r="F558" s="292"/>
      <c r="G558" s="561"/>
      <c r="H558" s="561"/>
      <c r="I558" s="602"/>
    </row>
    <row r="559" spans="1:9" s="147" customFormat="1" ht="15" x14ac:dyDescent="0.2">
      <c r="A559" s="472">
        <v>540</v>
      </c>
      <c r="B559" s="520"/>
      <c r="C559" s="305"/>
      <c r="D559" s="305"/>
      <c r="E559" s="292"/>
      <c r="F559" s="292"/>
      <c r="G559" s="561"/>
      <c r="H559" s="561"/>
      <c r="I559" s="602"/>
    </row>
    <row r="560" spans="1:9" s="147" customFormat="1" ht="15" x14ac:dyDescent="0.2">
      <c r="A560" s="471">
        <v>541</v>
      </c>
      <c r="B560" s="520"/>
      <c r="C560" s="305"/>
      <c r="D560" s="305"/>
      <c r="E560" s="292"/>
      <c r="F560" s="292"/>
      <c r="G560" s="561"/>
      <c r="H560" s="561"/>
      <c r="I560" s="602"/>
    </row>
    <row r="561" spans="1:9" s="147" customFormat="1" ht="15" x14ac:dyDescent="0.2">
      <c r="A561" s="472">
        <v>542</v>
      </c>
      <c r="B561" s="520"/>
      <c r="C561" s="305"/>
      <c r="D561" s="305"/>
      <c r="E561" s="292"/>
      <c r="F561" s="292"/>
      <c r="G561" s="561"/>
      <c r="H561" s="561"/>
      <c r="I561" s="602"/>
    </row>
    <row r="562" spans="1:9" s="147" customFormat="1" ht="15" x14ac:dyDescent="0.2">
      <c r="A562" s="471">
        <v>543</v>
      </c>
      <c r="B562" s="520"/>
      <c r="C562" s="305"/>
      <c r="D562" s="305"/>
      <c r="E562" s="292"/>
      <c r="F562" s="292"/>
      <c r="G562" s="561"/>
      <c r="H562" s="561"/>
      <c r="I562" s="602"/>
    </row>
    <row r="563" spans="1:9" s="147" customFormat="1" ht="15" x14ac:dyDescent="0.2">
      <c r="A563" s="472">
        <v>544</v>
      </c>
      <c r="B563" s="520"/>
      <c r="C563" s="305"/>
      <c r="D563" s="305"/>
      <c r="E563" s="292"/>
      <c r="F563" s="292"/>
      <c r="G563" s="561"/>
      <c r="H563" s="561"/>
      <c r="I563" s="602"/>
    </row>
    <row r="564" spans="1:9" s="147" customFormat="1" ht="15" x14ac:dyDescent="0.2">
      <c r="A564" s="471">
        <v>545</v>
      </c>
      <c r="B564" s="520"/>
      <c r="C564" s="305"/>
      <c r="D564" s="305"/>
      <c r="E564" s="292"/>
      <c r="F564" s="292"/>
      <c r="G564" s="561"/>
      <c r="H564" s="561"/>
      <c r="I564" s="602"/>
    </row>
    <row r="565" spans="1:9" s="147" customFormat="1" ht="15" x14ac:dyDescent="0.2">
      <c r="A565" s="472">
        <v>546</v>
      </c>
      <c r="B565" s="520"/>
      <c r="C565" s="305"/>
      <c r="D565" s="305"/>
      <c r="E565" s="292"/>
      <c r="F565" s="292"/>
      <c r="G565" s="561"/>
      <c r="H565" s="561"/>
      <c r="I565" s="602"/>
    </row>
    <row r="566" spans="1:9" s="147" customFormat="1" ht="15" x14ac:dyDescent="0.2">
      <c r="A566" s="471">
        <v>547</v>
      </c>
      <c r="B566" s="520"/>
      <c r="C566" s="305"/>
      <c r="D566" s="305"/>
      <c r="E566" s="292"/>
      <c r="F566" s="292"/>
      <c r="G566" s="561"/>
      <c r="H566" s="561"/>
      <c r="I566" s="602"/>
    </row>
    <row r="567" spans="1:9" s="147" customFormat="1" ht="15" x14ac:dyDescent="0.2">
      <c r="A567" s="472">
        <v>548</v>
      </c>
      <c r="B567" s="520"/>
      <c r="C567" s="305"/>
      <c r="D567" s="305"/>
      <c r="E567" s="292"/>
      <c r="F567" s="292"/>
      <c r="G567" s="561"/>
      <c r="H567" s="561"/>
      <c r="I567" s="602"/>
    </row>
    <row r="568" spans="1:9" s="147" customFormat="1" ht="15" x14ac:dyDescent="0.2">
      <c r="A568" s="471">
        <v>549</v>
      </c>
      <c r="B568" s="520"/>
      <c r="C568" s="305"/>
      <c r="D568" s="305"/>
      <c r="E568" s="292"/>
      <c r="F568" s="292"/>
      <c r="G568" s="561"/>
      <c r="H568" s="561"/>
      <c r="I568" s="602"/>
    </row>
    <row r="569" spans="1:9" s="147" customFormat="1" ht="15" x14ac:dyDescent="0.2">
      <c r="A569" s="472">
        <v>550</v>
      </c>
      <c r="B569" s="520"/>
      <c r="C569" s="305"/>
      <c r="D569" s="305"/>
      <c r="E569" s="292"/>
      <c r="F569" s="292"/>
      <c r="G569" s="561"/>
      <c r="H569" s="561"/>
      <c r="I569" s="602"/>
    </row>
    <row r="570" spans="1:9" s="147" customFormat="1" ht="15" x14ac:dyDescent="0.2">
      <c r="A570" s="471">
        <v>551</v>
      </c>
      <c r="B570" s="520"/>
      <c r="C570" s="305"/>
      <c r="D570" s="305"/>
      <c r="E570" s="292"/>
      <c r="F570" s="292"/>
      <c r="G570" s="561"/>
      <c r="H570" s="561"/>
      <c r="I570" s="602"/>
    </row>
    <row r="571" spans="1:9" s="147" customFormat="1" ht="15" x14ac:dyDescent="0.2">
      <c r="A571" s="472">
        <v>552</v>
      </c>
      <c r="B571" s="520"/>
      <c r="C571" s="305"/>
      <c r="D571" s="305"/>
      <c r="E571" s="292"/>
      <c r="F571" s="292"/>
      <c r="G571" s="561"/>
      <c r="H571" s="561"/>
      <c r="I571" s="602"/>
    </row>
    <row r="572" spans="1:9" s="147" customFormat="1" ht="15" x14ac:dyDescent="0.2">
      <c r="A572" s="471">
        <v>553</v>
      </c>
      <c r="B572" s="520"/>
      <c r="C572" s="305"/>
      <c r="D572" s="305"/>
      <c r="E572" s="292"/>
      <c r="F572" s="292"/>
      <c r="G572" s="561"/>
      <c r="H572" s="561"/>
      <c r="I572" s="602"/>
    </row>
    <row r="573" spans="1:9" s="147" customFormat="1" ht="15" x14ac:dyDescent="0.2">
      <c r="A573" s="472">
        <v>554</v>
      </c>
      <c r="B573" s="520"/>
      <c r="C573" s="305"/>
      <c r="D573" s="305"/>
      <c r="E573" s="292"/>
      <c r="F573" s="292"/>
      <c r="G573" s="561"/>
      <c r="H573" s="561"/>
      <c r="I573" s="602"/>
    </row>
    <row r="574" spans="1:9" s="147" customFormat="1" ht="15" x14ac:dyDescent="0.2">
      <c r="A574" s="471">
        <v>555</v>
      </c>
      <c r="B574" s="520"/>
      <c r="C574" s="305"/>
      <c r="D574" s="305"/>
      <c r="E574" s="292"/>
      <c r="F574" s="292"/>
      <c r="G574" s="561"/>
      <c r="H574" s="561"/>
      <c r="I574" s="602"/>
    </row>
    <row r="575" spans="1:9" s="147" customFormat="1" ht="15" x14ac:dyDescent="0.2">
      <c r="A575" s="472">
        <v>556</v>
      </c>
      <c r="B575" s="520"/>
      <c r="C575" s="305"/>
      <c r="D575" s="305"/>
      <c r="E575" s="292"/>
      <c r="F575" s="292"/>
      <c r="G575" s="561"/>
      <c r="H575" s="561"/>
      <c r="I575" s="602"/>
    </row>
    <row r="576" spans="1:9" s="147" customFormat="1" ht="15" x14ac:dyDescent="0.2">
      <c r="A576" s="471">
        <v>557</v>
      </c>
      <c r="B576" s="520"/>
      <c r="C576" s="305"/>
      <c r="D576" s="305"/>
      <c r="E576" s="292"/>
      <c r="F576" s="292"/>
      <c r="G576" s="561"/>
      <c r="H576" s="561"/>
      <c r="I576" s="602"/>
    </row>
    <row r="577" spans="1:9" s="147" customFormat="1" ht="15" x14ac:dyDescent="0.2">
      <c r="A577" s="472">
        <v>558</v>
      </c>
      <c r="B577" s="520"/>
      <c r="C577" s="305"/>
      <c r="D577" s="305"/>
      <c r="E577" s="292"/>
      <c r="F577" s="292"/>
      <c r="G577" s="561"/>
      <c r="H577" s="561"/>
      <c r="I577" s="602"/>
    </row>
    <row r="578" spans="1:9" s="147" customFormat="1" ht="15" x14ac:dyDescent="0.2">
      <c r="A578" s="471">
        <v>559</v>
      </c>
      <c r="B578" s="520"/>
      <c r="C578" s="305"/>
      <c r="D578" s="305"/>
      <c r="E578" s="292"/>
      <c r="F578" s="292"/>
      <c r="G578" s="561"/>
      <c r="H578" s="561"/>
      <c r="I578" s="602"/>
    </row>
    <row r="579" spans="1:9" s="147" customFormat="1" ht="15" x14ac:dyDescent="0.2">
      <c r="A579" s="472">
        <v>560</v>
      </c>
      <c r="B579" s="520"/>
      <c r="C579" s="305"/>
      <c r="D579" s="305"/>
      <c r="E579" s="292"/>
      <c r="F579" s="292"/>
      <c r="G579" s="561"/>
      <c r="H579" s="561"/>
      <c r="I579" s="602"/>
    </row>
    <row r="580" spans="1:9" s="147" customFormat="1" ht="15" x14ac:dyDescent="0.2">
      <c r="A580" s="471">
        <v>561</v>
      </c>
      <c r="B580" s="520"/>
      <c r="C580" s="305"/>
      <c r="D580" s="305"/>
      <c r="E580" s="292"/>
      <c r="F580" s="292"/>
      <c r="G580" s="561"/>
      <c r="H580" s="561"/>
      <c r="I580" s="602"/>
    </row>
    <row r="581" spans="1:9" s="147" customFormat="1" ht="15" x14ac:dyDescent="0.2">
      <c r="A581" s="472">
        <v>562</v>
      </c>
      <c r="B581" s="520"/>
      <c r="C581" s="305"/>
      <c r="D581" s="305"/>
      <c r="E581" s="292"/>
      <c r="F581" s="292"/>
      <c r="G581" s="561"/>
      <c r="H581" s="561"/>
      <c r="I581" s="602"/>
    </row>
    <row r="582" spans="1:9" s="147" customFormat="1" ht="15" x14ac:dyDescent="0.2">
      <c r="A582" s="471">
        <v>563</v>
      </c>
      <c r="B582" s="520"/>
      <c r="C582" s="305"/>
      <c r="D582" s="305"/>
      <c r="E582" s="292"/>
      <c r="F582" s="292"/>
      <c r="G582" s="561"/>
      <c r="H582" s="561"/>
      <c r="I582" s="602"/>
    </row>
    <row r="583" spans="1:9" s="147" customFormat="1" ht="15" x14ac:dyDescent="0.2">
      <c r="A583" s="472">
        <v>564</v>
      </c>
      <c r="B583" s="520"/>
      <c r="C583" s="305"/>
      <c r="D583" s="305"/>
      <c r="E583" s="292"/>
      <c r="F583" s="292"/>
      <c r="G583" s="561"/>
      <c r="H583" s="561"/>
      <c r="I583" s="602"/>
    </row>
    <row r="584" spans="1:9" s="147" customFormat="1" ht="15" x14ac:dyDescent="0.2">
      <c r="A584" s="471">
        <v>565</v>
      </c>
      <c r="B584" s="520"/>
      <c r="C584" s="305"/>
      <c r="D584" s="305"/>
      <c r="E584" s="292"/>
      <c r="F584" s="292"/>
      <c r="G584" s="561"/>
      <c r="H584" s="561"/>
      <c r="I584" s="602"/>
    </row>
    <row r="585" spans="1:9" s="147" customFormat="1" ht="15" x14ac:dyDescent="0.2">
      <c r="A585" s="472">
        <v>566</v>
      </c>
      <c r="B585" s="520"/>
      <c r="C585" s="305"/>
      <c r="D585" s="305"/>
      <c r="E585" s="292"/>
      <c r="F585" s="292"/>
      <c r="G585" s="561"/>
      <c r="H585" s="561"/>
      <c r="I585" s="602"/>
    </row>
    <row r="586" spans="1:9" s="147" customFormat="1" ht="15" x14ac:dyDescent="0.2">
      <c r="A586" s="471">
        <v>567</v>
      </c>
      <c r="B586" s="520"/>
      <c r="C586" s="305"/>
      <c r="D586" s="305"/>
      <c r="E586" s="292"/>
      <c r="F586" s="292"/>
      <c r="G586" s="561"/>
      <c r="H586" s="561"/>
      <c r="I586" s="602"/>
    </row>
    <row r="587" spans="1:9" s="147" customFormat="1" ht="15" x14ac:dyDescent="0.2">
      <c r="A587" s="472">
        <v>568</v>
      </c>
      <c r="B587" s="520"/>
      <c r="C587" s="305"/>
      <c r="D587" s="305"/>
      <c r="E587" s="292"/>
      <c r="F587" s="292"/>
      <c r="G587" s="561"/>
      <c r="H587" s="561"/>
      <c r="I587" s="602"/>
    </row>
    <row r="588" spans="1:9" s="147" customFormat="1" ht="15" x14ac:dyDescent="0.2">
      <c r="A588" s="471">
        <v>569</v>
      </c>
      <c r="B588" s="520"/>
      <c r="C588" s="305"/>
      <c r="D588" s="305"/>
      <c r="E588" s="292"/>
      <c r="F588" s="292"/>
      <c r="G588" s="561"/>
      <c r="H588" s="561"/>
      <c r="I588" s="602"/>
    </row>
    <row r="589" spans="1:9" s="147" customFormat="1" ht="15" x14ac:dyDescent="0.2">
      <c r="A589" s="472">
        <v>570</v>
      </c>
      <c r="B589" s="520"/>
      <c r="C589" s="305"/>
      <c r="D589" s="305"/>
      <c r="E589" s="292"/>
      <c r="F589" s="292"/>
      <c r="G589" s="561"/>
      <c r="H589" s="561"/>
      <c r="I589" s="602"/>
    </row>
    <row r="590" spans="1:9" s="147" customFormat="1" ht="15" x14ac:dyDescent="0.2">
      <c r="A590" s="471">
        <v>571</v>
      </c>
      <c r="B590" s="520"/>
      <c r="C590" s="305"/>
      <c r="D590" s="305"/>
      <c r="E590" s="292"/>
      <c r="F590" s="292"/>
      <c r="G590" s="561"/>
      <c r="H590" s="561"/>
      <c r="I590" s="602"/>
    </row>
    <row r="591" spans="1:9" s="147" customFormat="1" ht="15" x14ac:dyDescent="0.2">
      <c r="A591" s="472">
        <v>572</v>
      </c>
      <c r="B591" s="520"/>
      <c r="C591" s="305"/>
      <c r="D591" s="305"/>
      <c r="E591" s="292"/>
      <c r="F591" s="292"/>
      <c r="G591" s="561"/>
      <c r="H591" s="561"/>
      <c r="I591" s="602"/>
    </row>
    <row r="592" spans="1:9" s="147" customFormat="1" ht="15" x14ac:dyDescent="0.2">
      <c r="A592" s="471">
        <v>573</v>
      </c>
      <c r="B592" s="520"/>
      <c r="C592" s="305"/>
      <c r="D592" s="305"/>
      <c r="E592" s="292"/>
      <c r="F592" s="292"/>
      <c r="G592" s="561"/>
      <c r="H592" s="561"/>
      <c r="I592" s="602"/>
    </row>
    <row r="593" spans="1:9" s="147" customFormat="1" ht="15" x14ac:dyDescent="0.2">
      <c r="A593" s="472">
        <v>574</v>
      </c>
      <c r="B593" s="520"/>
      <c r="C593" s="305"/>
      <c r="D593" s="305"/>
      <c r="E593" s="292"/>
      <c r="F593" s="292"/>
      <c r="G593" s="561"/>
      <c r="H593" s="561"/>
      <c r="I593" s="602"/>
    </row>
    <row r="594" spans="1:9" s="147" customFormat="1" ht="15" x14ac:dyDescent="0.2">
      <c r="A594" s="471">
        <v>575</v>
      </c>
      <c r="B594" s="520"/>
      <c r="C594" s="305"/>
      <c r="D594" s="305"/>
      <c r="E594" s="292"/>
      <c r="F594" s="292"/>
      <c r="G594" s="561"/>
      <c r="H594" s="561"/>
      <c r="I594" s="602"/>
    </row>
    <row r="595" spans="1:9" s="147" customFormat="1" ht="15" x14ac:dyDescent="0.2">
      <c r="A595" s="472">
        <v>576</v>
      </c>
      <c r="B595" s="520"/>
      <c r="C595" s="305"/>
      <c r="D595" s="305"/>
      <c r="E595" s="292"/>
      <c r="F595" s="292"/>
      <c r="G595" s="561"/>
      <c r="H595" s="561"/>
      <c r="I595" s="602"/>
    </row>
    <row r="596" spans="1:9" s="147" customFormat="1" ht="15" x14ac:dyDescent="0.2">
      <c r="A596" s="471">
        <v>577</v>
      </c>
      <c r="B596" s="520"/>
      <c r="C596" s="305"/>
      <c r="D596" s="305"/>
      <c r="E596" s="292"/>
      <c r="F596" s="292"/>
      <c r="G596" s="561"/>
      <c r="H596" s="561"/>
      <c r="I596" s="602"/>
    </row>
    <row r="597" spans="1:9" s="147" customFormat="1" ht="15" x14ac:dyDescent="0.2">
      <c r="A597" s="472">
        <v>578</v>
      </c>
      <c r="B597" s="520"/>
      <c r="C597" s="305"/>
      <c r="D597" s="305"/>
      <c r="E597" s="292"/>
      <c r="F597" s="292"/>
      <c r="G597" s="561"/>
      <c r="H597" s="561"/>
      <c r="I597" s="602"/>
    </row>
    <row r="598" spans="1:9" s="147" customFormat="1" ht="15" x14ac:dyDescent="0.2">
      <c r="A598" s="471">
        <v>579</v>
      </c>
      <c r="B598" s="520"/>
      <c r="C598" s="305"/>
      <c r="D598" s="305"/>
      <c r="E598" s="292"/>
      <c r="F598" s="292"/>
      <c r="G598" s="561"/>
      <c r="H598" s="561"/>
      <c r="I598" s="602"/>
    </row>
    <row r="599" spans="1:9" s="147" customFormat="1" ht="15" x14ac:dyDescent="0.2">
      <c r="A599" s="472">
        <v>580</v>
      </c>
      <c r="B599" s="520"/>
      <c r="C599" s="305"/>
      <c r="D599" s="305"/>
      <c r="E599" s="292"/>
      <c r="F599" s="292"/>
      <c r="G599" s="561"/>
      <c r="H599" s="561"/>
      <c r="I599" s="602"/>
    </row>
    <row r="600" spans="1:9" s="147" customFormat="1" ht="15" x14ac:dyDescent="0.2">
      <c r="A600" s="471">
        <v>581</v>
      </c>
      <c r="B600" s="520"/>
      <c r="C600" s="305"/>
      <c r="D600" s="305"/>
      <c r="E600" s="292"/>
      <c r="F600" s="292"/>
      <c r="G600" s="561"/>
      <c r="H600" s="561"/>
      <c r="I600" s="602"/>
    </row>
    <row r="601" spans="1:9" s="147" customFormat="1" ht="15" x14ac:dyDescent="0.2">
      <c r="A601" s="472">
        <v>582</v>
      </c>
      <c r="B601" s="520"/>
      <c r="C601" s="305"/>
      <c r="D601" s="305"/>
      <c r="E601" s="292"/>
      <c r="F601" s="292"/>
      <c r="G601" s="561"/>
      <c r="H601" s="561"/>
      <c r="I601" s="602"/>
    </row>
    <row r="602" spans="1:9" s="147" customFormat="1" ht="15" x14ac:dyDescent="0.2">
      <c r="A602" s="471">
        <v>583</v>
      </c>
      <c r="B602" s="520"/>
      <c r="C602" s="305"/>
      <c r="D602" s="305"/>
      <c r="E602" s="292"/>
      <c r="F602" s="292"/>
      <c r="G602" s="561"/>
      <c r="H602" s="561"/>
      <c r="I602" s="602"/>
    </row>
    <row r="603" spans="1:9" s="147" customFormat="1" ht="15" x14ac:dyDescent="0.2">
      <c r="A603" s="472">
        <v>584</v>
      </c>
      <c r="B603" s="520"/>
      <c r="C603" s="305"/>
      <c r="D603" s="305"/>
      <c r="E603" s="292"/>
      <c r="F603" s="292"/>
      <c r="G603" s="561"/>
      <c r="H603" s="561"/>
      <c r="I603" s="602"/>
    </row>
    <row r="604" spans="1:9" s="147" customFormat="1" ht="15" x14ac:dyDescent="0.2">
      <c r="A604" s="471">
        <v>585</v>
      </c>
      <c r="B604" s="520"/>
      <c r="C604" s="305"/>
      <c r="D604" s="305"/>
      <c r="E604" s="292"/>
      <c r="F604" s="292"/>
      <c r="G604" s="561"/>
      <c r="H604" s="561"/>
      <c r="I604" s="602"/>
    </row>
    <row r="605" spans="1:9" s="147" customFormat="1" ht="15" x14ac:dyDescent="0.2">
      <c r="A605" s="472">
        <v>586</v>
      </c>
      <c r="B605" s="520"/>
      <c r="C605" s="305"/>
      <c r="D605" s="305"/>
      <c r="E605" s="292"/>
      <c r="F605" s="292"/>
      <c r="G605" s="561"/>
      <c r="H605" s="561"/>
      <c r="I605" s="602"/>
    </row>
    <row r="606" spans="1:9" s="147" customFormat="1" ht="15" x14ac:dyDescent="0.2">
      <c r="A606" s="471">
        <v>587</v>
      </c>
      <c r="B606" s="520"/>
      <c r="C606" s="305"/>
      <c r="D606" s="305"/>
      <c r="E606" s="292"/>
      <c r="F606" s="292"/>
      <c r="G606" s="561"/>
      <c r="H606" s="561"/>
      <c r="I606" s="602"/>
    </row>
    <row r="607" spans="1:9" s="147" customFormat="1" ht="15" x14ac:dyDescent="0.2">
      <c r="A607" s="472">
        <v>588</v>
      </c>
      <c r="B607" s="520"/>
      <c r="C607" s="305"/>
      <c r="D607" s="305"/>
      <c r="E607" s="292"/>
      <c r="F607" s="292"/>
      <c r="G607" s="561"/>
      <c r="H607" s="561"/>
      <c r="I607" s="602"/>
    </row>
    <row r="608" spans="1:9" s="147" customFormat="1" ht="15" x14ac:dyDescent="0.2">
      <c r="A608" s="471">
        <v>589</v>
      </c>
      <c r="B608" s="520"/>
      <c r="C608" s="305"/>
      <c r="D608" s="305"/>
      <c r="E608" s="292"/>
      <c r="F608" s="292"/>
      <c r="G608" s="561"/>
      <c r="H608" s="561"/>
      <c r="I608" s="602"/>
    </row>
    <row r="609" spans="1:9" s="147" customFormat="1" ht="15" x14ac:dyDescent="0.2">
      <c r="A609" s="472">
        <v>590</v>
      </c>
      <c r="B609" s="520"/>
      <c r="C609" s="305"/>
      <c r="D609" s="305"/>
      <c r="E609" s="292"/>
      <c r="F609" s="292"/>
      <c r="G609" s="561"/>
      <c r="H609" s="561"/>
      <c r="I609" s="602"/>
    </row>
    <row r="610" spans="1:9" s="147" customFormat="1" ht="15" x14ac:dyDescent="0.2">
      <c r="A610" s="471">
        <v>591</v>
      </c>
      <c r="B610" s="520"/>
      <c r="C610" s="305"/>
      <c r="D610" s="305"/>
      <c r="E610" s="292"/>
      <c r="F610" s="292"/>
      <c r="G610" s="561"/>
      <c r="H610" s="561"/>
      <c r="I610" s="602"/>
    </row>
    <row r="611" spans="1:9" s="147" customFormat="1" ht="15" x14ac:dyDescent="0.2">
      <c r="A611" s="472">
        <v>592</v>
      </c>
      <c r="B611" s="520"/>
      <c r="C611" s="305"/>
      <c r="D611" s="305"/>
      <c r="E611" s="292"/>
      <c r="F611" s="292"/>
      <c r="G611" s="561"/>
      <c r="H611" s="561"/>
      <c r="I611" s="602"/>
    </row>
    <row r="612" spans="1:9" s="147" customFormat="1" ht="15" x14ac:dyDescent="0.2">
      <c r="A612" s="471">
        <v>593</v>
      </c>
      <c r="B612" s="520"/>
      <c r="C612" s="305"/>
      <c r="D612" s="305"/>
      <c r="E612" s="292"/>
      <c r="F612" s="292"/>
      <c r="G612" s="561"/>
      <c r="H612" s="561"/>
      <c r="I612" s="602"/>
    </row>
    <row r="613" spans="1:9" s="147" customFormat="1" ht="15" x14ac:dyDescent="0.2">
      <c r="A613" s="472">
        <v>594</v>
      </c>
      <c r="B613" s="520"/>
      <c r="C613" s="305"/>
      <c r="D613" s="305"/>
      <c r="E613" s="292"/>
      <c r="F613" s="292"/>
      <c r="G613" s="561"/>
      <c r="H613" s="561"/>
      <c r="I613" s="602"/>
    </row>
    <row r="614" spans="1:9" s="147" customFormat="1" ht="15" x14ac:dyDescent="0.2">
      <c r="A614" s="471">
        <v>595</v>
      </c>
      <c r="B614" s="520"/>
      <c r="C614" s="305"/>
      <c r="D614" s="305"/>
      <c r="E614" s="292"/>
      <c r="F614" s="292"/>
      <c r="G614" s="561"/>
      <c r="H614" s="561"/>
      <c r="I614" s="602"/>
    </row>
    <row r="615" spans="1:9" s="147" customFormat="1" ht="15" x14ac:dyDescent="0.2">
      <c r="A615" s="472">
        <v>596</v>
      </c>
      <c r="B615" s="520"/>
      <c r="C615" s="305"/>
      <c r="D615" s="305"/>
      <c r="E615" s="292"/>
      <c r="F615" s="292"/>
      <c r="G615" s="561"/>
      <c r="H615" s="561"/>
      <c r="I615" s="602"/>
    </row>
    <row r="616" spans="1:9" s="147" customFormat="1" ht="15" x14ac:dyDescent="0.2">
      <c r="A616" s="471">
        <v>597</v>
      </c>
      <c r="B616" s="520"/>
      <c r="C616" s="305"/>
      <c r="D616" s="305"/>
      <c r="E616" s="292"/>
      <c r="F616" s="292"/>
      <c r="G616" s="561"/>
      <c r="H616" s="561"/>
      <c r="I616" s="602"/>
    </row>
    <row r="617" spans="1:9" s="147" customFormat="1" ht="15" x14ac:dyDescent="0.2">
      <c r="A617" s="472">
        <v>598</v>
      </c>
      <c r="B617" s="520"/>
      <c r="C617" s="305"/>
      <c r="D617" s="305"/>
      <c r="E617" s="292"/>
      <c r="F617" s="292"/>
      <c r="G617" s="561"/>
      <c r="H617" s="561"/>
      <c r="I617" s="602"/>
    </row>
    <row r="618" spans="1:9" s="147" customFormat="1" ht="15" x14ac:dyDescent="0.2">
      <c r="A618" s="471">
        <v>599</v>
      </c>
      <c r="B618" s="520"/>
      <c r="C618" s="305"/>
      <c r="D618" s="305"/>
      <c r="E618" s="292"/>
      <c r="F618" s="292"/>
      <c r="G618" s="561"/>
      <c r="H618" s="561"/>
      <c r="I618" s="602"/>
    </row>
    <row r="619" spans="1:9" s="147" customFormat="1" ht="15" x14ac:dyDescent="0.2">
      <c r="A619" s="472">
        <v>600</v>
      </c>
      <c r="B619" s="520"/>
      <c r="C619" s="305"/>
      <c r="D619" s="305"/>
      <c r="E619" s="292"/>
      <c r="F619" s="292"/>
      <c r="G619" s="561"/>
      <c r="H619" s="561"/>
      <c r="I619" s="602"/>
    </row>
    <row r="620" spans="1:9" s="147" customFormat="1" ht="15" x14ac:dyDescent="0.2">
      <c r="A620" s="471">
        <v>601</v>
      </c>
      <c r="B620" s="520"/>
      <c r="C620" s="305"/>
      <c r="D620" s="305"/>
      <c r="E620" s="292"/>
      <c r="F620" s="292"/>
      <c r="G620" s="561"/>
      <c r="H620" s="561"/>
      <c r="I620" s="602"/>
    </row>
    <row r="621" spans="1:9" s="147" customFormat="1" ht="15" x14ac:dyDescent="0.2">
      <c r="A621" s="472">
        <v>602</v>
      </c>
      <c r="B621" s="520"/>
      <c r="C621" s="305"/>
      <c r="D621" s="305"/>
      <c r="E621" s="292"/>
      <c r="F621" s="292"/>
      <c r="G621" s="561"/>
      <c r="H621" s="561"/>
      <c r="I621" s="602"/>
    </row>
    <row r="622" spans="1:9" s="147" customFormat="1" ht="15" x14ac:dyDescent="0.2">
      <c r="A622" s="471">
        <v>603</v>
      </c>
      <c r="B622" s="520"/>
      <c r="C622" s="305"/>
      <c r="D622" s="305"/>
      <c r="E622" s="292"/>
      <c r="F622" s="292"/>
      <c r="G622" s="561"/>
      <c r="H622" s="561"/>
      <c r="I622" s="602"/>
    </row>
    <row r="623" spans="1:9" s="147" customFormat="1" ht="15" x14ac:dyDescent="0.2">
      <c r="A623" s="472">
        <v>604</v>
      </c>
      <c r="B623" s="520"/>
      <c r="C623" s="305"/>
      <c r="D623" s="305"/>
      <c r="E623" s="292"/>
      <c r="F623" s="292"/>
      <c r="G623" s="561"/>
      <c r="H623" s="561"/>
      <c r="I623" s="602"/>
    </row>
    <row r="624" spans="1:9" s="147" customFormat="1" ht="15" x14ac:dyDescent="0.2">
      <c r="A624" s="471">
        <v>605</v>
      </c>
      <c r="B624" s="520"/>
      <c r="C624" s="305"/>
      <c r="D624" s="305"/>
      <c r="E624" s="292"/>
      <c r="F624" s="292"/>
      <c r="G624" s="561"/>
      <c r="H624" s="561"/>
      <c r="I624" s="602"/>
    </row>
    <row r="625" spans="1:9" s="147" customFormat="1" ht="15" x14ac:dyDescent="0.2">
      <c r="A625" s="472">
        <v>606</v>
      </c>
      <c r="B625" s="520"/>
      <c r="C625" s="305"/>
      <c r="D625" s="305"/>
      <c r="E625" s="292"/>
      <c r="F625" s="292"/>
      <c r="G625" s="561"/>
      <c r="H625" s="561"/>
      <c r="I625" s="602"/>
    </row>
    <row r="626" spans="1:9" s="147" customFormat="1" ht="15" x14ac:dyDescent="0.2">
      <c r="A626" s="471">
        <v>607</v>
      </c>
      <c r="B626" s="520"/>
      <c r="C626" s="305"/>
      <c r="D626" s="305"/>
      <c r="E626" s="292"/>
      <c r="F626" s="292"/>
      <c r="G626" s="561"/>
      <c r="H626" s="561"/>
      <c r="I626" s="602"/>
    </row>
    <row r="627" spans="1:9" s="147" customFormat="1" ht="15" x14ac:dyDescent="0.2">
      <c r="A627" s="472">
        <v>608</v>
      </c>
      <c r="B627" s="520"/>
      <c r="C627" s="305"/>
      <c r="D627" s="305"/>
      <c r="E627" s="292"/>
      <c r="F627" s="292"/>
      <c r="G627" s="561"/>
      <c r="H627" s="561"/>
      <c r="I627" s="602"/>
    </row>
    <row r="628" spans="1:9" s="147" customFormat="1" ht="15" x14ac:dyDescent="0.2">
      <c r="A628" s="471">
        <v>609</v>
      </c>
      <c r="B628" s="520"/>
      <c r="C628" s="305"/>
      <c r="D628" s="305"/>
      <c r="E628" s="292"/>
      <c r="F628" s="292"/>
      <c r="G628" s="561"/>
      <c r="H628" s="561"/>
      <c r="I628" s="602"/>
    </row>
    <row r="629" spans="1:9" s="147" customFormat="1" ht="15" x14ac:dyDescent="0.2">
      <c r="A629" s="472">
        <v>610</v>
      </c>
      <c r="B629" s="520"/>
      <c r="C629" s="305"/>
      <c r="D629" s="305"/>
      <c r="E629" s="292"/>
      <c r="F629" s="292"/>
      <c r="G629" s="561"/>
      <c r="H629" s="561"/>
      <c r="I629" s="602"/>
    </row>
    <row r="630" spans="1:9" s="147" customFormat="1" ht="15" x14ac:dyDescent="0.2">
      <c r="A630" s="471">
        <v>611</v>
      </c>
      <c r="B630" s="520"/>
      <c r="C630" s="305"/>
      <c r="D630" s="305"/>
      <c r="E630" s="292"/>
      <c r="F630" s="292"/>
      <c r="G630" s="561"/>
      <c r="H630" s="561"/>
      <c r="I630" s="602"/>
    </row>
    <row r="631" spans="1:9" s="147" customFormat="1" ht="15" x14ac:dyDescent="0.2">
      <c r="A631" s="472">
        <v>612</v>
      </c>
      <c r="B631" s="520"/>
      <c r="C631" s="305"/>
      <c r="D631" s="305"/>
      <c r="E631" s="292"/>
      <c r="F631" s="292"/>
      <c r="G631" s="561"/>
      <c r="H631" s="561"/>
      <c r="I631" s="602"/>
    </row>
    <row r="632" spans="1:9" s="147" customFormat="1" ht="15" x14ac:dyDescent="0.2">
      <c r="A632" s="471">
        <v>613</v>
      </c>
      <c r="B632" s="520"/>
      <c r="C632" s="305"/>
      <c r="D632" s="305"/>
      <c r="E632" s="292"/>
      <c r="F632" s="292"/>
      <c r="G632" s="561"/>
      <c r="H632" s="561"/>
      <c r="I632" s="602"/>
    </row>
    <row r="633" spans="1:9" s="147" customFormat="1" ht="15" x14ac:dyDescent="0.2">
      <c r="A633" s="472">
        <v>614</v>
      </c>
      <c r="B633" s="520"/>
      <c r="C633" s="305"/>
      <c r="D633" s="305"/>
      <c r="E633" s="292"/>
      <c r="F633" s="292"/>
      <c r="G633" s="561"/>
      <c r="H633" s="561"/>
      <c r="I633" s="602"/>
    </row>
    <row r="634" spans="1:9" s="147" customFormat="1" ht="15" x14ac:dyDescent="0.2">
      <c r="A634" s="471">
        <v>615</v>
      </c>
      <c r="B634" s="520"/>
      <c r="C634" s="305"/>
      <c r="D634" s="305"/>
      <c r="E634" s="292"/>
      <c r="F634" s="292"/>
      <c r="G634" s="561"/>
      <c r="H634" s="561"/>
      <c r="I634" s="602"/>
    </row>
    <row r="635" spans="1:9" s="147" customFormat="1" ht="15" x14ac:dyDescent="0.2">
      <c r="A635" s="472">
        <v>616</v>
      </c>
      <c r="B635" s="520"/>
      <c r="C635" s="305"/>
      <c r="D635" s="305"/>
      <c r="E635" s="292"/>
      <c r="F635" s="292"/>
      <c r="G635" s="561"/>
      <c r="H635" s="561"/>
      <c r="I635" s="602"/>
    </row>
    <row r="636" spans="1:9" s="147" customFormat="1" ht="15" x14ac:dyDescent="0.2">
      <c r="A636" s="471">
        <v>617</v>
      </c>
      <c r="B636" s="520"/>
      <c r="C636" s="305"/>
      <c r="D636" s="305"/>
      <c r="E636" s="292"/>
      <c r="F636" s="292"/>
      <c r="G636" s="561"/>
      <c r="H636" s="561"/>
      <c r="I636" s="602"/>
    </row>
    <row r="637" spans="1:9" s="147" customFormat="1" ht="15" x14ac:dyDescent="0.2">
      <c r="A637" s="472">
        <v>618</v>
      </c>
      <c r="B637" s="520"/>
      <c r="C637" s="305"/>
      <c r="D637" s="305"/>
      <c r="E637" s="292"/>
      <c r="F637" s="292"/>
      <c r="G637" s="561"/>
      <c r="H637" s="561"/>
      <c r="I637" s="602"/>
    </row>
    <row r="638" spans="1:9" s="147" customFormat="1" ht="15" x14ac:dyDescent="0.2">
      <c r="A638" s="471">
        <v>619</v>
      </c>
      <c r="B638" s="520"/>
      <c r="C638" s="305"/>
      <c r="D638" s="305"/>
      <c r="E638" s="292"/>
      <c r="F638" s="292"/>
      <c r="G638" s="561"/>
      <c r="H638" s="561"/>
      <c r="I638" s="602"/>
    </row>
    <row r="639" spans="1:9" s="147" customFormat="1" ht="15" x14ac:dyDescent="0.2">
      <c r="A639" s="472">
        <v>620</v>
      </c>
      <c r="B639" s="520"/>
      <c r="C639" s="305"/>
      <c r="D639" s="305"/>
      <c r="E639" s="292"/>
      <c r="F639" s="292"/>
      <c r="G639" s="561"/>
      <c r="H639" s="561"/>
      <c r="I639" s="602"/>
    </row>
    <row r="640" spans="1:9" s="147" customFormat="1" ht="15" x14ac:dyDescent="0.2">
      <c r="A640" s="471">
        <v>621</v>
      </c>
      <c r="B640" s="520"/>
      <c r="C640" s="305"/>
      <c r="D640" s="305"/>
      <c r="E640" s="292"/>
      <c r="F640" s="292"/>
      <c r="G640" s="561"/>
      <c r="H640" s="561"/>
      <c r="I640" s="602"/>
    </row>
    <row r="641" spans="1:9" s="147" customFormat="1" ht="15" x14ac:dyDescent="0.2">
      <c r="A641" s="472">
        <v>622</v>
      </c>
      <c r="B641" s="520"/>
      <c r="C641" s="305"/>
      <c r="D641" s="305"/>
      <c r="E641" s="292"/>
      <c r="F641" s="292"/>
      <c r="G641" s="561"/>
      <c r="H641" s="561"/>
      <c r="I641" s="602"/>
    </row>
    <row r="642" spans="1:9" s="147" customFormat="1" ht="15" x14ac:dyDescent="0.2">
      <c r="A642" s="471">
        <v>623</v>
      </c>
      <c r="B642" s="520"/>
      <c r="C642" s="305"/>
      <c r="D642" s="305"/>
      <c r="E642" s="292"/>
      <c r="F642" s="292"/>
      <c r="G642" s="561"/>
      <c r="H642" s="561"/>
      <c r="I642" s="602"/>
    </row>
    <row r="643" spans="1:9" s="147" customFormat="1" ht="15" x14ac:dyDescent="0.2">
      <c r="A643" s="472">
        <v>624</v>
      </c>
      <c r="B643" s="520"/>
      <c r="C643" s="305"/>
      <c r="D643" s="305"/>
      <c r="E643" s="292"/>
      <c r="F643" s="292"/>
      <c r="G643" s="561"/>
      <c r="H643" s="561"/>
      <c r="I643" s="602"/>
    </row>
    <row r="644" spans="1:9" s="147" customFormat="1" ht="15" x14ac:dyDescent="0.2">
      <c r="A644" s="471">
        <v>625</v>
      </c>
      <c r="B644" s="520"/>
      <c r="C644" s="305"/>
      <c r="D644" s="305"/>
      <c r="E644" s="292"/>
      <c r="F644" s="292"/>
      <c r="G644" s="561"/>
      <c r="H644" s="561"/>
      <c r="I644" s="602"/>
    </row>
    <row r="645" spans="1:9" s="147" customFormat="1" ht="15" x14ac:dyDescent="0.2">
      <c r="A645" s="472">
        <v>626</v>
      </c>
      <c r="B645" s="520"/>
      <c r="C645" s="305"/>
      <c r="D645" s="305"/>
      <c r="E645" s="292"/>
      <c r="F645" s="292"/>
      <c r="G645" s="561"/>
      <c r="H645" s="561"/>
      <c r="I645" s="602"/>
    </row>
    <row r="646" spans="1:9" s="147" customFormat="1" ht="15" x14ac:dyDescent="0.2">
      <c r="A646" s="471">
        <v>627</v>
      </c>
      <c r="B646" s="520"/>
      <c r="C646" s="305"/>
      <c r="D646" s="305"/>
      <c r="E646" s="292"/>
      <c r="F646" s="292"/>
      <c r="G646" s="561"/>
      <c r="H646" s="561"/>
      <c r="I646" s="602"/>
    </row>
    <row r="647" spans="1:9" s="147" customFormat="1" ht="15" x14ac:dyDescent="0.2">
      <c r="A647" s="472">
        <v>628</v>
      </c>
      <c r="B647" s="520"/>
      <c r="C647" s="305"/>
      <c r="D647" s="305"/>
      <c r="E647" s="292"/>
      <c r="F647" s="292"/>
      <c r="G647" s="561"/>
      <c r="H647" s="561"/>
      <c r="I647" s="602"/>
    </row>
    <row r="648" spans="1:9" s="147" customFormat="1" ht="15" x14ac:dyDescent="0.2">
      <c r="A648" s="471">
        <v>629</v>
      </c>
      <c r="B648" s="520"/>
      <c r="C648" s="305"/>
      <c r="D648" s="305"/>
      <c r="E648" s="292"/>
      <c r="F648" s="292"/>
      <c r="G648" s="561"/>
      <c r="H648" s="561"/>
      <c r="I648" s="602"/>
    </row>
    <row r="649" spans="1:9" s="147" customFormat="1" ht="15" x14ac:dyDescent="0.2">
      <c r="A649" s="472">
        <v>630</v>
      </c>
      <c r="B649" s="520"/>
      <c r="C649" s="305"/>
      <c r="D649" s="305"/>
      <c r="E649" s="292"/>
      <c r="F649" s="292"/>
      <c r="G649" s="561"/>
      <c r="H649" s="561"/>
      <c r="I649" s="602"/>
    </row>
    <row r="650" spans="1:9" s="147" customFormat="1" ht="15" x14ac:dyDescent="0.2">
      <c r="A650" s="471">
        <v>631</v>
      </c>
      <c r="B650" s="520"/>
      <c r="C650" s="305"/>
      <c r="D650" s="305"/>
      <c r="E650" s="292"/>
      <c r="F650" s="292"/>
      <c r="G650" s="561"/>
      <c r="H650" s="561"/>
      <c r="I650" s="602"/>
    </row>
    <row r="651" spans="1:9" s="147" customFormat="1" ht="15" x14ac:dyDescent="0.2">
      <c r="A651" s="472">
        <v>632</v>
      </c>
      <c r="B651" s="520"/>
      <c r="C651" s="305"/>
      <c r="D651" s="305"/>
      <c r="E651" s="292"/>
      <c r="F651" s="292"/>
      <c r="G651" s="561"/>
      <c r="H651" s="561"/>
      <c r="I651" s="602"/>
    </row>
    <row r="652" spans="1:9" s="147" customFormat="1" ht="15" x14ac:dyDescent="0.2">
      <c r="A652" s="471">
        <v>633</v>
      </c>
      <c r="B652" s="520"/>
      <c r="C652" s="305"/>
      <c r="D652" s="305"/>
      <c r="E652" s="292"/>
      <c r="F652" s="292"/>
      <c r="G652" s="561"/>
      <c r="H652" s="561"/>
      <c r="I652" s="602"/>
    </row>
    <row r="653" spans="1:9" s="147" customFormat="1" ht="15" x14ac:dyDescent="0.2">
      <c r="A653" s="472">
        <v>634</v>
      </c>
      <c r="B653" s="520"/>
      <c r="C653" s="305"/>
      <c r="D653" s="305"/>
      <c r="E653" s="292"/>
      <c r="F653" s="292"/>
      <c r="G653" s="561"/>
      <c r="H653" s="561"/>
      <c r="I653" s="602"/>
    </row>
    <row r="654" spans="1:9" s="147" customFormat="1" ht="15" x14ac:dyDescent="0.2">
      <c r="A654" s="471">
        <v>635</v>
      </c>
      <c r="B654" s="520"/>
      <c r="C654" s="305"/>
      <c r="D654" s="305"/>
      <c r="E654" s="292"/>
      <c r="F654" s="292"/>
      <c r="G654" s="561"/>
      <c r="H654" s="561"/>
      <c r="I654" s="602"/>
    </row>
    <row r="655" spans="1:9" s="147" customFormat="1" ht="15" x14ac:dyDescent="0.2">
      <c r="A655" s="472">
        <v>636</v>
      </c>
      <c r="B655" s="520"/>
      <c r="C655" s="305"/>
      <c r="D655" s="305"/>
      <c r="E655" s="292"/>
      <c r="F655" s="292"/>
      <c r="G655" s="561"/>
      <c r="H655" s="561"/>
      <c r="I655" s="602"/>
    </row>
    <row r="656" spans="1:9" s="147" customFormat="1" ht="15" x14ac:dyDescent="0.2">
      <c r="A656" s="471">
        <v>637</v>
      </c>
      <c r="B656" s="520"/>
      <c r="C656" s="305"/>
      <c r="D656" s="305"/>
      <c r="E656" s="292"/>
      <c r="F656" s="292"/>
      <c r="G656" s="561"/>
      <c r="H656" s="561"/>
      <c r="I656" s="602"/>
    </row>
    <row r="657" spans="1:9" s="147" customFormat="1" ht="15" x14ac:dyDescent="0.2">
      <c r="A657" s="472">
        <v>638</v>
      </c>
      <c r="B657" s="520"/>
      <c r="C657" s="305"/>
      <c r="D657" s="305"/>
      <c r="E657" s="292"/>
      <c r="F657" s="292"/>
      <c r="G657" s="561"/>
      <c r="H657" s="561"/>
      <c r="I657" s="602"/>
    </row>
    <row r="658" spans="1:9" s="147" customFormat="1" ht="15" x14ac:dyDescent="0.2">
      <c r="A658" s="471">
        <v>639</v>
      </c>
      <c r="B658" s="520"/>
      <c r="C658" s="305"/>
      <c r="D658" s="305"/>
      <c r="E658" s="292"/>
      <c r="F658" s="292"/>
      <c r="G658" s="561"/>
      <c r="H658" s="561"/>
      <c r="I658" s="602"/>
    </row>
    <row r="659" spans="1:9" s="147" customFormat="1" ht="15" x14ac:dyDescent="0.2">
      <c r="A659" s="472">
        <v>640</v>
      </c>
      <c r="B659" s="520"/>
      <c r="C659" s="305"/>
      <c r="D659" s="305"/>
      <c r="E659" s="292"/>
      <c r="F659" s="292"/>
      <c r="G659" s="561"/>
      <c r="H659" s="561"/>
      <c r="I659" s="602"/>
    </row>
    <row r="660" spans="1:9" s="147" customFormat="1" ht="15" x14ac:dyDescent="0.2">
      <c r="A660" s="471">
        <v>641</v>
      </c>
      <c r="B660" s="520"/>
      <c r="C660" s="305"/>
      <c r="D660" s="305"/>
      <c r="E660" s="292"/>
      <c r="F660" s="292"/>
      <c r="G660" s="561"/>
      <c r="H660" s="561"/>
      <c r="I660" s="602"/>
    </row>
    <row r="661" spans="1:9" s="147" customFormat="1" ht="15" x14ac:dyDescent="0.2">
      <c r="A661" s="472">
        <v>642</v>
      </c>
      <c r="B661" s="520"/>
      <c r="C661" s="305"/>
      <c r="D661" s="305"/>
      <c r="E661" s="292"/>
      <c r="F661" s="292"/>
      <c r="G661" s="561"/>
      <c r="H661" s="561"/>
      <c r="I661" s="602"/>
    </row>
    <row r="662" spans="1:9" s="147" customFormat="1" ht="15" x14ac:dyDescent="0.2">
      <c r="A662" s="471">
        <v>643</v>
      </c>
      <c r="B662" s="520"/>
      <c r="C662" s="305"/>
      <c r="D662" s="305"/>
      <c r="E662" s="292"/>
      <c r="F662" s="292"/>
      <c r="G662" s="561"/>
      <c r="H662" s="561"/>
      <c r="I662" s="602"/>
    </row>
    <row r="663" spans="1:9" s="147" customFormat="1" ht="15" x14ac:dyDescent="0.2">
      <c r="A663" s="472">
        <v>644</v>
      </c>
      <c r="B663" s="520"/>
      <c r="C663" s="305"/>
      <c r="D663" s="305"/>
      <c r="E663" s="292"/>
      <c r="F663" s="292"/>
      <c r="G663" s="561"/>
      <c r="H663" s="561"/>
      <c r="I663" s="602"/>
    </row>
    <row r="664" spans="1:9" s="147" customFormat="1" ht="15" x14ac:dyDescent="0.2">
      <c r="A664" s="471">
        <v>645</v>
      </c>
      <c r="B664" s="520"/>
      <c r="C664" s="305"/>
      <c r="D664" s="305"/>
      <c r="E664" s="292"/>
      <c r="F664" s="292"/>
      <c r="G664" s="561"/>
      <c r="H664" s="561"/>
      <c r="I664" s="602"/>
    </row>
    <row r="665" spans="1:9" s="147" customFormat="1" ht="15" x14ac:dyDescent="0.2">
      <c r="A665" s="472">
        <v>646</v>
      </c>
      <c r="B665" s="520"/>
      <c r="C665" s="305"/>
      <c r="D665" s="305"/>
      <c r="E665" s="292"/>
      <c r="F665" s="292"/>
      <c r="G665" s="561"/>
      <c r="H665" s="561"/>
      <c r="I665" s="602"/>
    </row>
    <row r="666" spans="1:9" s="147" customFormat="1" ht="15" x14ac:dyDescent="0.2">
      <c r="A666" s="471">
        <v>647</v>
      </c>
      <c r="B666" s="520"/>
      <c r="C666" s="305"/>
      <c r="D666" s="305"/>
      <c r="E666" s="292"/>
      <c r="F666" s="292"/>
      <c r="G666" s="561"/>
      <c r="H666" s="561"/>
      <c r="I666" s="602"/>
    </row>
    <row r="667" spans="1:9" s="147" customFormat="1" ht="15" x14ac:dyDescent="0.2">
      <c r="A667" s="472">
        <v>648</v>
      </c>
      <c r="B667" s="520"/>
      <c r="C667" s="305"/>
      <c r="D667" s="305"/>
      <c r="E667" s="292"/>
      <c r="F667" s="292"/>
      <c r="G667" s="561"/>
      <c r="H667" s="561"/>
      <c r="I667" s="602"/>
    </row>
    <row r="668" spans="1:9" s="147" customFormat="1" ht="15" x14ac:dyDescent="0.2">
      <c r="A668" s="471">
        <v>649</v>
      </c>
      <c r="B668" s="520"/>
      <c r="C668" s="305"/>
      <c r="D668" s="305"/>
      <c r="E668" s="292"/>
      <c r="F668" s="292"/>
      <c r="G668" s="561"/>
      <c r="H668" s="561"/>
      <c r="I668" s="602"/>
    </row>
    <row r="669" spans="1:9" s="147" customFormat="1" ht="15" x14ac:dyDescent="0.2">
      <c r="A669" s="472">
        <v>650</v>
      </c>
      <c r="B669" s="520"/>
      <c r="C669" s="305"/>
      <c r="D669" s="305"/>
      <c r="E669" s="292"/>
      <c r="F669" s="292"/>
      <c r="G669" s="561"/>
      <c r="H669" s="561"/>
      <c r="I669" s="602"/>
    </row>
    <row r="670" spans="1:9" s="147" customFormat="1" ht="15" x14ac:dyDescent="0.2">
      <c r="A670" s="471">
        <v>651</v>
      </c>
      <c r="B670" s="520"/>
      <c r="C670" s="305"/>
      <c r="D670" s="305"/>
      <c r="E670" s="292"/>
      <c r="F670" s="292"/>
      <c r="G670" s="561"/>
      <c r="H670" s="561"/>
      <c r="I670" s="602"/>
    </row>
    <row r="671" spans="1:9" s="147" customFormat="1" ht="15" x14ac:dyDescent="0.2">
      <c r="A671" s="472">
        <v>652</v>
      </c>
      <c r="B671" s="520"/>
      <c r="C671" s="305"/>
      <c r="D671" s="305"/>
      <c r="E671" s="292"/>
      <c r="F671" s="292"/>
      <c r="G671" s="561"/>
      <c r="H671" s="561"/>
      <c r="I671" s="602"/>
    </row>
    <row r="672" spans="1:9" s="147" customFormat="1" ht="15" x14ac:dyDescent="0.2">
      <c r="A672" s="471">
        <v>653</v>
      </c>
      <c r="B672" s="520"/>
      <c r="C672" s="305"/>
      <c r="D672" s="305"/>
      <c r="E672" s="292"/>
      <c r="F672" s="292"/>
      <c r="G672" s="561"/>
      <c r="H672" s="561"/>
      <c r="I672" s="602"/>
    </row>
    <row r="673" spans="1:9" s="147" customFormat="1" ht="15" x14ac:dyDescent="0.2">
      <c r="A673" s="472">
        <v>654</v>
      </c>
      <c r="B673" s="520"/>
      <c r="C673" s="305"/>
      <c r="D673" s="305"/>
      <c r="E673" s="292"/>
      <c r="F673" s="292"/>
      <c r="G673" s="561"/>
      <c r="H673" s="561"/>
      <c r="I673" s="602"/>
    </row>
    <row r="674" spans="1:9" s="147" customFormat="1" ht="15" x14ac:dyDescent="0.2">
      <c r="A674" s="471">
        <v>655</v>
      </c>
      <c r="B674" s="520"/>
      <c r="C674" s="305"/>
      <c r="D674" s="305"/>
      <c r="E674" s="292"/>
      <c r="F674" s="292"/>
      <c r="G674" s="561"/>
      <c r="H674" s="561"/>
      <c r="I674" s="602"/>
    </row>
    <row r="675" spans="1:9" s="147" customFormat="1" ht="15" x14ac:dyDescent="0.2">
      <c r="A675" s="472">
        <v>656</v>
      </c>
      <c r="B675" s="520"/>
      <c r="C675" s="305"/>
      <c r="D675" s="305"/>
      <c r="E675" s="292"/>
      <c r="F675" s="292"/>
      <c r="G675" s="561"/>
      <c r="H675" s="561"/>
      <c r="I675" s="602"/>
    </row>
    <row r="676" spans="1:9" s="147" customFormat="1" ht="15" x14ac:dyDescent="0.2">
      <c r="A676" s="471">
        <v>657</v>
      </c>
      <c r="B676" s="520"/>
      <c r="C676" s="305"/>
      <c r="D676" s="305"/>
      <c r="E676" s="292"/>
      <c r="F676" s="292"/>
      <c r="G676" s="561"/>
      <c r="H676" s="561"/>
      <c r="I676" s="602"/>
    </row>
    <row r="677" spans="1:9" s="147" customFormat="1" ht="15" x14ac:dyDescent="0.2">
      <c r="A677" s="472">
        <v>658</v>
      </c>
      <c r="B677" s="520"/>
      <c r="C677" s="305"/>
      <c r="D677" s="305"/>
      <c r="E677" s="292"/>
      <c r="F677" s="292"/>
      <c r="G677" s="561"/>
      <c r="H677" s="561"/>
      <c r="I677" s="602"/>
    </row>
    <row r="678" spans="1:9" s="147" customFormat="1" ht="15" x14ac:dyDescent="0.2">
      <c r="A678" s="471">
        <v>659</v>
      </c>
      <c r="B678" s="520"/>
      <c r="C678" s="305"/>
      <c r="D678" s="305"/>
      <c r="E678" s="292"/>
      <c r="F678" s="292"/>
      <c r="G678" s="561"/>
      <c r="H678" s="561"/>
      <c r="I678" s="602"/>
    </row>
    <row r="679" spans="1:9" s="147" customFormat="1" ht="15" x14ac:dyDescent="0.2">
      <c r="A679" s="472">
        <v>660</v>
      </c>
      <c r="B679" s="520"/>
      <c r="C679" s="305"/>
      <c r="D679" s="305"/>
      <c r="E679" s="292"/>
      <c r="F679" s="292"/>
      <c r="G679" s="561"/>
      <c r="H679" s="561"/>
      <c r="I679" s="602"/>
    </row>
    <row r="680" spans="1:9" s="147" customFormat="1" ht="15" x14ac:dyDescent="0.2">
      <c r="A680" s="471">
        <v>661</v>
      </c>
      <c r="B680" s="520"/>
      <c r="C680" s="305"/>
      <c r="D680" s="305"/>
      <c r="E680" s="292"/>
      <c r="F680" s="292"/>
      <c r="G680" s="561"/>
      <c r="H680" s="561"/>
      <c r="I680" s="602"/>
    </row>
    <row r="681" spans="1:9" s="147" customFormat="1" ht="15" x14ac:dyDescent="0.2">
      <c r="A681" s="472">
        <v>662</v>
      </c>
      <c r="B681" s="520"/>
      <c r="C681" s="305"/>
      <c r="D681" s="305"/>
      <c r="E681" s="292"/>
      <c r="F681" s="292"/>
      <c r="G681" s="561"/>
      <c r="H681" s="561"/>
      <c r="I681" s="602"/>
    </row>
    <row r="682" spans="1:9" s="147" customFormat="1" ht="15" x14ac:dyDescent="0.2">
      <c r="A682" s="471">
        <v>663</v>
      </c>
      <c r="B682" s="520"/>
      <c r="C682" s="305"/>
      <c r="D682" s="305"/>
      <c r="E682" s="292"/>
      <c r="F682" s="292"/>
      <c r="G682" s="561"/>
      <c r="H682" s="561"/>
      <c r="I682" s="602"/>
    </row>
    <row r="683" spans="1:9" s="147" customFormat="1" ht="15" x14ac:dyDescent="0.2">
      <c r="A683" s="472">
        <v>664</v>
      </c>
      <c r="B683" s="520"/>
      <c r="C683" s="305"/>
      <c r="D683" s="305"/>
      <c r="E683" s="292"/>
      <c r="F683" s="292"/>
      <c r="G683" s="561"/>
      <c r="H683" s="561"/>
      <c r="I683" s="602"/>
    </row>
    <row r="684" spans="1:9" s="147" customFormat="1" ht="15" x14ac:dyDescent="0.2">
      <c r="A684" s="471">
        <v>665</v>
      </c>
      <c r="B684" s="520"/>
      <c r="C684" s="305"/>
      <c r="D684" s="305"/>
      <c r="E684" s="292"/>
      <c r="F684" s="292"/>
      <c r="G684" s="561"/>
      <c r="H684" s="561"/>
      <c r="I684" s="602"/>
    </row>
    <row r="685" spans="1:9" s="147" customFormat="1" ht="15" x14ac:dyDescent="0.2">
      <c r="A685" s="472">
        <v>666</v>
      </c>
      <c r="B685" s="520"/>
      <c r="C685" s="305"/>
      <c r="D685" s="305"/>
      <c r="E685" s="292"/>
      <c r="F685" s="292"/>
      <c r="G685" s="561"/>
      <c r="H685" s="561"/>
      <c r="I685" s="602"/>
    </row>
    <row r="686" spans="1:9" s="147" customFormat="1" ht="15" x14ac:dyDescent="0.2">
      <c r="A686" s="471">
        <v>667</v>
      </c>
      <c r="B686" s="520"/>
      <c r="C686" s="305"/>
      <c r="D686" s="305"/>
      <c r="E686" s="292"/>
      <c r="F686" s="292"/>
      <c r="G686" s="561"/>
      <c r="H686" s="561"/>
      <c r="I686" s="602"/>
    </row>
    <row r="687" spans="1:9" s="147" customFormat="1" ht="15" x14ac:dyDescent="0.2">
      <c r="A687" s="472">
        <v>668</v>
      </c>
      <c r="B687" s="520"/>
      <c r="C687" s="305"/>
      <c r="D687" s="305"/>
      <c r="E687" s="292"/>
      <c r="F687" s="292"/>
      <c r="G687" s="561"/>
      <c r="H687" s="561"/>
      <c r="I687" s="602"/>
    </row>
    <row r="688" spans="1:9" s="147" customFormat="1" ht="15" x14ac:dyDescent="0.2">
      <c r="A688" s="471">
        <v>669</v>
      </c>
      <c r="B688" s="520"/>
      <c r="C688" s="305"/>
      <c r="D688" s="305"/>
      <c r="E688" s="292"/>
      <c r="F688" s="292"/>
      <c r="G688" s="561"/>
      <c r="H688" s="561"/>
      <c r="I688" s="602"/>
    </row>
    <row r="689" spans="1:9" s="147" customFormat="1" ht="15" x14ac:dyDescent="0.2">
      <c r="A689" s="472">
        <v>670</v>
      </c>
      <c r="B689" s="520"/>
      <c r="C689" s="305"/>
      <c r="D689" s="305"/>
      <c r="E689" s="292"/>
      <c r="F689" s="292"/>
      <c r="G689" s="561"/>
      <c r="H689" s="561"/>
      <c r="I689" s="602"/>
    </row>
    <row r="690" spans="1:9" s="147" customFormat="1" ht="15" x14ac:dyDescent="0.2">
      <c r="A690" s="471">
        <v>671</v>
      </c>
      <c r="B690" s="520"/>
      <c r="C690" s="305"/>
      <c r="D690" s="305"/>
      <c r="E690" s="292"/>
      <c r="F690" s="292"/>
      <c r="G690" s="561"/>
      <c r="H690" s="561"/>
      <c r="I690" s="602"/>
    </row>
    <row r="691" spans="1:9" s="147" customFormat="1" ht="15" x14ac:dyDescent="0.2">
      <c r="A691" s="472">
        <v>672</v>
      </c>
      <c r="B691" s="520"/>
      <c r="C691" s="305"/>
      <c r="D691" s="305"/>
      <c r="E691" s="292"/>
      <c r="F691" s="292"/>
      <c r="G691" s="561"/>
      <c r="H691" s="561"/>
      <c r="I691" s="602"/>
    </row>
    <row r="692" spans="1:9" s="147" customFormat="1" ht="15" x14ac:dyDescent="0.2">
      <c r="A692" s="471">
        <v>673</v>
      </c>
      <c r="B692" s="520"/>
      <c r="C692" s="305"/>
      <c r="D692" s="305"/>
      <c r="E692" s="292"/>
      <c r="F692" s="292"/>
      <c r="G692" s="561"/>
      <c r="H692" s="561"/>
      <c r="I692" s="602"/>
    </row>
    <row r="693" spans="1:9" s="147" customFormat="1" ht="15" x14ac:dyDescent="0.2">
      <c r="A693" s="472">
        <v>674</v>
      </c>
      <c r="B693" s="520"/>
      <c r="C693" s="305"/>
      <c r="D693" s="305"/>
      <c r="E693" s="292"/>
      <c r="F693" s="292"/>
      <c r="G693" s="561"/>
      <c r="H693" s="561"/>
      <c r="I693" s="602"/>
    </row>
    <row r="694" spans="1:9" s="147" customFormat="1" ht="15" x14ac:dyDescent="0.2">
      <c r="A694" s="471">
        <v>675</v>
      </c>
      <c r="B694" s="520"/>
      <c r="C694" s="305"/>
      <c r="D694" s="305"/>
      <c r="E694" s="292"/>
      <c r="F694" s="292"/>
      <c r="G694" s="561"/>
      <c r="H694" s="561"/>
      <c r="I694" s="602"/>
    </row>
    <row r="695" spans="1:9" s="147" customFormat="1" ht="15" x14ac:dyDescent="0.2">
      <c r="A695" s="472">
        <v>676</v>
      </c>
      <c r="B695" s="520"/>
      <c r="C695" s="305"/>
      <c r="D695" s="305"/>
      <c r="E695" s="292"/>
      <c r="F695" s="292"/>
      <c r="G695" s="561"/>
      <c r="H695" s="561"/>
      <c r="I695" s="602"/>
    </row>
    <row r="696" spans="1:9" s="147" customFormat="1" ht="15" x14ac:dyDescent="0.2">
      <c r="A696" s="471">
        <v>677</v>
      </c>
      <c r="B696" s="520"/>
      <c r="C696" s="305"/>
      <c r="D696" s="305"/>
      <c r="E696" s="292"/>
      <c r="F696" s="292"/>
      <c r="G696" s="561"/>
      <c r="H696" s="561"/>
      <c r="I696" s="602"/>
    </row>
    <row r="697" spans="1:9" s="147" customFormat="1" ht="15" x14ac:dyDescent="0.2">
      <c r="A697" s="472">
        <v>678</v>
      </c>
      <c r="B697" s="520"/>
      <c r="C697" s="305"/>
      <c r="D697" s="305"/>
      <c r="E697" s="292"/>
      <c r="F697" s="292"/>
      <c r="G697" s="561"/>
      <c r="H697" s="561"/>
      <c r="I697" s="602"/>
    </row>
    <row r="698" spans="1:9" s="147" customFormat="1" ht="15" x14ac:dyDescent="0.2">
      <c r="A698" s="471">
        <v>679</v>
      </c>
      <c r="B698" s="520"/>
      <c r="C698" s="305"/>
      <c r="D698" s="305"/>
      <c r="E698" s="292"/>
      <c r="F698" s="292"/>
      <c r="G698" s="561"/>
      <c r="H698" s="561"/>
      <c r="I698" s="602"/>
    </row>
    <row r="699" spans="1:9" s="147" customFormat="1" ht="15" x14ac:dyDescent="0.2">
      <c r="A699" s="472">
        <v>680</v>
      </c>
      <c r="B699" s="520"/>
      <c r="C699" s="305"/>
      <c r="D699" s="305"/>
      <c r="E699" s="292"/>
      <c r="F699" s="292"/>
      <c r="G699" s="561"/>
      <c r="H699" s="561"/>
      <c r="I699" s="602"/>
    </row>
    <row r="700" spans="1:9" s="147" customFormat="1" ht="15" x14ac:dyDescent="0.2">
      <c r="A700" s="471">
        <v>681</v>
      </c>
      <c r="B700" s="520"/>
      <c r="C700" s="305"/>
      <c r="D700" s="305"/>
      <c r="E700" s="292"/>
      <c r="F700" s="292"/>
      <c r="G700" s="561"/>
      <c r="H700" s="561"/>
      <c r="I700" s="602"/>
    </row>
    <row r="701" spans="1:9" s="147" customFormat="1" ht="15" x14ac:dyDescent="0.2">
      <c r="A701" s="472">
        <v>682</v>
      </c>
      <c r="B701" s="520"/>
      <c r="C701" s="305"/>
      <c r="D701" s="305"/>
      <c r="E701" s="292"/>
      <c r="F701" s="292"/>
      <c r="G701" s="561"/>
      <c r="H701" s="561"/>
      <c r="I701" s="602"/>
    </row>
    <row r="702" spans="1:9" s="147" customFormat="1" ht="15" x14ac:dyDescent="0.2">
      <c r="A702" s="471">
        <v>683</v>
      </c>
      <c r="B702" s="520"/>
      <c r="C702" s="305"/>
      <c r="D702" s="305"/>
      <c r="E702" s="292"/>
      <c r="F702" s="292"/>
      <c r="G702" s="561"/>
      <c r="H702" s="561"/>
      <c r="I702" s="602"/>
    </row>
    <row r="703" spans="1:9" s="147" customFormat="1" ht="15" x14ac:dyDescent="0.2">
      <c r="A703" s="472">
        <v>684</v>
      </c>
      <c r="B703" s="520"/>
      <c r="C703" s="305"/>
      <c r="D703" s="305"/>
      <c r="E703" s="292"/>
      <c r="F703" s="292"/>
      <c r="G703" s="561"/>
      <c r="H703" s="561"/>
      <c r="I703" s="602"/>
    </row>
    <row r="704" spans="1:9" s="147" customFormat="1" ht="15" x14ac:dyDescent="0.2">
      <c r="A704" s="471">
        <v>685</v>
      </c>
      <c r="B704" s="520"/>
      <c r="C704" s="305"/>
      <c r="D704" s="305"/>
      <c r="E704" s="292"/>
      <c r="F704" s="292"/>
      <c r="G704" s="561"/>
      <c r="H704" s="561"/>
      <c r="I704" s="602"/>
    </row>
    <row r="705" spans="1:9" s="147" customFormat="1" ht="15" x14ac:dyDescent="0.2">
      <c r="A705" s="472">
        <v>686</v>
      </c>
      <c r="B705" s="520"/>
      <c r="C705" s="305"/>
      <c r="D705" s="305"/>
      <c r="E705" s="292"/>
      <c r="F705" s="292"/>
      <c r="G705" s="561"/>
      <c r="H705" s="561"/>
      <c r="I705" s="602"/>
    </row>
    <row r="706" spans="1:9" s="147" customFormat="1" ht="15" x14ac:dyDescent="0.2">
      <c r="A706" s="471">
        <v>687</v>
      </c>
      <c r="B706" s="520"/>
      <c r="C706" s="305"/>
      <c r="D706" s="305"/>
      <c r="E706" s="292"/>
      <c r="F706" s="292"/>
      <c r="G706" s="561"/>
      <c r="H706" s="561"/>
      <c r="I706" s="602"/>
    </row>
    <row r="707" spans="1:9" s="147" customFormat="1" ht="15" x14ac:dyDescent="0.2">
      <c r="A707" s="472">
        <v>688</v>
      </c>
      <c r="B707" s="520"/>
      <c r="C707" s="305"/>
      <c r="D707" s="305"/>
      <c r="E707" s="292"/>
      <c r="F707" s="292"/>
      <c r="G707" s="561"/>
      <c r="H707" s="561"/>
      <c r="I707" s="602"/>
    </row>
    <row r="708" spans="1:9" s="147" customFormat="1" ht="15" x14ac:dyDescent="0.2">
      <c r="A708" s="471">
        <v>689</v>
      </c>
      <c r="B708" s="520"/>
      <c r="C708" s="305"/>
      <c r="D708" s="305"/>
      <c r="E708" s="292"/>
      <c r="F708" s="292"/>
      <c r="G708" s="561"/>
      <c r="H708" s="561"/>
      <c r="I708" s="602"/>
    </row>
    <row r="709" spans="1:9" s="147" customFormat="1" ht="15" x14ac:dyDescent="0.2">
      <c r="A709" s="472">
        <v>690</v>
      </c>
      <c r="B709" s="520"/>
      <c r="C709" s="305"/>
      <c r="D709" s="305"/>
      <c r="E709" s="292"/>
      <c r="F709" s="292"/>
      <c r="G709" s="561"/>
      <c r="H709" s="561"/>
      <c r="I709" s="602"/>
    </row>
    <row r="710" spans="1:9" s="147" customFormat="1" ht="15" x14ac:dyDescent="0.2">
      <c r="A710" s="471">
        <v>691</v>
      </c>
      <c r="B710" s="520"/>
      <c r="C710" s="305"/>
      <c r="D710" s="305"/>
      <c r="E710" s="292"/>
      <c r="F710" s="292"/>
      <c r="G710" s="561"/>
      <c r="H710" s="561"/>
      <c r="I710" s="602"/>
    </row>
    <row r="711" spans="1:9" s="147" customFormat="1" ht="15" x14ac:dyDescent="0.2">
      <c r="A711" s="472">
        <v>692</v>
      </c>
      <c r="B711" s="520"/>
      <c r="C711" s="305"/>
      <c r="D711" s="305"/>
      <c r="E711" s="292"/>
      <c r="F711" s="292"/>
      <c r="G711" s="561"/>
      <c r="H711" s="561"/>
      <c r="I711" s="602"/>
    </row>
    <row r="712" spans="1:9" s="147" customFormat="1" ht="15" x14ac:dyDescent="0.2">
      <c r="A712" s="471">
        <v>693</v>
      </c>
      <c r="B712" s="520"/>
      <c r="C712" s="305"/>
      <c r="D712" s="305"/>
      <c r="E712" s="292"/>
      <c r="F712" s="292"/>
      <c r="G712" s="561"/>
      <c r="H712" s="561"/>
      <c r="I712" s="602"/>
    </row>
    <row r="713" spans="1:9" s="147" customFormat="1" ht="15" x14ac:dyDescent="0.2">
      <c r="A713" s="472">
        <v>694</v>
      </c>
      <c r="B713" s="520"/>
      <c r="C713" s="305"/>
      <c r="D713" s="305"/>
      <c r="E713" s="292"/>
      <c r="F713" s="292"/>
      <c r="G713" s="561"/>
      <c r="H713" s="561"/>
      <c r="I713" s="602"/>
    </row>
    <row r="714" spans="1:9" s="147" customFormat="1" ht="15" x14ac:dyDescent="0.2">
      <c r="A714" s="471">
        <v>695</v>
      </c>
      <c r="B714" s="520"/>
      <c r="C714" s="305"/>
      <c r="D714" s="305"/>
      <c r="E714" s="292"/>
      <c r="F714" s="292"/>
      <c r="G714" s="561"/>
      <c r="H714" s="561"/>
      <c r="I714" s="602"/>
    </row>
    <row r="715" spans="1:9" s="147" customFormat="1" ht="15" x14ac:dyDescent="0.2">
      <c r="A715" s="472">
        <v>696</v>
      </c>
      <c r="B715" s="520"/>
      <c r="C715" s="305"/>
      <c r="D715" s="305"/>
      <c r="E715" s="292"/>
      <c r="F715" s="292"/>
      <c r="G715" s="561"/>
      <c r="H715" s="561"/>
      <c r="I715" s="602"/>
    </row>
    <row r="716" spans="1:9" s="147" customFormat="1" ht="15" x14ac:dyDescent="0.2">
      <c r="A716" s="471">
        <v>697</v>
      </c>
      <c r="B716" s="520"/>
      <c r="C716" s="305"/>
      <c r="D716" s="305"/>
      <c r="E716" s="292"/>
      <c r="F716" s="292"/>
      <c r="G716" s="561"/>
      <c r="H716" s="561"/>
      <c r="I716" s="602"/>
    </row>
    <row r="717" spans="1:9" s="147" customFormat="1" ht="15" x14ac:dyDescent="0.2">
      <c r="A717" s="472">
        <v>698</v>
      </c>
      <c r="B717" s="520"/>
      <c r="C717" s="305"/>
      <c r="D717" s="305"/>
      <c r="E717" s="292"/>
      <c r="F717" s="292"/>
      <c r="G717" s="561"/>
      <c r="H717" s="561"/>
      <c r="I717" s="602"/>
    </row>
    <row r="718" spans="1:9" s="147" customFormat="1" ht="15" x14ac:dyDescent="0.2">
      <c r="A718" s="471">
        <v>699</v>
      </c>
      <c r="B718" s="520"/>
      <c r="C718" s="305"/>
      <c r="D718" s="305"/>
      <c r="E718" s="292"/>
      <c r="F718" s="292"/>
      <c r="G718" s="561"/>
      <c r="H718" s="561"/>
      <c r="I718" s="602"/>
    </row>
    <row r="719" spans="1:9" s="147" customFormat="1" ht="15" x14ac:dyDescent="0.2">
      <c r="A719" s="472">
        <v>700</v>
      </c>
      <c r="B719" s="520"/>
      <c r="C719" s="305"/>
      <c r="D719" s="305"/>
      <c r="E719" s="292"/>
      <c r="F719" s="292"/>
      <c r="G719" s="561"/>
      <c r="H719" s="561"/>
      <c r="I719" s="602"/>
    </row>
    <row r="720" spans="1:9" s="147" customFormat="1" ht="15" x14ac:dyDescent="0.2">
      <c r="A720" s="471">
        <v>701</v>
      </c>
      <c r="B720" s="520"/>
      <c r="C720" s="305"/>
      <c r="D720" s="305"/>
      <c r="E720" s="292"/>
      <c r="F720" s="292"/>
      <c r="G720" s="561"/>
      <c r="H720" s="561"/>
      <c r="I720" s="602"/>
    </row>
    <row r="721" spans="1:9" s="147" customFormat="1" ht="15" x14ac:dyDescent="0.2">
      <c r="A721" s="472">
        <v>702</v>
      </c>
      <c r="B721" s="520"/>
      <c r="C721" s="305"/>
      <c r="D721" s="305"/>
      <c r="E721" s="292"/>
      <c r="F721" s="292"/>
      <c r="G721" s="561"/>
      <c r="H721" s="561"/>
      <c r="I721" s="602"/>
    </row>
    <row r="722" spans="1:9" s="147" customFormat="1" ht="15" x14ac:dyDescent="0.2">
      <c r="A722" s="471">
        <v>703</v>
      </c>
      <c r="B722" s="520"/>
      <c r="C722" s="305"/>
      <c r="D722" s="305"/>
      <c r="E722" s="292"/>
      <c r="F722" s="292"/>
      <c r="G722" s="561"/>
      <c r="H722" s="561"/>
      <c r="I722" s="602"/>
    </row>
    <row r="723" spans="1:9" s="147" customFormat="1" ht="15" x14ac:dyDescent="0.2">
      <c r="A723" s="472">
        <v>704</v>
      </c>
      <c r="B723" s="520"/>
      <c r="C723" s="305"/>
      <c r="D723" s="305"/>
      <c r="E723" s="292"/>
      <c r="F723" s="292"/>
      <c r="G723" s="561"/>
      <c r="H723" s="561"/>
      <c r="I723" s="602"/>
    </row>
    <row r="724" spans="1:9" s="147" customFormat="1" ht="15" x14ac:dyDescent="0.2">
      <c r="A724" s="471">
        <v>705</v>
      </c>
      <c r="B724" s="520"/>
      <c r="C724" s="305"/>
      <c r="D724" s="305"/>
      <c r="E724" s="292"/>
      <c r="F724" s="292"/>
      <c r="G724" s="561"/>
      <c r="H724" s="561"/>
      <c r="I724" s="602"/>
    </row>
    <row r="725" spans="1:9" s="147" customFormat="1" ht="15" x14ac:dyDescent="0.2">
      <c r="A725" s="472">
        <v>706</v>
      </c>
      <c r="B725" s="520"/>
      <c r="C725" s="305"/>
      <c r="D725" s="305"/>
      <c r="E725" s="292"/>
      <c r="F725" s="292"/>
      <c r="G725" s="561"/>
      <c r="H725" s="561"/>
      <c r="I725" s="602"/>
    </row>
    <row r="726" spans="1:9" s="147" customFormat="1" ht="15" x14ac:dyDescent="0.2">
      <c r="A726" s="471">
        <v>707</v>
      </c>
      <c r="B726" s="520"/>
      <c r="C726" s="305"/>
      <c r="D726" s="305"/>
      <c r="E726" s="292"/>
      <c r="F726" s="292"/>
      <c r="G726" s="561"/>
      <c r="H726" s="561"/>
      <c r="I726" s="602"/>
    </row>
    <row r="727" spans="1:9" s="147" customFormat="1" ht="15" x14ac:dyDescent="0.2">
      <c r="A727" s="472">
        <v>708</v>
      </c>
      <c r="B727" s="520"/>
      <c r="C727" s="305"/>
      <c r="D727" s="305"/>
      <c r="E727" s="292"/>
      <c r="F727" s="292"/>
      <c r="G727" s="561"/>
      <c r="H727" s="561"/>
      <c r="I727" s="602"/>
    </row>
    <row r="728" spans="1:9" s="147" customFormat="1" ht="15" x14ac:dyDescent="0.2">
      <c r="A728" s="471">
        <v>709</v>
      </c>
      <c r="B728" s="520"/>
      <c r="C728" s="305"/>
      <c r="D728" s="305"/>
      <c r="E728" s="292"/>
      <c r="F728" s="292"/>
      <c r="G728" s="561"/>
      <c r="H728" s="561"/>
      <c r="I728" s="602"/>
    </row>
    <row r="729" spans="1:9" s="147" customFormat="1" ht="15" x14ac:dyDescent="0.2">
      <c r="A729" s="472">
        <v>710</v>
      </c>
      <c r="B729" s="520"/>
      <c r="C729" s="305"/>
      <c r="D729" s="305"/>
      <c r="E729" s="292"/>
      <c r="F729" s="292"/>
      <c r="G729" s="561"/>
      <c r="H729" s="561"/>
      <c r="I729" s="602"/>
    </row>
    <row r="730" spans="1:9" s="147" customFormat="1" ht="15" x14ac:dyDescent="0.2">
      <c r="A730" s="471">
        <v>711</v>
      </c>
      <c r="B730" s="520"/>
      <c r="C730" s="305"/>
      <c r="D730" s="305"/>
      <c r="E730" s="292"/>
      <c r="F730" s="292"/>
      <c r="G730" s="561"/>
      <c r="H730" s="561"/>
      <c r="I730" s="602"/>
    </row>
    <row r="731" spans="1:9" s="147" customFormat="1" ht="15" x14ac:dyDescent="0.2">
      <c r="A731" s="472">
        <v>712</v>
      </c>
      <c r="B731" s="520"/>
      <c r="C731" s="305"/>
      <c r="D731" s="305"/>
      <c r="E731" s="292"/>
      <c r="F731" s="292"/>
      <c r="G731" s="561"/>
      <c r="H731" s="561"/>
      <c r="I731" s="602"/>
    </row>
    <row r="732" spans="1:9" s="147" customFormat="1" ht="15" x14ac:dyDescent="0.2">
      <c r="A732" s="471">
        <v>713</v>
      </c>
      <c r="B732" s="520"/>
      <c r="C732" s="305"/>
      <c r="D732" s="305"/>
      <c r="E732" s="292"/>
      <c r="F732" s="292"/>
      <c r="G732" s="561"/>
      <c r="H732" s="561"/>
      <c r="I732" s="602"/>
    </row>
    <row r="733" spans="1:9" s="147" customFormat="1" ht="15" x14ac:dyDescent="0.2">
      <c r="A733" s="472">
        <v>714</v>
      </c>
      <c r="B733" s="520"/>
      <c r="C733" s="305"/>
      <c r="D733" s="305"/>
      <c r="E733" s="292"/>
      <c r="F733" s="292"/>
      <c r="G733" s="561"/>
      <c r="H733" s="561"/>
      <c r="I733" s="602"/>
    </row>
    <row r="734" spans="1:9" s="147" customFormat="1" ht="15" x14ac:dyDescent="0.2">
      <c r="A734" s="471">
        <v>715</v>
      </c>
      <c r="B734" s="520"/>
      <c r="C734" s="305"/>
      <c r="D734" s="305"/>
      <c r="E734" s="292"/>
      <c r="F734" s="292"/>
      <c r="G734" s="561"/>
      <c r="H734" s="561"/>
      <c r="I734" s="602"/>
    </row>
    <row r="735" spans="1:9" s="147" customFormat="1" ht="15" x14ac:dyDescent="0.2">
      <c r="A735" s="472">
        <v>716</v>
      </c>
      <c r="B735" s="520"/>
      <c r="C735" s="305"/>
      <c r="D735" s="305"/>
      <c r="E735" s="292"/>
      <c r="F735" s="292"/>
      <c r="G735" s="561"/>
      <c r="H735" s="561"/>
      <c r="I735" s="602"/>
    </row>
    <row r="736" spans="1:9" s="147" customFormat="1" ht="15" x14ac:dyDescent="0.2">
      <c r="A736" s="471">
        <v>717</v>
      </c>
      <c r="B736" s="520"/>
      <c r="C736" s="305"/>
      <c r="D736" s="305"/>
      <c r="E736" s="292"/>
      <c r="F736" s="292"/>
      <c r="G736" s="561"/>
      <c r="H736" s="561"/>
      <c r="I736" s="602"/>
    </row>
    <row r="737" spans="1:9" s="147" customFormat="1" ht="15" x14ac:dyDescent="0.2">
      <c r="A737" s="472">
        <v>718</v>
      </c>
      <c r="B737" s="520"/>
      <c r="C737" s="305"/>
      <c r="D737" s="305"/>
      <c r="E737" s="292"/>
      <c r="F737" s="292"/>
      <c r="G737" s="561"/>
      <c r="H737" s="561"/>
      <c r="I737" s="602"/>
    </row>
    <row r="738" spans="1:9" s="147" customFormat="1" ht="15" x14ac:dyDescent="0.2">
      <c r="A738" s="471">
        <v>719</v>
      </c>
      <c r="B738" s="520"/>
      <c r="C738" s="305"/>
      <c r="D738" s="305"/>
      <c r="E738" s="292"/>
      <c r="F738" s="292"/>
      <c r="G738" s="561"/>
      <c r="H738" s="561"/>
      <c r="I738" s="602"/>
    </row>
    <row r="739" spans="1:9" s="147" customFormat="1" ht="15" x14ac:dyDescent="0.2">
      <c r="A739" s="472">
        <v>720</v>
      </c>
      <c r="B739" s="520"/>
      <c r="C739" s="305"/>
      <c r="D739" s="305"/>
      <c r="E739" s="292"/>
      <c r="F739" s="292"/>
      <c r="G739" s="561"/>
      <c r="H739" s="561"/>
      <c r="I739" s="602"/>
    </row>
    <row r="740" spans="1:9" s="147" customFormat="1" ht="15" x14ac:dyDescent="0.2">
      <c r="A740" s="471">
        <v>721</v>
      </c>
      <c r="B740" s="520"/>
      <c r="C740" s="305"/>
      <c r="D740" s="305"/>
      <c r="E740" s="292"/>
      <c r="F740" s="292"/>
      <c r="G740" s="561"/>
      <c r="H740" s="561"/>
      <c r="I740" s="602"/>
    </row>
    <row r="741" spans="1:9" s="147" customFormat="1" ht="15" x14ac:dyDescent="0.2">
      <c r="A741" s="472">
        <v>722</v>
      </c>
      <c r="B741" s="520"/>
      <c r="C741" s="305"/>
      <c r="D741" s="305"/>
      <c r="E741" s="292"/>
      <c r="F741" s="292"/>
      <c r="G741" s="561"/>
      <c r="H741" s="561"/>
      <c r="I741" s="602"/>
    </row>
    <row r="742" spans="1:9" s="147" customFormat="1" ht="15" x14ac:dyDescent="0.2">
      <c r="A742" s="471">
        <v>723</v>
      </c>
      <c r="B742" s="520"/>
      <c r="C742" s="305"/>
      <c r="D742" s="305"/>
      <c r="E742" s="292"/>
      <c r="F742" s="292"/>
      <c r="G742" s="561"/>
      <c r="H742" s="561"/>
      <c r="I742" s="602"/>
    </row>
    <row r="743" spans="1:9" s="147" customFormat="1" ht="15" x14ac:dyDescent="0.2">
      <c r="A743" s="472">
        <v>724</v>
      </c>
      <c r="B743" s="520"/>
      <c r="C743" s="305"/>
      <c r="D743" s="305"/>
      <c r="E743" s="292"/>
      <c r="F743" s="292"/>
      <c r="G743" s="561"/>
      <c r="H743" s="561"/>
      <c r="I743" s="602"/>
    </row>
    <row r="744" spans="1:9" s="147" customFormat="1" ht="15" x14ac:dyDescent="0.2">
      <c r="A744" s="471">
        <v>725</v>
      </c>
      <c r="B744" s="520"/>
      <c r="C744" s="305"/>
      <c r="D744" s="305"/>
      <c r="E744" s="292"/>
      <c r="F744" s="292"/>
      <c r="G744" s="561"/>
      <c r="H744" s="561"/>
      <c r="I744" s="602"/>
    </row>
    <row r="745" spans="1:9" s="147" customFormat="1" ht="15" x14ac:dyDescent="0.2">
      <c r="A745" s="472">
        <v>726</v>
      </c>
      <c r="B745" s="520"/>
      <c r="C745" s="305"/>
      <c r="D745" s="305"/>
      <c r="E745" s="292"/>
      <c r="F745" s="292"/>
      <c r="G745" s="561"/>
      <c r="H745" s="561"/>
      <c r="I745" s="602"/>
    </row>
    <row r="746" spans="1:9" s="147" customFormat="1" ht="15" x14ac:dyDescent="0.2">
      <c r="A746" s="471">
        <v>727</v>
      </c>
      <c r="B746" s="520"/>
      <c r="C746" s="305"/>
      <c r="D746" s="305"/>
      <c r="E746" s="292"/>
      <c r="F746" s="292"/>
      <c r="G746" s="561"/>
      <c r="H746" s="561"/>
      <c r="I746" s="602"/>
    </row>
    <row r="747" spans="1:9" s="147" customFormat="1" ht="15" x14ac:dyDescent="0.2">
      <c r="A747" s="472">
        <v>728</v>
      </c>
      <c r="B747" s="520"/>
      <c r="C747" s="305"/>
      <c r="D747" s="305"/>
      <c r="E747" s="292"/>
      <c r="F747" s="292"/>
      <c r="G747" s="561"/>
      <c r="H747" s="561"/>
      <c r="I747" s="602"/>
    </row>
    <row r="748" spans="1:9" s="147" customFormat="1" ht="15" x14ac:dyDescent="0.2">
      <c r="A748" s="471">
        <v>729</v>
      </c>
      <c r="B748" s="520"/>
      <c r="C748" s="305"/>
      <c r="D748" s="305"/>
      <c r="E748" s="292"/>
      <c r="F748" s="292"/>
      <c r="G748" s="561"/>
      <c r="H748" s="561"/>
      <c r="I748" s="602"/>
    </row>
    <row r="749" spans="1:9" s="147" customFormat="1" ht="15" x14ac:dyDescent="0.2">
      <c r="A749" s="472">
        <v>730</v>
      </c>
      <c r="B749" s="520"/>
      <c r="C749" s="305"/>
      <c r="D749" s="305"/>
      <c r="E749" s="292"/>
      <c r="F749" s="292"/>
      <c r="G749" s="561"/>
      <c r="H749" s="561"/>
      <c r="I749" s="602"/>
    </row>
    <row r="750" spans="1:9" s="147" customFormat="1" ht="15" x14ac:dyDescent="0.2">
      <c r="A750" s="471">
        <v>731</v>
      </c>
      <c r="B750" s="520"/>
      <c r="C750" s="305"/>
      <c r="D750" s="305"/>
      <c r="E750" s="292"/>
      <c r="F750" s="292"/>
      <c r="G750" s="561"/>
      <c r="H750" s="561"/>
      <c r="I750" s="602"/>
    </row>
    <row r="751" spans="1:9" s="147" customFormat="1" ht="15" x14ac:dyDescent="0.2">
      <c r="A751" s="472">
        <v>732</v>
      </c>
      <c r="B751" s="520"/>
      <c r="C751" s="305"/>
      <c r="D751" s="305"/>
      <c r="E751" s="292"/>
      <c r="F751" s="292"/>
      <c r="G751" s="561"/>
      <c r="H751" s="561"/>
      <c r="I751" s="602"/>
    </row>
    <row r="752" spans="1:9" s="147" customFormat="1" ht="15" x14ac:dyDescent="0.2">
      <c r="A752" s="471">
        <v>733</v>
      </c>
      <c r="B752" s="520"/>
      <c r="C752" s="305"/>
      <c r="D752" s="305"/>
      <c r="E752" s="292"/>
      <c r="F752" s="292"/>
      <c r="G752" s="561"/>
      <c r="H752" s="561"/>
      <c r="I752" s="602"/>
    </row>
    <row r="753" spans="1:9" s="147" customFormat="1" ht="15" x14ac:dyDescent="0.2">
      <c r="A753" s="472">
        <v>734</v>
      </c>
      <c r="B753" s="520"/>
      <c r="C753" s="305"/>
      <c r="D753" s="305"/>
      <c r="E753" s="292"/>
      <c r="F753" s="292"/>
      <c r="G753" s="561"/>
      <c r="H753" s="561"/>
      <c r="I753" s="602"/>
    </row>
    <row r="754" spans="1:9" s="147" customFormat="1" ht="15" x14ac:dyDescent="0.2">
      <c r="A754" s="471">
        <v>735</v>
      </c>
      <c r="B754" s="520"/>
      <c r="C754" s="305"/>
      <c r="D754" s="305"/>
      <c r="E754" s="292"/>
      <c r="F754" s="292"/>
      <c r="G754" s="561"/>
      <c r="H754" s="561"/>
      <c r="I754" s="602"/>
    </row>
    <row r="755" spans="1:9" s="147" customFormat="1" ht="15" x14ac:dyDescent="0.2">
      <c r="A755" s="472">
        <v>736</v>
      </c>
      <c r="B755" s="520"/>
      <c r="C755" s="305"/>
      <c r="D755" s="305"/>
      <c r="E755" s="292"/>
      <c r="F755" s="292"/>
      <c r="G755" s="561"/>
      <c r="H755" s="561"/>
      <c r="I755" s="602"/>
    </row>
    <row r="756" spans="1:9" s="147" customFormat="1" ht="15" x14ac:dyDescent="0.2">
      <c r="A756" s="471">
        <v>737</v>
      </c>
      <c r="B756" s="520"/>
      <c r="C756" s="305"/>
      <c r="D756" s="305"/>
      <c r="E756" s="292"/>
      <c r="F756" s="292"/>
      <c r="G756" s="561"/>
      <c r="H756" s="561"/>
      <c r="I756" s="602"/>
    </row>
    <row r="757" spans="1:9" s="147" customFormat="1" ht="15" x14ac:dyDescent="0.2">
      <c r="A757" s="472">
        <v>738</v>
      </c>
      <c r="B757" s="520"/>
      <c r="C757" s="305"/>
      <c r="D757" s="305"/>
      <c r="E757" s="292"/>
      <c r="F757" s="292"/>
      <c r="G757" s="561"/>
      <c r="H757" s="561"/>
      <c r="I757" s="602"/>
    </row>
    <row r="758" spans="1:9" s="147" customFormat="1" ht="15" x14ac:dyDescent="0.2">
      <c r="A758" s="471">
        <v>739</v>
      </c>
      <c r="B758" s="520"/>
      <c r="C758" s="305"/>
      <c r="D758" s="305"/>
      <c r="E758" s="292"/>
      <c r="F758" s="292"/>
      <c r="G758" s="561"/>
      <c r="H758" s="561"/>
      <c r="I758" s="602"/>
    </row>
    <row r="759" spans="1:9" s="147" customFormat="1" ht="15" x14ac:dyDescent="0.2">
      <c r="A759" s="472">
        <v>740</v>
      </c>
      <c r="B759" s="520"/>
      <c r="C759" s="305"/>
      <c r="D759" s="305"/>
      <c r="E759" s="292"/>
      <c r="F759" s="292"/>
      <c r="G759" s="561"/>
      <c r="H759" s="561"/>
      <c r="I759" s="602"/>
    </row>
    <row r="760" spans="1:9" s="147" customFormat="1" ht="15" x14ac:dyDescent="0.2">
      <c r="A760" s="471">
        <v>741</v>
      </c>
      <c r="B760" s="520"/>
      <c r="C760" s="305"/>
      <c r="D760" s="305"/>
      <c r="E760" s="292"/>
      <c r="F760" s="292"/>
      <c r="G760" s="561"/>
      <c r="H760" s="561"/>
      <c r="I760" s="602"/>
    </row>
    <row r="761" spans="1:9" s="147" customFormat="1" ht="15" x14ac:dyDescent="0.2">
      <c r="A761" s="472">
        <v>742</v>
      </c>
      <c r="B761" s="520"/>
      <c r="C761" s="305"/>
      <c r="D761" s="305"/>
      <c r="E761" s="292"/>
      <c r="F761" s="292"/>
      <c r="G761" s="561"/>
      <c r="H761" s="561"/>
      <c r="I761" s="602"/>
    </row>
    <row r="762" spans="1:9" s="147" customFormat="1" ht="15" x14ac:dyDescent="0.2">
      <c r="A762" s="471">
        <v>743</v>
      </c>
      <c r="B762" s="520"/>
      <c r="C762" s="305"/>
      <c r="D762" s="305"/>
      <c r="E762" s="292"/>
      <c r="F762" s="292"/>
      <c r="G762" s="561"/>
      <c r="H762" s="561"/>
      <c r="I762" s="602"/>
    </row>
    <row r="763" spans="1:9" s="147" customFormat="1" ht="15" x14ac:dyDescent="0.2">
      <c r="A763" s="472">
        <v>744</v>
      </c>
      <c r="B763" s="520"/>
      <c r="C763" s="305"/>
      <c r="D763" s="305"/>
      <c r="E763" s="292"/>
      <c r="F763" s="292"/>
      <c r="G763" s="561"/>
      <c r="H763" s="561"/>
      <c r="I763" s="602"/>
    </row>
    <row r="764" spans="1:9" s="147" customFormat="1" ht="15" x14ac:dyDescent="0.2">
      <c r="A764" s="471">
        <v>745</v>
      </c>
      <c r="B764" s="520"/>
      <c r="C764" s="305"/>
      <c r="D764" s="305"/>
      <c r="E764" s="292"/>
      <c r="F764" s="292"/>
      <c r="G764" s="561"/>
      <c r="H764" s="561"/>
      <c r="I764" s="602"/>
    </row>
    <row r="765" spans="1:9" s="147" customFormat="1" ht="15" x14ac:dyDescent="0.2">
      <c r="A765" s="472">
        <v>746</v>
      </c>
      <c r="B765" s="520"/>
      <c r="C765" s="305"/>
      <c r="D765" s="305"/>
      <c r="E765" s="292"/>
      <c r="F765" s="292"/>
      <c r="G765" s="561"/>
      <c r="H765" s="561"/>
      <c r="I765" s="602"/>
    </row>
    <row r="766" spans="1:9" s="147" customFormat="1" ht="15" x14ac:dyDescent="0.2">
      <c r="A766" s="471">
        <v>747</v>
      </c>
      <c r="B766" s="520"/>
      <c r="C766" s="305"/>
      <c r="D766" s="305"/>
      <c r="E766" s="292"/>
      <c r="F766" s="292"/>
      <c r="G766" s="561"/>
      <c r="H766" s="561"/>
      <c r="I766" s="602"/>
    </row>
    <row r="767" spans="1:9" s="147" customFormat="1" ht="15" x14ac:dyDescent="0.2">
      <c r="A767" s="472">
        <v>748</v>
      </c>
      <c r="B767" s="520"/>
      <c r="C767" s="305"/>
      <c r="D767" s="305"/>
      <c r="E767" s="292"/>
      <c r="F767" s="292"/>
      <c r="G767" s="561"/>
      <c r="H767" s="561"/>
      <c r="I767" s="602"/>
    </row>
    <row r="768" spans="1:9" s="147" customFormat="1" ht="15" x14ac:dyDescent="0.2">
      <c r="A768" s="471">
        <v>749</v>
      </c>
      <c r="B768" s="520"/>
      <c r="C768" s="305"/>
      <c r="D768" s="305"/>
      <c r="E768" s="292"/>
      <c r="F768" s="292"/>
      <c r="G768" s="561"/>
      <c r="H768" s="561"/>
      <c r="I768" s="602"/>
    </row>
    <row r="769" spans="1:9" s="147" customFormat="1" ht="15" x14ac:dyDescent="0.2">
      <c r="A769" s="472">
        <v>750</v>
      </c>
      <c r="B769" s="520"/>
      <c r="C769" s="305"/>
      <c r="D769" s="305"/>
      <c r="E769" s="292"/>
      <c r="F769" s="292"/>
      <c r="G769" s="561"/>
      <c r="H769" s="561"/>
      <c r="I769" s="602"/>
    </row>
    <row r="770" spans="1:9" s="147" customFormat="1" ht="15" x14ac:dyDescent="0.2">
      <c r="A770" s="471">
        <v>751</v>
      </c>
      <c r="B770" s="520"/>
      <c r="C770" s="305"/>
      <c r="D770" s="305"/>
      <c r="E770" s="292"/>
      <c r="F770" s="292"/>
      <c r="G770" s="561"/>
      <c r="H770" s="561"/>
      <c r="I770" s="602"/>
    </row>
    <row r="771" spans="1:9" s="147" customFormat="1" ht="15" x14ac:dyDescent="0.2">
      <c r="A771" s="472">
        <v>752</v>
      </c>
      <c r="B771" s="520"/>
      <c r="C771" s="305"/>
      <c r="D771" s="305"/>
      <c r="E771" s="292"/>
      <c r="F771" s="292"/>
      <c r="G771" s="561"/>
      <c r="H771" s="561"/>
      <c r="I771" s="602"/>
    </row>
    <row r="772" spans="1:9" s="147" customFormat="1" ht="15" x14ac:dyDescent="0.2">
      <c r="A772" s="471">
        <v>753</v>
      </c>
      <c r="B772" s="520"/>
      <c r="C772" s="305"/>
      <c r="D772" s="305"/>
      <c r="E772" s="292"/>
      <c r="F772" s="292"/>
      <c r="G772" s="561"/>
      <c r="H772" s="561"/>
      <c r="I772" s="602"/>
    </row>
    <row r="773" spans="1:9" s="147" customFormat="1" ht="15" x14ac:dyDescent="0.2">
      <c r="A773" s="472">
        <v>754</v>
      </c>
      <c r="B773" s="520"/>
      <c r="C773" s="305"/>
      <c r="D773" s="305"/>
      <c r="E773" s="292"/>
      <c r="F773" s="292"/>
      <c r="G773" s="561"/>
      <c r="H773" s="561"/>
      <c r="I773" s="602"/>
    </row>
    <row r="774" spans="1:9" s="147" customFormat="1" ht="15" x14ac:dyDescent="0.2">
      <c r="A774" s="471">
        <v>755</v>
      </c>
      <c r="B774" s="520"/>
      <c r="C774" s="305"/>
      <c r="D774" s="305"/>
      <c r="E774" s="292"/>
      <c r="F774" s="292"/>
      <c r="G774" s="561"/>
      <c r="H774" s="561"/>
      <c r="I774" s="602"/>
    </row>
    <row r="775" spans="1:9" s="147" customFormat="1" ht="15" x14ac:dyDescent="0.2">
      <c r="A775" s="472">
        <v>756</v>
      </c>
      <c r="B775" s="520"/>
      <c r="C775" s="305"/>
      <c r="D775" s="305"/>
      <c r="E775" s="292"/>
      <c r="F775" s="292"/>
      <c r="G775" s="561"/>
      <c r="H775" s="561"/>
      <c r="I775" s="602"/>
    </row>
    <row r="776" spans="1:9" s="147" customFormat="1" ht="15" x14ac:dyDescent="0.2">
      <c r="A776" s="471">
        <v>757</v>
      </c>
      <c r="B776" s="520"/>
      <c r="C776" s="305"/>
      <c r="D776" s="305"/>
      <c r="E776" s="292"/>
      <c r="F776" s="292"/>
      <c r="G776" s="561"/>
      <c r="H776" s="561"/>
      <c r="I776" s="602"/>
    </row>
    <row r="777" spans="1:9" s="147" customFormat="1" ht="15" x14ac:dyDescent="0.2">
      <c r="A777" s="472">
        <v>758</v>
      </c>
      <c r="B777" s="520"/>
      <c r="C777" s="305"/>
      <c r="D777" s="305"/>
      <c r="E777" s="292"/>
      <c r="F777" s="292"/>
      <c r="G777" s="561"/>
      <c r="H777" s="561"/>
      <c r="I777" s="602"/>
    </row>
    <row r="778" spans="1:9" s="147" customFormat="1" ht="15" x14ac:dyDescent="0.2">
      <c r="A778" s="471">
        <v>759</v>
      </c>
      <c r="B778" s="520"/>
      <c r="C778" s="305"/>
      <c r="D778" s="305"/>
      <c r="E778" s="292"/>
      <c r="F778" s="292"/>
      <c r="G778" s="561"/>
      <c r="H778" s="561"/>
      <c r="I778" s="602"/>
    </row>
    <row r="779" spans="1:9" s="147" customFormat="1" ht="15" x14ac:dyDescent="0.2">
      <c r="A779" s="472">
        <v>760</v>
      </c>
      <c r="B779" s="520"/>
      <c r="C779" s="305"/>
      <c r="D779" s="305"/>
      <c r="E779" s="292"/>
      <c r="F779" s="292"/>
      <c r="G779" s="561"/>
      <c r="H779" s="561"/>
      <c r="I779" s="602"/>
    </row>
    <row r="780" spans="1:9" s="147" customFormat="1" ht="15" x14ac:dyDescent="0.2">
      <c r="A780" s="471">
        <v>761</v>
      </c>
      <c r="B780" s="520"/>
      <c r="C780" s="305"/>
      <c r="D780" s="305"/>
      <c r="E780" s="292"/>
      <c r="F780" s="292"/>
      <c r="G780" s="561"/>
      <c r="H780" s="561"/>
      <c r="I780" s="602"/>
    </row>
    <row r="781" spans="1:9" s="147" customFormat="1" ht="15" x14ac:dyDescent="0.2">
      <c r="A781" s="472">
        <v>762</v>
      </c>
      <c r="B781" s="520"/>
      <c r="C781" s="305"/>
      <c r="D781" s="305"/>
      <c r="E781" s="292"/>
      <c r="F781" s="292"/>
      <c r="G781" s="561"/>
      <c r="H781" s="561"/>
      <c r="I781" s="602"/>
    </row>
    <row r="782" spans="1:9" s="147" customFormat="1" ht="15" x14ac:dyDescent="0.2">
      <c r="A782" s="471">
        <v>763</v>
      </c>
      <c r="B782" s="520"/>
      <c r="C782" s="305"/>
      <c r="D782" s="305"/>
      <c r="E782" s="292"/>
      <c r="F782" s="292"/>
      <c r="G782" s="561"/>
      <c r="H782" s="561"/>
      <c r="I782" s="602"/>
    </row>
    <row r="783" spans="1:9" s="147" customFormat="1" ht="15" x14ac:dyDescent="0.2">
      <c r="A783" s="472">
        <v>764</v>
      </c>
      <c r="B783" s="520"/>
      <c r="C783" s="305"/>
      <c r="D783" s="305"/>
      <c r="E783" s="292"/>
      <c r="F783" s="292"/>
      <c r="G783" s="561"/>
      <c r="H783" s="561"/>
      <c r="I783" s="602"/>
    </row>
    <row r="784" spans="1:9" s="147" customFormat="1" ht="15" x14ac:dyDescent="0.2">
      <c r="A784" s="471">
        <v>765</v>
      </c>
      <c r="B784" s="520"/>
      <c r="C784" s="305"/>
      <c r="D784" s="305"/>
      <c r="E784" s="292"/>
      <c r="F784" s="292"/>
      <c r="G784" s="561"/>
      <c r="H784" s="561"/>
      <c r="I784" s="602"/>
    </row>
    <row r="785" spans="1:9" s="147" customFormat="1" ht="15" x14ac:dyDescent="0.2">
      <c r="A785" s="472">
        <v>766</v>
      </c>
      <c r="B785" s="520"/>
      <c r="C785" s="305"/>
      <c r="D785" s="305"/>
      <c r="E785" s="292"/>
      <c r="F785" s="292"/>
      <c r="G785" s="561"/>
      <c r="H785" s="561"/>
      <c r="I785" s="602"/>
    </row>
    <row r="786" spans="1:9" s="147" customFormat="1" ht="15" x14ac:dyDescent="0.2">
      <c r="A786" s="471">
        <v>767</v>
      </c>
      <c r="B786" s="520"/>
      <c r="C786" s="305"/>
      <c r="D786" s="305"/>
      <c r="E786" s="292"/>
      <c r="F786" s="292"/>
      <c r="G786" s="561"/>
      <c r="H786" s="561"/>
      <c r="I786" s="602"/>
    </row>
    <row r="787" spans="1:9" s="147" customFormat="1" ht="15" x14ac:dyDescent="0.2">
      <c r="A787" s="472">
        <v>768</v>
      </c>
      <c r="B787" s="520"/>
      <c r="C787" s="305"/>
      <c r="D787" s="305"/>
      <c r="E787" s="292"/>
      <c r="F787" s="292"/>
      <c r="G787" s="561"/>
      <c r="H787" s="561"/>
      <c r="I787" s="602"/>
    </row>
    <row r="788" spans="1:9" s="147" customFormat="1" ht="15" x14ac:dyDescent="0.2">
      <c r="A788" s="471">
        <v>769</v>
      </c>
      <c r="B788" s="520"/>
      <c r="C788" s="305"/>
      <c r="D788" s="305"/>
      <c r="E788" s="292"/>
      <c r="F788" s="292"/>
      <c r="G788" s="561"/>
      <c r="H788" s="561"/>
      <c r="I788" s="602"/>
    </row>
    <row r="789" spans="1:9" s="147" customFormat="1" ht="15" x14ac:dyDescent="0.2">
      <c r="A789" s="472">
        <v>770</v>
      </c>
      <c r="B789" s="520"/>
      <c r="C789" s="305"/>
      <c r="D789" s="305"/>
      <c r="E789" s="292"/>
      <c r="F789" s="292"/>
      <c r="G789" s="561"/>
      <c r="H789" s="561"/>
      <c r="I789" s="602"/>
    </row>
    <row r="790" spans="1:9" s="147" customFormat="1" ht="15" x14ac:dyDescent="0.2">
      <c r="A790" s="471">
        <v>771</v>
      </c>
      <c r="B790" s="520"/>
      <c r="C790" s="305"/>
      <c r="D790" s="305"/>
      <c r="E790" s="292"/>
      <c r="F790" s="292"/>
      <c r="G790" s="561"/>
      <c r="H790" s="561"/>
      <c r="I790" s="602"/>
    </row>
    <row r="791" spans="1:9" s="147" customFormat="1" ht="15" x14ac:dyDescent="0.2">
      <c r="A791" s="472">
        <v>772</v>
      </c>
      <c r="B791" s="520"/>
      <c r="C791" s="305"/>
      <c r="D791" s="305"/>
      <c r="E791" s="292"/>
      <c r="F791" s="292"/>
      <c r="G791" s="561"/>
      <c r="H791" s="561"/>
      <c r="I791" s="602"/>
    </row>
    <row r="792" spans="1:9" s="147" customFormat="1" ht="15" x14ac:dyDescent="0.2">
      <c r="A792" s="471">
        <v>773</v>
      </c>
      <c r="B792" s="520"/>
      <c r="C792" s="305"/>
      <c r="D792" s="305"/>
      <c r="E792" s="292"/>
      <c r="F792" s="292"/>
      <c r="G792" s="561"/>
      <c r="H792" s="561"/>
      <c r="I792" s="602"/>
    </row>
    <row r="793" spans="1:9" s="147" customFormat="1" ht="15" x14ac:dyDescent="0.2">
      <c r="A793" s="472">
        <v>774</v>
      </c>
      <c r="B793" s="520"/>
      <c r="C793" s="305"/>
      <c r="D793" s="305"/>
      <c r="E793" s="292"/>
      <c r="F793" s="292"/>
      <c r="G793" s="561"/>
      <c r="H793" s="561"/>
      <c r="I793" s="602"/>
    </row>
    <row r="794" spans="1:9" s="147" customFormat="1" ht="15" x14ac:dyDescent="0.2">
      <c r="A794" s="471">
        <v>775</v>
      </c>
      <c r="B794" s="520"/>
      <c r="C794" s="305"/>
      <c r="D794" s="305"/>
      <c r="E794" s="292"/>
      <c r="F794" s="292"/>
      <c r="G794" s="561"/>
      <c r="H794" s="561"/>
      <c r="I794" s="602"/>
    </row>
    <row r="795" spans="1:9" s="147" customFormat="1" ht="15" x14ac:dyDescent="0.2">
      <c r="A795" s="472">
        <v>776</v>
      </c>
      <c r="B795" s="520"/>
      <c r="C795" s="305"/>
      <c r="D795" s="305"/>
      <c r="E795" s="292"/>
      <c r="F795" s="292"/>
      <c r="G795" s="561"/>
      <c r="H795" s="561"/>
      <c r="I795" s="602"/>
    </row>
    <row r="796" spans="1:9" s="147" customFormat="1" ht="15" x14ac:dyDescent="0.2">
      <c r="A796" s="471">
        <v>777</v>
      </c>
      <c r="B796" s="520"/>
      <c r="C796" s="305"/>
      <c r="D796" s="305"/>
      <c r="E796" s="292"/>
      <c r="F796" s="292"/>
      <c r="G796" s="561"/>
      <c r="H796" s="561"/>
      <c r="I796" s="602"/>
    </row>
    <row r="797" spans="1:9" s="147" customFormat="1" ht="15" x14ac:dyDescent="0.2">
      <c r="A797" s="472">
        <v>778</v>
      </c>
      <c r="B797" s="520"/>
      <c r="C797" s="305"/>
      <c r="D797" s="305"/>
      <c r="E797" s="292"/>
      <c r="F797" s="292"/>
      <c r="G797" s="561"/>
      <c r="H797" s="561"/>
      <c r="I797" s="602"/>
    </row>
    <row r="798" spans="1:9" s="147" customFormat="1" ht="15" x14ac:dyDescent="0.2">
      <c r="A798" s="471">
        <v>779</v>
      </c>
      <c r="B798" s="520"/>
      <c r="C798" s="305"/>
      <c r="D798" s="305"/>
      <c r="E798" s="292"/>
      <c r="F798" s="292"/>
      <c r="G798" s="561"/>
      <c r="H798" s="561"/>
      <c r="I798" s="602"/>
    </row>
    <row r="799" spans="1:9" s="147" customFormat="1" ht="15" x14ac:dyDescent="0.2">
      <c r="A799" s="472">
        <v>780</v>
      </c>
      <c r="B799" s="520"/>
      <c r="C799" s="305"/>
      <c r="D799" s="305"/>
      <c r="E799" s="292"/>
      <c r="F799" s="292"/>
      <c r="G799" s="561"/>
      <c r="H799" s="561"/>
      <c r="I799" s="602"/>
    </row>
    <row r="800" spans="1:9" s="147" customFormat="1" ht="15" x14ac:dyDescent="0.2">
      <c r="A800" s="471">
        <v>781</v>
      </c>
      <c r="B800" s="520"/>
      <c r="C800" s="305"/>
      <c r="D800" s="305"/>
      <c r="E800" s="292"/>
      <c r="F800" s="292"/>
      <c r="G800" s="561"/>
      <c r="H800" s="561"/>
      <c r="I800" s="602"/>
    </row>
    <row r="801" spans="1:9" s="147" customFormat="1" ht="15" x14ac:dyDescent="0.2">
      <c r="A801" s="472">
        <v>782</v>
      </c>
      <c r="B801" s="520"/>
      <c r="C801" s="305"/>
      <c r="D801" s="305"/>
      <c r="E801" s="292"/>
      <c r="F801" s="292"/>
      <c r="G801" s="561"/>
      <c r="H801" s="561"/>
      <c r="I801" s="602"/>
    </row>
    <row r="802" spans="1:9" s="147" customFormat="1" ht="15" x14ac:dyDescent="0.2">
      <c r="A802" s="471">
        <v>783</v>
      </c>
      <c r="B802" s="520"/>
      <c r="C802" s="305"/>
      <c r="D802" s="305"/>
      <c r="E802" s="292"/>
      <c r="F802" s="292"/>
      <c r="G802" s="561"/>
      <c r="H802" s="561"/>
      <c r="I802" s="602"/>
    </row>
    <row r="803" spans="1:9" s="147" customFormat="1" ht="15" x14ac:dyDescent="0.2">
      <c r="A803" s="472">
        <v>784</v>
      </c>
      <c r="B803" s="520"/>
      <c r="C803" s="305"/>
      <c r="D803" s="305"/>
      <c r="E803" s="292"/>
      <c r="F803" s="292"/>
      <c r="G803" s="561"/>
      <c r="H803" s="561"/>
      <c r="I803" s="602"/>
    </row>
    <row r="804" spans="1:9" s="147" customFormat="1" ht="15" x14ac:dyDescent="0.2">
      <c r="A804" s="471">
        <v>785</v>
      </c>
      <c r="B804" s="520"/>
      <c r="C804" s="305"/>
      <c r="D804" s="305"/>
      <c r="E804" s="292"/>
      <c r="F804" s="292"/>
      <c r="G804" s="561"/>
      <c r="H804" s="561"/>
      <c r="I804" s="602"/>
    </row>
    <row r="805" spans="1:9" s="147" customFormat="1" ht="15" x14ac:dyDescent="0.2">
      <c r="A805" s="472">
        <v>786</v>
      </c>
      <c r="B805" s="520"/>
      <c r="C805" s="305"/>
      <c r="D805" s="305"/>
      <c r="E805" s="292"/>
      <c r="F805" s="292"/>
      <c r="G805" s="561"/>
      <c r="H805" s="561"/>
      <c r="I805" s="602"/>
    </row>
    <row r="806" spans="1:9" s="147" customFormat="1" ht="15" x14ac:dyDescent="0.2">
      <c r="A806" s="471">
        <v>787</v>
      </c>
      <c r="B806" s="520"/>
      <c r="C806" s="305"/>
      <c r="D806" s="305"/>
      <c r="E806" s="292"/>
      <c r="F806" s="292"/>
      <c r="G806" s="561"/>
      <c r="H806" s="561"/>
      <c r="I806" s="602"/>
    </row>
    <row r="807" spans="1:9" s="147" customFormat="1" ht="15" x14ac:dyDescent="0.2">
      <c r="A807" s="472">
        <v>788</v>
      </c>
      <c r="B807" s="520"/>
      <c r="C807" s="305"/>
      <c r="D807" s="305"/>
      <c r="E807" s="292"/>
      <c r="F807" s="292"/>
      <c r="G807" s="561"/>
      <c r="H807" s="561"/>
      <c r="I807" s="602"/>
    </row>
    <row r="808" spans="1:9" s="147" customFormat="1" ht="15" x14ac:dyDescent="0.2">
      <c r="A808" s="471">
        <v>789</v>
      </c>
      <c r="B808" s="520"/>
      <c r="C808" s="305"/>
      <c r="D808" s="305"/>
      <c r="E808" s="292"/>
      <c r="F808" s="292"/>
      <c r="G808" s="561"/>
      <c r="H808" s="561"/>
      <c r="I808" s="602"/>
    </row>
    <row r="809" spans="1:9" s="147" customFormat="1" ht="15" x14ac:dyDescent="0.2">
      <c r="A809" s="472">
        <v>790</v>
      </c>
      <c r="B809" s="520"/>
      <c r="C809" s="305"/>
      <c r="D809" s="305"/>
      <c r="E809" s="292"/>
      <c r="F809" s="292"/>
      <c r="G809" s="561"/>
      <c r="H809" s="561"/>
      <c r="I809" s="602"/>
    </row>
    <row r="810" spans="1:9" s="147" customFormat="1" ht="15" x14ac:dyDescent="0.2">
      <c r="A810" s="471">
        <v>791</v>
      </c>
      <c r="B810" s="520"/>
      <c r="C810" s="305"/>
      <c r="D810" s="305"/>
      <c r="E810" s="292"/>
      <c r="F810" s="292"/>
      <c r="G810" s="561"/>
      <c r="H810" s="561"/>
      <c r="I810" s="602"/>
    </row>
    <row r="811" spans="1:9" s="147" customFormat="1" ht="15" x14ac:dyDescent="0.2">
      <c r="A811" s="472">
        <v>792</v>
      </c>
      <c r="B811" s="520"/>
      <c r="C811" s="305"/>
      <c r="D811" s="305"/>
      <c r="E811" s="292"/>
      <c r="F811" s="292"/>
      <c r="G811" s="561"/>
      <c r="H811" s="561"/>
      <c r="I811" s="602"/>
    </row>
    <row r="812" spans="1:9" s="147" customFormat="1" ht="15" x14ac:dyDescent="0.2">
      <c r="A812" s="471">
        <v>793</v>
      </c>
      <c r="B812" s="520"/>
      <c r="C812" s="305"/>
      <c r="D812" s="305"/>
      <c r="E812" s="292"/>
      <c r="F812" s="292"/>
      <c r="G812" s="561"/>
      <c r="H812" s="561"/>
      <c r="I812" s="602"/>
    </row>
    <row r="813" spans="1:9" s="147" customFormat="1" ht="15" x14ac:dyDescent="0.2">
      <c r="A813" s="472">
        <v>794</v>
      </c>
      <c r="B813" s="520"/>
      <c r="C813" s="305"/>
      <c r="D813" s="305"/>
      <c r="E813" s="292"/>
      <c r="F813" s="292"/>
      <c r="G813" s="561"/>
      <c r="H813" s="561"/>
      <c r="I813" s="602"/>
    </row>
    <row r="814" spans="1:9" s="147" customFormat="1" ht="15" x14ac:dyDescent="0.2">
      <c r="A814" s="471">
        <v>795</v>
      </c>
      <c r="B814" s="520"/>
      <c r="C814" s="305"/>
      <c r="D814" s="305"/>
      <c r="E814" s="292"/>
      <c r="F814" s="292"/>
      <c r="G814" s="561"/>
      <c r="H814" s="561"/>
      <c r="I814" s="602"/>
    </row>
    <row r="815" spans="1:9" s="147" customFormat="1" ht="15" x14ac:dyDescent="0.2">
      <c r="A815" s="472">
        <v>796</v>
      </c>
      <c r="B815" s="520"/>
      <c r="C815" s="305"/>
      <c r="D815" s="305"/>
      <c r="E815" s="292"/>
      <c r="F815" s="292"/>
      <c r="G815" s="561"/>
      <c r="H815" s="561"/>
      <c r="I815" s="602"/>
    </row>
    <row r="816" spans="1:9" s="147" customFormat="1" ht="15" x14ac:dyDescent="0.2">
      <c r="A816" s="471">
        <v>797</v>
      </c>
      <c r="B816" s="520"/>
      <c r="C816" s="305"/>
      <c r="D816" s="305"/>
      <c r="E816" s="292"/>
      <c r="F816" s="292"/>
      <c r="G816" s="561"/>
      <c r="H816" s="561"/>
      <c r="I816" s="602"/>
    </row>
    <row r="817" spans="1:9" s="147" customFormat="1" ht="15" x14ac:dyDescent="0.2">
      <c r="A817" s="472">
        <v>798</v>
      </c>
      <c r="B817" s="520"/>
      <c r="C817" s="305"/>
      <c r="D817" s="305"/>
      <c r="E817" s="292"/>
      <c r="F817" s="292"/>
      <c r="G817" s="561"/>
      <c r="H817" s="561"/>
      <c r="I817" s="602"/>
    </row>
    <row r="818" spans="1:9" s="147" customFormat="1" ht="15" x14ac:dyDescent="0.2">
      <c r="A818" s="471">
        <v>799</v>
      </c>
      <c r="B818" s="520"/>
      <c r="C818" s="305"/>
      <c r="D818" s="305"/>
      <c r="E818" s="292"/>
      <c r="F818" s="292"/>
      <c r="G818" s="561"/>
      <c r="H818" s="561"/>
      <c r="I818" s="602"/>
    </row>
    <row r="819" spans="1:9" s="147" customFormat="1" ht="15" x14ac:dyDescent="0.2">
      <c r="A819" s="472">
        <v>800</v>
      </c>
      <c r="B819" s="520"/>
      <c r="C819" s="305"/>
      <c r="D819" s="305"/>
      <c r="E819" s="292"/>
      <c r="F819" s="292"/>
      <c r="G819" s="561"/>
      <c r="H819" s="561"/>
      <c r="I819" s="602"/>
    </row>
    <row r="820" spans="1:9" s="147" customFormat="1" ht="15" x14ac:dyDescent="0.2">
      <c r="A820" s="471">
        <v>801</v>
      </c>
      <c r="B820" s="520"/>
      <c r="C820" s="305"/>
      <c r="D820" s="305"/>
      <c r="E820" s="292"/>
      <c r="F820" s="292"/>
      <c r="G820" s="561"/>
      <c r="H820" s="561"/>
      <c r="I820" s="602"/>
    </row>
    <row r="821" spans="1:9" s="147" customFormat="1" ht="15" x14ac:dyDescent="0.2">
      <c r="A821" s="472">
        <v>802</v>
      </c>
      <c r="B821" s="520"/>
      <c r="C821" s="305"/>
      <c r="D821" s="305"/>
      <c r="E821" s="292"/>
      <c r="F821" s="292"/>
      <c r="G821" s="561"/>
      <c r="H821" s="561"/>
      <c r="I821" s="602"/>
    </row>
    <row r="822" spans="1:9" s="147" customFormat="1" ht="15" x14ac:dyDescent="0.2">
      <c r="A822" s="471">
        <v>803</v>
      </c>
      <c r="B822" s="520"/>
      <c r="C822" s="305"/>
      <c r="D822" s="305"/>
      <c r="E822" s="292"/>
      <c r="F822" s="292"/>
      <c r="G822" s="561"/>
      <c r="H822" s="561"/>
      <c r="I822" s="602"/>
    </row>
    <row r="823" spans="1:9" s="147" customFormat="1" ht="15" x14ac:dyDescent="0.2">
      <c r="A823" s="472">
        <v>804</v>
      </c>
      <c r="B823" s="520"/>
      <c r="C823" s="305"/>
      <c r="D823" s="305"/>
      <c r="E823" s="292"/>
      <c r="F823" s="292"/>
      <c r="G823" s="561"/>
      <c r="H823" s="561"/>
      <c r="I823" s="602"/>
    </row>
    <row r="824" spans="1:9" s="147" customFormat="1" ht="15" x14ac:dyDescent="0.2">
      <c r="A824" s="471">
        <v>805</v>
      </c>
      <c r="B824" s="520"/>
      <c r="C824" s="305"/>
      <c r="D824" s="305"/>
      <c r="E824" s="292"/>
      <c r="F824" s="292"/>
      <c r="G824" s="561"/>
      <c r="H824" s="561"/>
      <c r="I824" s="602"/>
    </row>
    <row r="825" spans="1:9" s="147" customFormat="1" ht="15" x14ac:dyDescent="0.2">
      <c r="A825" s="472">
        <v>806</v>
      </c>
      <c r="B825" s="520"/>
      <c r="C825" s="305"/>
      <c r="D825" s="305"/>
      <c r="E825" s="292"/>
      <c r="F825" s="292"/>
      <c r="G825" s="561"/>
      <c r="H825" s="561"/>
      <c r="I825" s="602"/>
    </row>
    <row r="826" spans="1:9" s="147" customFormat="1" ht="15" x14ac:dyDescent="0.2">
      <c r="A826" s="471">
        <v>807</v>
      </c>
      <c r="B826" s="520"/>
      <c r="C826" s="305"/>
      <c r="D826" s="305"/>
      <c r="E826" s="292"/>
      <c r="F826" s="292"/>
      <c r="G826" s="561"/>
      <c r="H826" s="561"/>
      <c r="I826" s="602"/>
    </row>
    <row r="827" spans="1:9" s="147" customFormat="1" ht="15" x14ac:dyDescent="0.2">
      <c r="A827" s="472">
        <v>808</v>
      </c>
      <c r="B827" s="520"/>
      <c r="C827" s="305"/>
      <c r="D827" s="305"/>
      <c r="E827" s="292"/>
      <c r="F827" s="292"/>
      <c r="G827" s="561"/>
      <c r="H827" s="561"/>
      <c r="I827" s="602"/>
    </row>
    <row r="828" spans="1:9" s="147" customFormat="1" ht="15" x14ac:dyDescent="0.2">
      <c r="A828" s="471">
        <v>809</v>
      </c>
      <c r="B828" s="520"/>
      <c r="C828" s="305"/>
      <c r="D828" s="305"/>
      <c r="E828" s="292"/>
      <c r="F828" s="292"/>
      <c r="G828" s="561"/>
      <c r="H828" s="561"/>
      <c r="I828" s="602"/>
    </row>
    <row r="829" spans="1:9" s="147" customFormat="1" ht="15" x14ac:dyDescent="0.2">
      <c r="A829" s="472">
        <v>810</v>
      </c>
      <c r="B829" s="520"/>
      <c r="C829" s="305"/>
      <c r="D829" s="305"/>
      <c r="E829" s="292"/>
      <c r="F829" s="292"/>
      <c r="G829" s="561"/>
      <c r="H829" s="561"/>
      <c r="I829" s="602"/>
    </row>
    <row r="830" spans="1:9" s="147" customFormat="1" ht="15" x14ac:dyDescent="0.2">
      <c r="A830" s="471">
        <v>811</v>
      </c>
      <c r="B830" s="520"/>
      <c r="C830" s="305"/>
      <c r="D830" s="305"/>
      <c r="E830" s="292"/>
      <c r="F830" s="292"/>
      <c r="G830" s="561"/>
      <c r="H830" s="561"/>
      <c r="I830" s="602"/>
    </row>
    <row r="831" spans="1:9" s="147" customFormat="1" ht="15" x14ac:dyDescent="0.2">
      <c r="A831" s="472">
        <v>812</v>
      </c>
      <c r="B831" s="520"/>
      <c r="C831" s="305"/>
      <c r="D831" s="305"/>
      <c r="E831" s="292"/>
      <c r="F831" s="292"/>
      <c r="G831" s="561"/>
      <c r="H831" s="561"/>
      <c r="I831" s="602"/>
    </row>
    <row r="832" spans="1:9" s="147" customFormat="1" ht="15" x14ac:dyDescent="0.2">
      <c r="A832" s="471">
        <v>813</v>
      </c>
      <c r="B832" s="520"/>
      <c r="C832" s="305"/>
      <c r="D832" s="305"/>
      <c r="E832" s="292"/>
      <c r="F832" s="292"/>
      <c r="G832" s="561"/>
      <c r="H832" s="561"/>
      <c r="I832" s="602"/>
    </row>
    <row r="833" spans="1:9" s="147" customFormat="1" ht="15" x14ac:dyDescent="0.2">
      <c r="A833" s="472">
        <v>814</v>
      </c>
      <c r="B833" s="520"/>
      <c r="C833" s="305"/>
      <c r="D833" s="305"/>
      <c r="E833" s="292"/>
      <c r="F833" s="292"/>
      <c r="G833" s="561"/>
      <c r="H833" s="561"/>
      <c r="I833" s="602"/>
    </row>
    <row r="834" spans="1:9" s="147" customFormat="1" ht="15" x14ac:dyDescent="0.2">
      <c r="A834" s="471">
        <v>815</v>
      </c>
      <c r="B834" s="520"/>
      <c r="C834" s="305"/>
      <c r="D834" s="305"/>
      <c r="E834" s="292"/>
      <c r="F834" s="292"/>
      <c r="G834" s="561"/>
      <c r="H834" s="561"/>
      <c r="I834" s="602"/>
    </row>
    <row r="835" spans="1:9" s="147" customFormat="1" ht="15" x14ac:dyDescent="0.2">
      <c r="A835" s="472">
        <v>816</v>
      </c>
      <c r="B835" s="520"/>
      <c r="C835" s="305"/>
      <c r="D835" s="305"/>
      <c r="E835" s="292"/>
      <c r="F835" s="292"/>
      <c r="G835" s="561"/>
      <c r="H835" s="561"/>
      <c r="I835" s="602"/>
    </row>
    <row r="836" spans="1:9" s="147" customFormat="1" ht="15" x14ac:dyDescent="0.2">
      <c r="A836" s="471">
        <v>817</v>
      </c>
      <c r="B836" s="520"/>
      <c r="C836" s="305"/>
      <c r="D836" s="305"/>
      <c r="E836" s="292"/>
      <c r="F836" s="292"/>
      <c r="G836" s="561"/>
      <c r="H836" s="561"/>
      <c r="I836" s="602"/>
    </row>
    <row r="837" spans="1:9" s="147" customFormat="1" ht="15" x14ac:dyDescent="0.2">
      <c r="A837" s="472">
        <v>818</v>
      </c>
      <c r="B837" s="520"/>
      <c r="C837" s="305"/>
      <c r="D837" s="305"/>
      <c r="E837" s="292"/>
      <c r="F837" s="292"/>
      <c r="G837" s="561"/>
      <c r="H837" s="561"/>
      <c r="I837" s="602"/>
    </row>
    <row r="838" spans="1:9" s="147" customFormat="1" ht="15" x14ac:dyDescent="0.2">
      <c r="A838" s="471">
        <v>819</v>
      </c>
      <c r="B838" s="520"/>
      <c r="C838" s="305"/>
      <c r="D838" s="305"/>
      <c r="E838" s="292"/>
      <c r="F838" s="292"/>
      <c r="G838" s="561"/>
      <c r="H838" s="561"/>
      <c r="I838" s="602"/>
    </row>
    <row r="839" spans="1:9" s="147" customFormat="1" ht="15" x14ac:dyDescent="0.2">
      <c r="A839" s="472">
        <v>820</v>
      </c>
      <c r="B839" s="520"/>
      <c r="C839" s="305"/>
      <c r="D839" s="305"/>
      <c r="E839" s="292"/>
      <c r="F839" s="292"/>
      <c r="G839" s="561"/>
      <c r="H839" s="561"/>
      <c r="I839" s="602"/>
    </row>
    <row r="840" spans="1:9" s="147" customFormat="1" ht="15" x14ac:dyDescent="0.2">
      <c r="A840" s="471">
        <v>821</v>
      </c>
      <c r="B840" s="520"/>
      <c r="C840" s="305"/>
      <c r="D840" s="305"/>
      <c r="E840" s="292"/>
      <c r="F840" s="292"/>
      <c r="G840" s="561"/>
      <c r="H840" s="561"/>
      <c r="I840" s="602"/>
    </row>
    <row r="841" spans="1:9" s="147" customFormat="1" ht="15" x14ac:dyDescent="0.2">
      <c r="A841" s="472">
        <v>822</v>
      </c>
      <c r="B841" s="520"/>
      <c r="C841" s="305"/>
      <c r="D841" s="305"/>
      <c r="E841" s="292"/>
      <c r="F841" s="292"/>
      <c r="G841" s="561"/>
      <c r="H841" s="561"/>
      <c r="I841" s="602"/>
    </row>
    <row r="842" spans="1:9" s="147" customFormat="1" ht="15" x14ac:dyDescent="0.2">
      <c r="A842" s="471">
        <v>823</v>
      </c>
      <c r="B842" s="520"/>
      <c r="C842" s="305"/>
      <c r="D842" s="305"/>
      <c r="E842" s="292"/>
      <c r="F842" s="292"/>
      <c r="G842" s="561"/>
      <c r="H842" s="561"/>
      <c r="I842" s="602"/>
    </row>
    <row r="843" spans="1:9" s="147" customFormat="1" ht="15" x14ac:dyDescent="0.2">
      <c r="A843" s="472">
        <v>824</v>
      </c>
      <c r="B843" s="520"/>
      <c r="C843" s="305"/>
      <c r="D843" s="305"/>
      <c r="E843" s="292"/>
      <c r="F843" s="292"/>
      <c r="G843" s="561"/>
      <c r="H843" s="561"/>
      <c r="I843" s="602"/>
    </row>
    <row r="844" spans="1:9" s="147" customFormat="1" ht="15" x14ac:dyDescent="0.2">
      <c r="A844" s="471">
        <v>825</v>
      </c>
      <c r="B844" s="520"/>
      <c r="C844" s="305"/>
      <c r="D844" s="305"/>
      <c r="E844" s="292"/>
      <c r="F844" s="292"/>
      <c r="G844" s="561"/>
      <c r="H844" s="561"/>
      <c r="I844" s="602"/>
    </row>
    <row r="845" spans="1:9" s="147" customFormat="1" ht="15" x14ac:dyDescent="0.2">
      <c r="A845" s="472">
        <v>826</v>
      </c>
      <c r="B845" s="520"/>
      <c r="C845" s="305"/>
      <c r="D845" s="305"/>
      <c r="E845" s="292"/>
      <c r="F845" s="292"/>
      <c r="G845" s="561"/>
      <c r="H845" s="561"/>
      <c r="I845" s="602"/>
    </row>
    <row r="846" spans="1:9" s="147" customFormat="1" ht="15" x14ac:dyDescent="0.2">
      <c r="A846" s="471">
        <v>827</v>
      </c>
      <c r="B846" s="520"/>
      <c r="C846" s="305"/>
      <c r="D846" s="305"/>
      <c r="E846" s="292"/>
      <c r="F846" s="292"/>
      <c r="G846" s="561"/>
      <c r="H846" s="561"/>
      <c r="I846" s="602"/>
    </row>
    <row r="847" spans="1:9" s="147" customFormat="1" ht="15" x14ac:dyDescent="0.2">
      <c r="A847" s="472">
        <v>828</v>
      </c>
      <c r="B847" s="520"/>
      <c r="C847" s="305"/>
      <c r="D847" s="305"/>
      <c r="E847" s="292"/>
      <c r="F847" s="292"/>
      <c r="G847" s="561"/>
      <c r="H847" s="561"/>
      <c r="I847" s="602"/>
    </row>
    <row r="848" spans="1:9" s="147" customFormat="1" ht="15" x14ac:dyDescent="0.2">
      <c r="A848" s="471">
        <v>829</v>
      </c>
      <c r="B848" s="520"/>
      <c r="C848" s="305"/>
      <c r="D848" s="305"/>
      <c r="E848" s="292"/>
      <c r="F848" s="292"/>
      <c r="G848" s="561"/>
      <c r="H848" s="561"/>
      <c r="I848" s="602"/>
    </row>
    <row r="849" spans="1:9" s="147" customFormat="1" ht="15" x14ac:dyDescent="0.2">
      <c r="A849" s="472">
        <v>830</v>
      </c>
      <c r="B849" s="520"/>
      <c r="C849" s="305"/>
      <c r="D849" s="305"/>
      <c r="E849" s="292"/>
      <c r="F849" s="292"/>
      <c r="G849" s="561"/>
      <c r="H849" s="561"/>
      <c r="I849" s="602"/>
    </row>
    <row r="850" spans="1:9" s="147" customFormat="1" ht="15" x14ac:dyDescent="0.2">
      <c r="A850" s="471">
        <v>831</v>
      </c>
      <c r="B850" s="520"/>
      <c r="C850" s="305"/>
      <c r="D850" s="305"/>
      <c r="E850" s="292"/>
      <c r="F850" s="292"/>
      <c r="G850" s="561"/>
      <c r="H850" s="561"/>
      <c r="I850" s="602"/>
    </row>
    <row r="851" spans="1:9" s="147" customFormat="1" ht="15" x14ac:dyDescent="0.2">
      <c r="A851" s="472">
        <v>832</v>
      </c>
      <c r="B851" s="520"/>
      <c r="C851" s="305"/>
      <c r="D851" s="305"/>
      <c r="E851" s="292"/>
      <c r="F851" s="292"/>
      <c r="G851" s="561"/>
      <c r="H851" s="561"/>
      <c r="I851" s="602"/>
    </row>
    <row r="852" spans="1:9" s="147" customFormat="1" ht="15" x14ac:dyDescent="0.2">
      <c r="A852" s="471">
        <v>833</v>
      </c>
      <c r="B852" s="520"/>
      <c r="C852" s="305"/>
      <c r="D852" s="305"/>
      <c r="E852" s="292"/>
      <c r="F852" s="292"/>
      <c r="G852" s="561"/>
      <c r="H852" s="561"/>
      <c r="I852" s="602"/>
    </row>
    <row r="853" spans="1:9" s="147" customFormat="1" ht="15" x14ac:dyDescent="0.2">
      <c r="A853" s="472">
        <v>834</v>
      </c>
      <c r="B853" s="520"/>
      <c r="C853" s="305"/>
      <c r="D853" s="305"/>
      <c r="E853" s="292"/>
      <c r="F853" s="292"/>
      <c r="G853" s="561"/>
      <c r="H853" s="561"/>
      <c r="I853" s="602"/>
    </row>
    <row r="854" spans="1:9" s="147" customFormat="1" ht="15" x14ac:dyDescent="0.2">
      <c r="A854" s="471">
        <v>835</v>
      </c>
      <c r="B854" s="520"/>
      <c r="C854" s="305"/>
      <c r="D854" s="305"/>
      <c r="E854" s="292"/>
      <c r="F854" s="292"/>
      <c r="G854" s="561"/>
      <c r="H854" s="561"/>
      <c r="I854" s="602"/>
    </row>
    <row r="855" spans="1:9" s="147" customFormat="1" ht="15" x14ac:dyDescent="0.2">
      <c r="A855" s="472">
        <v>836</v>
      </c>
      <c r="B855" s="520"/>
      <c r="C855" s="305"/>
      <c r="D855" s="305"/>
      <c r="E855" s="292"/>
      <c r="F855" s="292"/>
      <c r="G855" s="561"/>
      <c r="H855" s="561"/>
      <c r="I855" s="602"/>
    </row>
    <row r="856" spans="1:9" s="147" customFormat="1" ht="15" x14ac:dyDescent="0.2">
      <c r="A856" s="471">
        <v>837</v>
      </c>
      <c r="B856" s="520"/>
      <c r="C856" s="305"/>
      <c r="D856" s="305"/>
      <c r="E856" s="292"/>
      <c r="F856" s="292"/>
      <c r="G856" s="561"/>
      <c r="H856" s="561"/>
      <c r="I856" s="602"/>
    </row>
    <row r="857" spans="1:9" s="147" customFormat="1" ht="15" x14ac:dyDescent="0.2">
      <c r="A857" s="472">
        <v>838</v>
      </c>
      <c r="B857" s="520"/>
      <c r="C857" s="305"/>
      <c r="D857" s="305"/>
      <c r="E857" s="292"/>
      <c r="F857" s="292"/>
      <c r="G857" s="561"/>
      <c r="H857" s="561"/>
      <c r="I857" s="602"/>
    </row>
    <row r="858" spans="1:9" s="147" customFormat="1" ht="15" x14ac:dyDescent="0.2">
      <c r="A858" s="471">
        <v>839</v>
      </c>
      <c r="B858" s="520"/>
      <c r="C858" s="305"/>
      <c r="D858" s="305"/>
      <c r="E858" s="292"/>
      <c r="F858" s="292"/>
      <c r="G858" s="561"/>
      <c r="H858" s="561"/>
      <c r="I858" s="602"/>
    </row>
    <row r="859" spans="1:9" s="147" customFormat="1" ht="15" x14ac:dyDescent="0.2">
      <c r="A859" s="472">
        <v>840</v>
      </c>
      <c r="B859" s="520"/>
      <c r="C859" s="305"/>
      <c r="D859" s="305"/>
      <c r="E859" s="292"/>
      <c r="F859" s="292"/>
      <c r="G859" s="561"/>
      <c r="H859" s="561"/>
      <c r="I859" s="602"/>
    </row>
    <row r="860" spans="1:9" s="147" customFormat="1" ht="15" x14ac:dyDescent="0.2">
      <c r="A860" s="471">
        <v>841</v>
      </c>
      <c r="B860" s="520"/>
      <c r="C860" s="305"/>
      <c r="D860" s="305"/>
      <c r="E860" s="292"/>
      <c r="F860" s="292"/>
      <c r="G860" s="561"/>
      <c r="H860" s="561"/>
      <c r="I860" s="602"/>
    </row>
    <row r="861" spans="1:9" s="147" customFormat="1" ht="15" x14ac:dyDescent="0.2">
      <c r="A861" s="472">
        <v>842</v>
      </c>
      <c r="B861" s="520"/>
      <c r="C861" s="305"/>
      <c r="D861" s="305"/>
      <c r="E861" s="292"/>
      <c r="F861" s="292"/>
      <c r="G861" s="561"/>
      <c r="H861" s="561"/>
      <c r="I861" s="602"/>
    </row>
    <row r="862" spans="1:9" s="147" customFormat="1" ht="15" x14ac:dyDescent="0.2">
      <c r="A862" s="471">
        <v>843</v>
      </c>
      <c r="B862" s="520"/>
      <c r="C862" s="305"/>
      <c r="D862" s="305"/>
      <c r="E862" s="292"/>
      <c r="F862" s="292"/>
      <c r="G862" s="561"/>
      <c r="H862" s="561"/>
      <c r="I862" s="602"/>
    </row>
    <row r="863" spans="1:9" s="147" customFormat="1" ht="15" x14ac:dyDescent="0.2">
      <c r="A863" s="472">
        <v>844</v>
      </c>
      <c r="B863" s="520"/>
      <c r="C863" s="305"/>
      <c r="D863" s="305"/>
      <c r="E863" s="292"/>
      <c r="F863" s="292"/>
      <c r="G863" s="561"/>
      <c r="H863" s="561"/>
      <c r="I863" s="602"/>
    </row>
    <row r="864" spans="1:9" s="147" customFormat="1" ht="15" x14ac:dyDescent="0.2">
      <c r="A864" s="471">
        <v>845</v>
      </c>
      <c r="B864" s="520"/>
      <c r="C864" s="305"/>
      <c r="D864" s="305"/>
      <c r="E864" s="292"/>
      <c r="F864" s="292"/>
      <c r="G864" s="561"/>
      <c r="H864" s="561"/>
      <c r="I864" s="602"/>
    </row>
    <row r="865" spans="1:9" s="147" customFormat="1" ht="15" x14ac:dyDescent="0.2">
      <c r="A865" s="472">
        <v>846</v>
      </c>
      <c r="B865" s="520"/>
      <c r="C865" s="305"/>
      <c r="D865" s="305"/>
      <c r="E865" s="292"/>
      <c r="F865" s="292"/>
      <c r="G865" s="561"/>
      <c r="H865" s="561"/>
      <c r="I865" s="602"/>
    </row>
    <row r="866" spans="1:9" s="147" customFormat="1" ht="15" x14ac:dyDescent="0.2">
      <c r="A866" s="471">
        <v>847</v>
      </c>
      <c r="B866" s="520"/>
      <c r="C866" s="305"/>
      <c r="D866" s="305"/>
      <c r="E866" s="292"/>
      <c r="F866" s="292"/>
      <c r="G866" s="561"/>
      <c r="H866" s="561"/>
      <c r="I866" s="602"/>
    </row>
    <row r="867" spans="1:9" s="147" customFormat="1" ht="15" x14ac:dyDescent="0.2">
      <c r="A867" s="472">
        <v>848</v>
      </c>
      <c r="B867" s="520"/>
      <c r="C867" s="305"/>
      <c r="D867" s="305"/>
      <c r="E867" s="292"/>
      <c r="F867" s="292"/>
      <c r="G867" s="561"/>
      <c r="H867" s="561"/>
      <c r="I867" s="602"/>
    </row>
    <row r="868" spans="1:9" s="147" customFormat="1" ht="15" x14ac:dyDescent="0.2">
      <c r="A868" s="471">
        <v>849</v>
      </c>
      <c r="B868" s="520"/>
      <c r="C868" s="305"/>
      <c r="D868" s="305"/>
      <c r="E868" s="292"/>
      <c r="F868" s="292"/>
      <c r="G868" s="561"/>
      <c r="H868" s="561"/>
      <c r="I868" s="602"/>
    </row>
    <row r="869" spans="1:9" s="147" customFormat="1" ht="15" x14ac:dyDescent="0.2">
      <c r="A869" s="472">
        <v>850</v>
      </c>
      <c r="B869" s="520"/>
      <c r="C869" s="305"/>
      <c r="D869" s="305"/>
      <c r="E869" s="292"/>
      <c r="F869" s="292"/>
      <c r="G869" s="561"/>
      <c r="H869" s="561"/>
      <c r="I869" s="602"/>
    </row>
    <row r="870" spans="1:9" s="147" customFormat="1" ht="15" x14ac:dyDescent="0.2">
      <c r="A870" s="471">
        <v>851</v>
      </c>
      <c r="B870" s="520"/>
      <c r="C870" s="305"/>
      <c r="D870" s="305"/>
      <c r="E870" s="292"/>
      <c r="F870" s="292"/>
      <c r="G870" s="561"/>
      <c r="H870" s="561"/>
      <c r="I870" s="602"/>
    </row>
    <row r="871" spans="1:9" s="147" customFormat="1" ht="15" x14ac:dyDescent="0.2">
      <c r="A871" s="472">
        <v>852</v>
      </c>
      <c r="B871" s="520"/>
      <c r="C871" s="305"/>
      <c r="D871" s="305"/>
      <c r="E871" s="292"/>
      <c r="F871" s="292"/>
      <c r="G871" s="561"/>
      <c r="H871" s="561"/>
      <c r="I871" s="602"/>
    </row>
    <row r="872" spans="1:9" s="147" customFormat="1" ht="15" x14ac:dyDescent="0.2">
      <c r="A872" s="471">
        <v>853</v>
      </c>
      <c r="B872" s="520"/>
      <c r="C872" s="305"/>
      <c r="D872" s="305"/>
      <c r="E872" s="292"/>
      <c r="F872" s="292"/>
      <c r="G872" s="561"/>
      <c r="H872" s="561"/>
      <c r="I872" s="602"/>
    </row>
    <row r="873" spans="1:9" s="147" customFormat="1" ht="15" x14ac:dyDescent="0.2">
      <c r="A873" s="472">
        <v>854</v>
      </c>
      <c r="B873" s="520"/>
      <c r="C873" s="305"/>
      <c r="D873" s="305"/>
      <c r="E873" s="292"/>
      <c r="F873" s="292"/>
      <c r="G873" s="561"/>
      <c r="H873" s="561"/>
      <c r="I873" s="602"/>
    </row>
    <row r="874" spans="1:9" s="147" customFormat="1" ht="15" x14ac:dyDescent="0.2">
      <c r="A874" s="471">
        <v>855</v>
      </c>
      <c r="B874" s="520"/>
      <c r="C874" s="305"/>
      <c r="D874" s="305"/>
      <c r="E874" s="292"/>
      <c r="F874" s="292"/>
      <c r="G874" s="561"/>
      <c r="H874" s="561"/>
      <c r="I874" s="602"/>
    </row>
    <row r="875" spans="1:9" s="147" customFormat="1" ht="15" x14ac:dyDescent="0.2">
      <c r="A875" s="472">
        <v>856</v>
      </c>
      <c r="B875" s="520"/>
      <c r="C875" s="305"/>
      <c r="D875" s="305"/>
      <c r="E875" s="292"/>
      <c r="F875" s="292"/>
      <c r="G875" s="561"/>
      <c r="H875" s="561"/>
      <c r="I875" s="602"/>
    </row>
    <row r="876" spans="1:9" s="147" customFormat="1" ht="15" x14ac:dyDescent="0.2">
      <c r="A876" s="471">
        <v>857</v>
      </c>
      <c r="B876" s="520"/>
      <c r="C876" s="305"/>
      <c r="D876" s="305"/>
      <c r="E876" s="292"/>
      <c r="F876" s="292"/>
      <c r="G876" s="561"/>
      <c r="H876" s="561"/>
      <c r="I876" s="602"/>
    </row>
    <row r="877" spans="1:9" s="147" customFormat="1" ht="15" x14ac:dyDescent="0.2">
      <c r="A877" s="472">
        <v>858</v>
      </c>
      <c r="B877" s="520"/>
      <c r="C877" s="305"/>
      <c r="D877" s="305"/>
      <c r="E877" s="292"/>
      <c r="F877" s="292"/>
      <c r="G877" s="561"/>
      <c r="H877" s="561"/>
      <c r="I877" s="602"/>
    </row>
    <row r="878" spans="1:9" s="147" customFormat="1" ht="15" x14ac:dyDescent="0.2">
      <c r="A878" s="471">
        <v>859</v>
      </c>
      <c r="B878" s="520"/>
      <c r="C878" s="305"/>
      <c r="D878" s="305"/>
      <c r="E878" s="292"/>
      <c r="F878" s="292"/>
      <c r="G878" s="561"/>
      <c r="H878" s="561"/>
      <c r="I878" s="602"/>
    </row>
    <row r="879" spans="1:9" s="147" customFormat="1" ht="15" x14ac:dyDescent="0.2">
      <c r="A879" s="472">
        <v>860</v>
      </c>
      <c r="B879" s="520"/>
      <c r="C879" s="305"/>
      <c r="D879" s="305"/>
      <c r="E879" s="292"/>
      <c r="F879" s="292"/>
      <c r="G879" s="561"/>
      <c r="H879" s="561"/>
      <c r="I879" s="602"/>
    </row>
    <row r="880" spans="1:9" s="147" customFormat="1" ht="15" x14ac:dyDescent="0.2">
      <c r="A880" s="471">
        <v>861</v>
      </c>
      <c r="B880" s="520"/>
      <c r="C880" s="305"/>
      <c r="D880" s="305"/>
      <c r="E880" s="292"/>
      <c r="F880" s="292"/>
      <c r="G880" s="561"/>
      <c r="H880" s="561"/>
      <c r="I880" s="602"/>
    </row>
    <row r="881" spans="1:9" s="147" customFormat="1" ht="15" x14ac:dyDescent="0.2">
      <c r="A881" s="472">
        <v>862</v>
      </c>
      <c r="B881" s="520"/>
      <c r="C881" s="305"/>
      <c r="D881" s="305"/>
      <c r="E881" s="292"/>
      <c r="F881" s="292"/>
      <c r="G881" s="561"/>
      <c r="H881" s="561"/>
      <c r="I881" s="602"/>
    </row>
    <row r="882" spans="1:9" s="147" customFormat="1" ht="15" x14ac:dyDescent="0.2">
      <c r="A882" s="471">
        <v>863</v>
      </c>
      <c r="B882" s="520"/>
      <c r="C882" s="305"/>
      <c r="D882" s="305"/>
      <c r="E882" s="292"/>
      <c r="F882" s="292"/>
      <c r="G882" s="561"/>
      <c r="H882" s="561"/>
      <c r="I882" s="602"/>
    </row>
    <row r="883" spans="1:9" s="147" customFormat="1" ht="15" x14ac:dyDescent="0.2">
      <c r="A883" s="472">
        <v>864</v>
      </c>
      <c r="B883" s="520"/>
      <c r="C883" s="305"/>
      <c r="D883" s="305"/>
      <c r="E883" s="292"/>
      <c r="F883" s="292"/>
      <c r="G883" s="561"/>
      <c r="H883" s="561"/>
      <c r="I883" s="602"/>
    </row>
    <row r="884" spans="1:9" s="147" customFormat="1" ht="15" x14ac:dyDescent="0.2">
      <c r="A884" s="471">
        <v>865</v>
      </c>
      <c r="B884" s="520"/>
      <c r="C884" s="305"/>
      <c r="D884" s="305"/>
      <c r="E884" s="292"/>
      <c r="F884" s="292"/>
      <c r="G884" s="561"/>
      <c r="H884" s="561"/>
      <c r="I884" s="602"/>
    </row>
    <row r="885" spans="1:9" s="147" customFormat="1" ht="15" x14ac:dyDescent="0.2">
      <c r="A885" s="472">
        <v>866</v>
      </c>
      <c r="B885" s="520"/>
      <c r="C885" s="305"/>
      <c r="D885" s="305"/>
      <c r="E885" s="292"/>
      <c r="F885" s="292"/>
      <c r="G885" s="561"/>
      <c r="H885" s="561"/>
      <c r="I885" s="602"/>
    </row>
    <row r="886" spans="1:9" s="147" customFormat="1" ht="15" x14ac:dyDescent="0.2">
      <c r="A886" s="471">
        <v>867</v>
      </c>
      <c r="B886" s="520"/>
      <c r="C886" s="305"/>
      <c r="D886" s="305"/>
      <c r="E886" s="292"/>
      <c r="F886" s="292"/>
      <c r="G886" s="561"/>
      <c r="H886" s="561"/>
      <c r="I886" s="602"/>
    </row>
    <row r="887" spans="1:9" s="147" customFormat="1" ht="15" x14ac:dyDescent="0.2">
      <c r="A887" s="472">
        <v>868</v>
      </c>
      <c r="B887" s="520"/>
      <c r="C887" s="305"/>
      <c r="D887" s="305"/>
      <c r="E887" s="292"/>
      <c r="F887" s="292"/>
      <c r="G887" s="561"/>
      <c r="H887" s="561"/>
      <c r="I887" s="602"/>
    </row>
    <row r="888" spans="1:9" s="147" customFormat="1" ht="15" x14ac:dyDescent="0.2">
      <c r="A888" s="471">
        <v>869</v>
      </c>
      <c r="B888" s="520"/>
      <c r="C888" s="305"/>
      <c r="D888" s="305"/>
      <c r="E888" s="292"/>
      <c r="F888" s="292"/>
      <c r="G888" s="561"/>
      <c r="H888" s="561"/>
      <c r="I888" s="602"/>
    </row>
    <row r="889" spans="1:9" s="147" customFormat="1" ht="15" x14ac:dyDescent="0.2">
      <c r="A889" s="472">
        <v>870</v>
      </c>
      <c r="B889" s="520"/>
      <c r="C889" s="305"/>
      <c r="D889" s="305"/>
      <c r="E889" s="292"/>
      <c r="F889" s="292"/>
      <c r="G889" s="561"/>
      <c r="H889" s="561"/>
      <c r="I889" s="602"/>
    </row>
    <row r="890" spans="1:9" s="147" customFormat="1" ht="15" x14ac:dyDescent="0.2">
      <c r="A890" s="471">
        <v>871</v>
      </c>
      <c r="B890" s="520"/>
      <c r="C890" s="305"/>
      <c r="D890" s="305"/>
      <c r="E890" s="292"/>
      <c r="F890" s="292"/>
      <c r="G890" s="561"/>
      <c r="H890" s="561"/>
      <c r="I890" s="602"/>
    </row>
    <row r="891" spans="1:9" s="147" customFormat="1" ht="15" x14ac:dyDescent="0.2">
      <c r="A891" s="472">
        <v>872</v>
      </c>
      <c r="B891" s="520"/>
      <c r="C891" s="305"/>
      <c r="D891" s="305"/>
      <c r="E891" s="292"/>
      <c r="F891" s="292"/>
      <c r="G891" s="561"/>
      <c r="H891" s="561"/>
      <c r="I891" s="602"/>
    </row>
    <row r="892" spans="1:9" s="147" customFormat="1" ht="15" x14ac:dyDescent="0.2">
      <c r="A892" s="471">
        <v>873</v>
      </c>
      <c r="B892" s="520"/>
      <c r="C892" s="305"/>
      <c r="D892" s="305"/>
      <c r="E892" s="292"/>
      <c r="F892" s="292"/>
      <c r="G892" s="561"/>
      <c r="H892" s="561"/>
      <c r="I892" s="602"/>
    </row>
    <row r="893" spans="1:9" s="147" customFormat="1" ht="15" x14ac:dyDescent="0.2">
      <c r="A893" s="472">
        <v>874</v>
      </c>
      <c r="B893" s="520"/>
      <c r="C893" s="305"/>
      <c r="D893" s="305"/>
      <c r="E893" s="292"/>
      <c r="F893" s="292"/>
      <c r="G893" s="561"/>
      <c r="H893" s="561"/>
      <c r="I893" s="602"/>
    </row>
    <row r="894" spans="1:9" s="147" customFormat="1" ht="15" x14ac:dyDescent="0.2">
      <c r="A894" s="471">
        <v>875</v>
      </c>
      <c r="B894" s="520"/>
      <c r="C894" s="305"/>
      <c r="D894" s="305"/>
      <c r="E894" s="292"/>
      <c r="F894" s="292"/>
      <c r="G894" s="561"/>
      <c r="H894" s="561"/>
      <c r="I894" s="602"/>
    </row>
    <row r="895" spans="1:9" s="147" customFormat="1" ht="15" x14ac:dyDescent="0.2">
      <c r="A895" s="472">
        <v>876</v>
      </c>
      <c r="B895" s="520"/>
      <c r="C895" s="305"/>
      <c r="D895" s="305"/>
      <c r="E895" s="292"/>
      <c r="F895" s="292"/>
      <c r="G895" s="561"/>
      <c r="H895" s="561"/>
      <c r="I895" s="602"/>
    </row>
    <row r="896" spans="1:9" s="147" customFormat="1" ht="15" x14ac:dyDescent="0.2">
      <c r="A896" s="471">
        <v>877</v>
      </c>
      <c r="B896" s="520"/>
      <c r="C896" s="305"/>
      <c r="D896" s="305"/>
      <c r="E896" s="292"/>
      <c r="F896" s="292"/>
      <c r="G896" s="561"/>
      <c r="H896" s="561"/>
      <c r="I896" s="602"/>
    </row>
    <row r="897" spans="1:9" s="147" customFormat="1" ht="15" x14ac:dyDescent="0.2">
      <c r="A897" s="472">
        <v>878</v>
      </c>
      <c r="B897" s="520"/>
      <c r="C897" s="305"/>
      <c r="D897" s="305"/>
      <c r="E897" s="292"/>
      <c r="F897" s="292"/>
      <c r="G897" s="561"/>
      <c r="H897" s="561"/>
      <c r="I897" s="602"/>
    </row>
    <row r="898" spans="1:9" s="147" customFormat="1" ht="15" x14ac:dyDescent="0.2">
      <c r="A898" s="471">
        <v>879</v>
      </c>
      <c r="B898" s="520"/>
      <c r="C898" s="305"/>
      <c r="D898" s="305"/>
      <c r="E898" s="292"/>
      <c r="F898" s="292"/>
      <c r="G898" s="561"/>
      <c r="H898" s="561"/>
      <c r="I898" s="602"/>
    </row>
    <row r="899" spans="1:9" s="147" customFormat="1" ht="15" x14ac:dyDescent="0.2">
      <c r="A899" s="472">
        <v>880</v>
      </c>
      <c r="B899" s="520"/>
      <c r="C899" s="305"/>
      <c r="D899" s="305"/>
      <c r="E899" s="292"/>
      <c r="F899" s="292"/>
      <c r="G899" s="561"/>
      <c r="H899" s="561"/>
      <c r="I899" s="602"/>
    </row>
    <row r="900" spans="1:9" s="147" customFormat="1" ht="15" x14ac:dyDescent="0.2">
      <c r="A900" s="471">
        <v>881</v>
      </c>
      <c r="B900" s="520"/>
      <c r="C900" s="305"/>
      <c r="D900" s="305"/>
      <c r="E900" s="292"/>
      <c r="F900" s="292"/>
      <c r="G900" s="561"/>
      <c r="H900" s="561"/>
      <c r="I900" s="602"/>
    </row>
    <row r="901" spans="1:9" s="147" customFormat="1" ht="15" x14ac:dyDescent="0.2">
      <c r="A901" s="472">
        <v>882</v>
      </c>
      <c r="B901" s="520"/>
      <c r="C901" s="305"/>
      <c r="D901" s="305"/>
      <c r="E901" s="292"/>
      <c r="F901" s="292"/>
      <c r="G901" s="561"/>
      <c r="H901" s="561"/>
      <c r="I901" s="602"/>
    </row>
    <row r="902" spans="1:9" s="147" customFormat="1" ht="15" x14ac:dyDescent="0.2">
      <c r="A902" s="471">
        <v>883</v>
      </c>
      <c r="B902" s="520"/>
      <c r="C902" s="305"/>
      <c r="D902" s="305"/>
      <c r="E902" s="292"/>
      <c r="F902" s="292"/>
      <c r="G902" s="561"/>
      <c r="H902" s="561"/>
      <c r="I902" s="602"/>
    </row>
    <row r="903" spans="1:9" s="147" customFormat="1" ht="15" x14ac:dyDescent="0.2">
      <c r="A903" s="472">
        <v>884</v>
      </c>
      <c r="B903" s="520"/>
      <c r="C903" s="305"/>
      <c r="D903" s="305"/>
      <c r="E903" s="292"/>
      <c r="F903" s="292"/>
      <c r="G903" s="561"/>
      <c r="H903" s="561"/>
      <c r="I903" s="602"/>
    </row>
    <row r="904" spans="1:9" s="147" customFormat="1" ht="15" x14ac:dyDescent="0.2">
      <c r="A904" s="471">
        <v>885</v>
      </c>
      <c r="B904" s="520"/>
      <c r="C904" s="305"/>
      <c r="D904" s="305"/>
      <c r="E904" s="292"/>
      <c r="F904" s="292"/>
      <c r="G904" s="561"/>
      <c r="H904" s="561"/>
      <c r="I904" s="602"/>
    </row>
    <row r="905" spans="1:9" s="147" customFormat="1" ht="15" x14ac:dyDescent="0.2">
      <c r="A905" s="472">
        <v>886</v>
      </c>
      <c r="B905" s="520"/>
      <c r="C905" s="305"/>
      <c r="D905" s="305"/>
      <c r="E905" s="292"/>
      <c r="F905" s="292"/>
      <c r="G905" s="561"/>
      <c r="H905" s="561"/>
      <c r="I905" s="602"/>
    </row>
    <row r="906" spans="1:9" s="147" customFormat="1" ht="15" x14ac:dyDescent="0.2">
      <c r="A906" s="471">
        <v>887</v>
      </c>
      <c r="B906" s="520"/>
      <c r="C906" s="305"/>
      <c r="D906" s="305"/>
      <c r="E906" s="292"/>
      <c r="F906" s="292"/>
      <c r="G906" s="561"/>
      <c r="H906" s="561"/>
      <c r="I906" s="602"/>
    </row>
    <row r="907" spans="1:9" s="147" customFormat="1" ht="15" x14ac:dyDescent="0.2">
      <c r="A907" s="472">
        <v>888</v>
      </c>
      <c r="B907" s="520"/>
      <c r="C907" s="305"/>
      <c r="D907" s="305"/>
      <c r="E907" s="292"/>
      <c r="F907" s="292"/>
      <c r="G907" s="561"/>
      <c r="H907" s="561"/>
      <c r="I907" s="602"/>
    </row>
    <row r="908" spans="1:9" s="147" customFormat="1" ht="15" x14ac:dyDescent="0.2">
      <c r="A908" s="471">
        <v>889</v>
      </c>
      <c r="B908" s="520"/>
      <c r="C908" s="305"/>
      <c r="D908" s="305"/>
      <c r="E908" s="292"/>
      <c r="F908" s="292"/>
      <c r="G908" s="561"/>
      <c r="H908" s="561"/>
      <c r="I908" s="602"/>
    </row>
    <row r="909" spans="1:9" s="147" customFormat="1" ht="15" x14ac:dyDescent="0.2">
      <c r="A909" s="472">
        <v>890</v>
      </c>
      <c r="B909" s="520"/>
      <c r="C909" s="305"/>
      <c r="D909" s="305"/>
      <c r="E909" s="292"/>
      <c r="F909" s="292"/>
      <c r="G909" s="561"/>
      <c r="H909" s="561"/>
      <c r="I909" s="602"/>
    </row>
    <row r="910" spans="1:9" s="147" customFormat="1" ht="15" x14ac:dyDescent="0.2">
      <c r="A910" s="471">
        <v>891</v>
      </c>
      <c r="B910" s="520"/>
      <c r="C910" s="305"/>
      <c r="D910" s="305"/>
      <c r="E910" s="292"/>
      <c r="F910" s="292"/>
      <c r="G910" s="561"/>
      <c r="H910" s="561"/>
      <c r="I910" s="602"/>
    </row>
    <row r="911" spans="1:9" s="147" customFormat="1" ht="15" x14ac:dyDescent="0.2">
      <c r="A911" s="472">
        <v>892</v>
      </c>
      <c r="B911" s="520"/>
      <c r="C911" s="305"/>
      <c r="D911" s="305"/>
      <c r="E911" s="292"/>
      <c r="F911" s="292"/>
      <c r="G911" s="561"/>
      <c r="H911" s="561"/>
      <c r="I911" s="602"/>
    </row>
    <row r="912" spans="1:9" s="147" customFormat="1" ht="15" x14ac:dyDescent="0.2">
      <c r="A912" s="471">
        <v>893</v>
      </c>
      <c r="B912" s="520"/>
      <c r="C912" s="305"/>
      <c r="D912" s="305"/>
      <c r="E912" s="292"/>
      <c r="F912" s="292"/>
      <c r="G912" s="561"/>
      <c r="H912" s="561"/>
      <c r="I912" s="602"/>
    </row>
    <row r="913" spans="1:9" s="147" customFormat="1" ht="15" x14ac:dyDescent="0.2">
      <c r="A913" s="472">
        <v>894</v>
      </c>
      <c r="B913" s="520"/>
      <c r="C913" s="305"/>
      <c r="D913" s="305"/>
      <c r="E913" s="292"/>
      <c r="F913" s="292"/>
      <c r="G913" s="561"/>
      <c r="H913" s="561"/>
      <c r="I913" s="602"/>
    </row>
    <row r="914" spans="1:9" s="147" customFormat="1" ht="15" x14ac:dyDescent="0.2">
      <c r="A914" s="471">
        <v>895</v>
      </c>
      <c r="B914" s="520"/>
      <c r="C914" s="305"/>
      <c r="D914" s="305"/>
      <c r="E914" s="292"/>
      <c r="F914" s="292"/>
      <c r="G914" s="561"/>
      <c r="H914" s="561"/>
      <c r="I914" s="602"/>
    </row>
    <row r="915" spans="1:9" s="147" customFormat="1" ht="15" x14ac:dyDescent="0.2">
      <c r="A915" s="472">
        <v>896</v>
      </c>
      <c r="B915" s="520"/>
      <c r="C915" s="305"/>
      <c r="D915" s="305"/>
      <c r="E915" s="292"/>
      <c r="F915" s="292"/>
      <c r="G915" s="561"/>
      <c r="H915" s="561"/>
      <c r="I915" s="602"/>
    </row>
    <row r="916" spans="1:9" s="147" customFormat="1" ht="15" x14ac:dyDescent="0.2">
      <c r="A916" s="471">
        <v>897</v>
      </c>
      <c r="B916" s="520"/>
      <c r="C916" s="305"/>
      <c r="D916" s="305"/>
      <c r="E916" s="292"/>
      <c r="F916" s="292"/>
      <c r="G916" s="561"/>
      <c r="H916" s="561"/>
      <c r="I916" s="602"/>
    </row>
    <row r="917" spans="1:9" s="147" customFormat="1" ht="15" x14ac:dyDescent="0.2">
      <c r="A917" s="472">
        <v>898</v>
      </c>
      <c r="B917" s="520"/>
      <c r="C917" s="305"/>
      <c r="D917" s="305"/>
      <c r="E917" s="292"/>
      <c r="F917" s="292"/>
      <c r="G917" s="561"/>
      <c r="H917" s="561"/>
      <c r="I917" s="602"/>
    </row>
    <row r="918" spans="1:9" s="147" customFormat="1" ht="15" x14ac:dyDescent="0.2">
      <c r="A918" s="471">
        <v>899</v>
      </c>
      <c r="B918" s="520"/>
      <c r="C918" s="305"/>
      <c r="D918" s="305"/>
      <c r="E918" s="292"/>
      <c r="F918" s="292"/>
      <c r="G918" s="561"/>
      <c r="H918" s="561"/>
      <c r="I918" s="602"/>
    </row>
    <row r="919" spans="1:9" s="147" customFormat="1" ht="15" x14ac:dyDescent="0.2">
      <c r="A919" s="472">
        <v>900</v>
      </c>
      <c r="B919" s="520"/>
      <c r="C919" s="305"/>
      <c r="D919" s="305"/>
      <c r="E919" s="292"/>
      <c r="F919" s="292"/>
      <c r="G919" s="561"/>
      <c r="H919" s="561"/>
      <c r="I919" s="602"/>
    </row>
    <row r="920" spans="1:9" s="147" customFormat="1" ht="15" x14ac:dyDescent="0.2">
      <c r="A920" s="471">
        <v>901</v>
      </c>
      <c r="B920" s="520"/>
      <c r="C920" s="305"/>
      <c r="D920" s="305"/>
      <c r="E920" s="292"/>
      <c r="F920" s="292"/>
      <c r="G920" s="561"/>
      <c r="H920" s="561"/>
      <c r="I920" s="602"/>
    </row>
    <row r="921" spans="1:9" s="147" customFormat="1" ht="15" x14ac:dyDescent="0.2">
      <c r="A921" s="472">
        <v>902</v>
      </c>
      <c r="B921" s="520"/>
      <c r="C921" s="305"/>
      <c r="D921" s="305"/>
      <c r="E921" s="292"/>
      <c r="F921" s="292"/>
      <c r="G921" s="561"/>
      <c r="H921" s="561"/>
      <c r="I921" s="602"/>
    </row>
    <row r="922" spans="1:9" s="147" customFormat="1" ht="15" x14ac:dyDescent="0.2">
      <c r="A922" s="471">
        <v>903</v>
      </c>
      <c r="B922" s="520"/>
      <c r="C922" s="305"/>
      <c r="D922" s="305"/>
      <c r="E922" s="292"/>
      <c r="F922" s="292"/>
      <c r="G922" s="561"/>
      <c r="H922" s="561"/>
      <c r="I922" s="602"/>
    </row>
    <row r="923" spans="1:9" s="147" customFormat="1" ht="15" x14ac:dyDescent="0.2">
      <c r="A923" s="472">
        <v>904</v>
      </c>
      <c r="B923" s="520"/>
      <c r="C923" s="305"/>
      <c r="D923" s="305"/>
      <c r="E923" s="292"/>
      <c r="F923" s="292"/>
      <c r="G923" s="561"/>
      <c r="H923" s="561"/>
      <c r="I923" s="602"/>
    </row>
    <row r="924" spans="1:9" s="147" customFormat="1" ht="15" x14ac:dyDescent="0.2">
      <c r="A924" s="471">
        <v>905</v>
      </c>
      <c r="B924" s="520"/>
      <c r="C924" s="305"/>
      <c r="D924" s="305"/>
      <c r="E924" s="292"/>
      <c r="F924" s="292"/>
      <c r="G924" s="561"/>
      <c r="H924" s="561"/>
      <c r="I924" s="602"/>
    </row>
    <row r="925" spans="1:9" s="147" customFormat="1" ht="15" x14ac:dyDescent="0.2">
      <c r="A925" s="472">
        <v>906</v>
      </c>
      <c r="B925" s="520"/>
      <c r="C925" s="305"/>
      <c r="D925" s="305"/>
      <c r="E925" s="292"/>
      <c r="F925" s="292"/>
      <c r="G925" s="561"/>
      <c r="H925" s="561"/>
      <c r="I925" s="602"/>
    </row>
    <row r="926" spans="1:9" s="147" customFormat="1" ht="15" x14ac:dyDescent="0.2">
      <c r="A926" s="471">
        <v>907</v>
      </c>
      <c r="B926" s="520"/>
      <c r="C926" s="305"/>
      <c r="D926" s="305"/>
      <c r="E926" s="292"/>
      <c r="F926" s="292"/>
      <c r="G926" s="561"/>
      <c r="H926" s="561"/>
      <c r="I926" s="602"/>
    </row>
    <row r="927" spans="1:9" s="147" customFormat="1" ht="15" x14ac:dyDescent="0.2">
      <c r="A927" s="472">
        <v>908</v>
      </c>
      <c r="B927" s="520"/>
      <c r="C927" s="305"/>
      <c r="D927" s="305"/>
      <c r="E927" s="292"/>
      <c r="F927" s="292"/>
      <c r="G927" s="561"/>
      <c r="H927" s="561"/>
      <c r="I927" s="602"/>
    </row>
    <row r="928" spans="1:9" s="147" customFormat="1" ht="15" x14ac:dyDescent="0.2">
      <c r="A928" s="471">
        <v>909</v>
      </c>
      <c r="B928" s="520"/>
      <c r="C928" s="305"/>
      <c r="D928" s="305"/>
      <c r="E928" s="292"/>
      <c r="F928" s="292"/>
      <c r="G928" s="561"/>
      <c r="H928" s="561"/>
      <c r="I928" s="602"/>
    </row>
    <row r="929" spans="1:9" s="147" customFormat="1" ht="15" x14ac:dyDescent="0.2">
      <c r="A929" s="472">
        <v>910</v>
      </c>
      <c r="B929" s="520"/>
      <c r="C929" s="305"/>
      <c r="D929" s="305"/>
      <c r="E929" s="292"/>
      <c r="F929" s="292"/>
      <c r="G929" s="561"/>
      <c r="H929" s="561"/>
      <c r="I929" s="602"/>
    </row>
    <row r="930" spans="1:9" s="147" customFormat="1" ht="15" x14ac:dyDescent="0.2">
      <c r="A930" s="471">
        <v>911</v>
      </c>
      <c r="B930" s="520"/>
      <c r="C930" s="305"/>
      <c r="D930" s="305"/>
      <c r="E930" s="292"/>
      <c r="F930" s="292"/>
      <c r="G930" s="561"/>
      <c r="H930" s="561"/>
      <c r="I930" s="602"/>
    </row>
    <row r="931" spans="1:9" s="147" customFormat="1" ht="15" x14ac:dyDescent="0.2">
      <c r="A931" s="472">
        <v>912</v>
      </c>
      <c r="B931" s="520"/>
      <c r="C931" s="305"/>
      <c r="D931" s="305"/>
      <c r="E931" s="292"/>
      <c r="F931" s="292"/>
      <c r="G931" s="561"/>
      <c r="H931" s="561"/>
      <c r="I931" s="602"/>
    </row>
    <row r="932" spans="1:9" s="147" customFormat="1" ht="15" x14ac:dyDescent="0.2">
      <c r="A932" s="471">
        <v>913</v>
      </c>
      <c r="B932" s="520"/>
      <c r="C932" s="305"/>
      <c r="D932" s="305"/>
      <c r="E932" s="292"/>
      <c r="F932" s="292"/>
      <c r="G932" s="561"/>
      <c r="H932" s="561"/>
      <c r="I932" s="602"/>
    </row>
    <row r="933" spans="1:9" s="147" customFormat="1" ht="15" x14ac:dyDescent="0.2">
      <c r="A933" s="472">
        <v>914</v>
      </c>
      <c r="B933" s="520"/>
      <c r="C933" s="305"/>
      <c r="D933" s="305"/>
      <c r="E933" s="292"/>
      <c r="F933" s="292"/>
      <c r="G933" s="561"/>
      <c r="H933" s="561"/>
      <c r="I933" s="602"/>
    </row>
    <row r="934" spans="1:9" s="147" customFormat="1" ht="15" x14ac:dyDescent="0.2">
      <c r="A934" s="471">
        <v>915</v>
      </c>
      <c r="B934" s="520"/>
      <c r="C934" s="305"/>
      <c r="D934" s="305"/>
      <c r="E934" s="292"/>
      <c r="F934" s="292"/>
      <c r="G934" s="561"/>
      <c r="H934" s="561"/>
      <c r="I934" s="602"/>
    </row>
    <row r="935" spans="1:9" s="147" customFormat="1" ht="15" x14ac:dyDescent="0.2">
      <c r="A935" s="472">
        <v>916</v>
      </c>
      <c r="B935" s="520"/>
      <c r="C935" s="305"/>
      <c r="D935" s="305"/>
      <c r="E935" s="292"/>
      <c r="F935" s="292"/>
      <c r="G935" s="561"/>
      <c r="H935" s="561"/>
      <c r="I935" s="602"/>
    </row>
    <row r="936" spans="1:9" s="147" customFormat="1" ht="15" x14ac:dyDescent="0.2">
      <c r="A936" s="471">
        <v>917</v>
      </c>
      <c r="B936" s="520"/>
      <c r="C936" s="305"/>
      <c r="D936" s="305"/>
      <c r="E936" s="292"/>
      <c r="F936" s="292"/>
      <c r="G936" s="561"/>
      <c r="H936" s="561"/>
      <c r="I936" s="602"/>
    </row>
    <row r="937" spans="1:9" s="147" customFormat="1" ht="15" x14ac:dyDescent="0.2">
      <c r="A937" s="472">
        <v>918</v>
      </c>
      <c r="B937" s="520"/>
      <c r="C937" s="305"/>
      <c r="D937" s="305"/>
      <c r="E937" s="292"/>
      <c r="F937" s="292"/>
      <c r="G937" s="561"/>
      <c r="H937" s="561"/>
      <c r="I937" s="602"/>
    </row>
    <row r="938" spans="1:9" s="147" customFormat="1" ht="15" x14ac:dyDescent="0.2">
      <c r="A938" s="471">
        <v>919</v>
      </c>
      <c r="B938" s="520"/>
      <c r="C938" s="305"/>
      <c r="D938" s="305"/>
      <c r="E938" s="292"/>
      <c r="F938" s="292"/>
      <c r="G938" s="561"/>
      <c r="H938" s="561"/>
      <c r="I938" s="602"/>
    </row>
    <row r="939" spans="1:9" s="147" customFormat="1" ht="15" x14ac:dyDescent="0.2">
      <c r="A939" s="472">
        <v>920</v>
      </c>
      <c r="B939" s="520"/>
      <c r="C939" s="305"/>
      <c r="D939" s="305"/>
      <c r="E939" s="292"/>
      <c r="F939" s="292"/>
      <c r="G939" s="561"/>
      <c r="H939" s="561"/>
      <c r="I939" s="602"/>
    </row>
    <row r="940" spans="1:9" s="147" customFormat="1" ht="15" x14ac:dyDescent="0.2">
      <c r="A940" s="471">
        <v>921</v>
      </c>
      <c r="B940" s="520"/>
      <c r="C940" s="305"/>
      <c r="D940" s="305"/>
      <c r="E940" s="292"/>
      <c r="F940" s="292"/>
      <c r="G940" s="561"/>
      <c r="H940" s="561"/>
      <c r="I940" s="602"/>
    </row>
    <row r="941" spans="1:9" s="147" customFormat="1" ht="15" x14ac:dyDescent="0.2">
      <c r="A941" s="472">
        <v>922</v>
      </c>
      <c r="B941" s="520"/>
      <c r="C941" s="305"/>
      <c r="D941" s="305"/>
      <c r="E941" s="292"/>
      <c r="F941" s="292"/>
      <c r="G941" s="561"/>
      <c r="H941" s="561"/>
      <c r="I941" s="602"/>
    </row>
    <row r="942" spans="1:9" s="147" customFormat="1" ht="15" x14ac:dyDescent="0.2">
      <c r="A942" s="471">
        <v>923</v>
      </c>
      <c r="B942" s="520"/>
      <c r="C942" s="305"/>
      <c r="D942" s="305"/>
      <c r="E942" s="292"/>
      <c r="F942" s="292"/>
      <c r="G942" s="561"/>
      <c r="H942" s="561"/>
      <c r="I942" s="602"/>
    </row>
    <row r="943" spans="1:9" s="147" customFormat="1" ht="15" x14ac:dyDescent="0.2">
      <c r="A943" s="472">
        <v>924</v>
      </c>
      <c r="B943" s="520"/>
      <c r="C943" s="305"/>
      <c r="D943" s="305"/>
      <c r="E943" s="292"/>
      <c r="F943" s="292"/>
      <c r="G943" s="561"/>
      <c r="H943" s="561"/>
      <c r="I943" s="602"/>
    </row>
    <row r="944" spans="1:9" s="147" customFormat="1" ht="15" x14ac:dyDescent="0.2">
      <c r="A944" s="471">
        <v>925</v>
      </c>
      <c r="B944" s="520"/>
      <c r="C944" s="305"/>
      <c r="D944" s="305"/>
      <c r="E944" s="292"/>
      <c r="F944" s="292"/>
      <c r="G944" s="561"/>
      <c r="H944" s="561"/>
      <c r="I944" s="602"/>
    </row>
    <row r="945" spans="1:9" s="147" customFormat="1" ht="15" x14ac:dyDescent="0.2">
      <c r="A945" s="472">
        <v>926</v>
      </c>
      <c r="B945" s="520"/>
      <c r="C945" s="305"/>
      <c r="D945" s="305"/>
      <c r="E945" s="292"/>
      <c r="F945" s="292"/>
      <c r="G945" s="561"/>
      <c r="H945" s="561"/>
      <c r="I945" s="602"/>
    </row>
    <row r="946" spans="1:9" s="147" customFormat="1" ht="15" x14ac:dyDescent="0.2">
      <c r="A946" s="471">
        <v>927</v>
      </c>
      <c r="B946" s="520"/>
      <c r="C946" s="305"/>
      <c r="D946" s="305"/>
      <c r="E946" s="292"/>
      <c r="F946" s="292"/>
      <c r="G946" s="561"/>
      <c r="H946" s="561"/>
      <c r="I946" s="602"/>
    </row>
    <row r="947" spans="1:9" s="147" customFormat="1" ht="15" x14ac:dyDescent="0.2">
      <c r="A947" s="472">
        <v>928</v>
      </c>
      <c r="B947" s="520"/>
      <c r="C947" s="305"/>
      <c r="D947" s="305"/>
      <c r="E947" s="292"/>
      <c r="F947" s="292"/>
      <c r="G947" s="561"/>
      <c r="H947" s="561"/>
      <c r="I947" s="602"/>
    </row>
    <row r="948" spans="1:9" s="147" customFormat="1" ht="15" x14ac:dyDescent="0.2">
      <c r="A948" s="471">
        <v>929</v>
      </c>
      <c r="B948" s="520"/>
      <c r="C948" s="305"/>
      <c r="D948" s="305"/>
      <c r="E948" s="292"/>
      <c r="F948" s="292"/>
      <c r="G948" s="561"/>
      <c r="H948" s="561"/>
      <c r="I948" s="602"/>
    </row>
    <row r="949" spans="1:9" s="147" customFormat="1" ht="15" x14ac:dyDescent="0.2">
      <c r="A949" s="472">
        <v>930</v>
      </c>
      <c r="B949" s="520"/>
      <c r="C949" s="305"/>
      <c r="D949" s="305"/>
      <c r="E949" s="292"/>
      <c r="F949" s="292"/>
      <c r="G949" s="561"/>
      <c r="H949" s="561"/>
      <c r="I949" s="602"/>
    </row>
    <row r="950" spans="1:9" s="147" customFormat="1" ht="15" x14ac:dyDescent="0.2">
      <c r="A950" s="471">
        <v>931</v>
      </c>
      <c r="B950" s="520"/>
      <c r="C950" s="305"/>
      <c r="D950" s="305"/>
      <c r="E950" s="292"/>
      <c r="F950" s="292"/>
      <c r="G950" s="561"/>
      <c r="H950" s="561"/>
      <c r="I950" s="602"/>
    </row>
    <row r="951" spans="1:9" s="147" customFormat="1" ht="15" x14ac:dyDescent="0.2">
      <c r="A951" s="472">
        <v>932</v>
      </c>
      <c r="B951" s="520"/>
      <c r="C951" s="305"/>
      <c r="D951" s="305"/>
      <c r="E951" s="292"/>
      <c r="F951" s="292"/>
      <c r="G951" s="561"/>
      <c r="H951" s="561"/>
      <c r="I951" s="602"/>
    </row>
    <row r="952" spans="1:9" s="147" customFormat="1" ht="15" x14ac:dyDescent="0.2">
      <c r="A952" s="471">
        <v>933</v>
      </c>
      <c r="B952" s="520"/>
      <c r="C952" s="305"/>
      <c r="D952" s="305"/>
      <c r="E952" s="292"/>
      <c r="F952" s="292"/>
      <c r="G952" s="561"/>
      <c r="H952" s="561"/>
      <c r="I952" s="602"/>
    </row>
    <row r="953" spans="1:9" s="147" customFormat="1" ht="15" x14ac:dyDescent="0.2">
      <c r="A953" s="472">
        <v>934</v>
      </c>
      <c r="B953" s="520"/>
      <c r="C953" s="305"/>
      <c r="D953" s="305"/>
      <c r="E953" s="292"/>
      <c r="F953" s="292"/>
      <c r="G953" s="561"/>
      <c r="H953" s="561"/>
      <c r="I953" s="602"/>
    </row>
    <row r="954" spans="1:9" s="147" customFormat="1" ht="15" x14ac:dyDescent="0.2">
      <c r="A954" s="471">
        <v>935</v>
      </c>
      <c r="B954" s="520"/>
      <c r="C954" s="305"/>
      <c r="D954" s="305"/>
      <c r="E954" s="292"/>
      <c r="F954" s="292"/>
      <c r="G954" s="561"/>
      <c r="H954" s="561"/>
      <c r="I954" s="602"/>
    </row>
    <row r="955" spans="1:9" s="147" customFormat="1" ht="15" x14ac:dyDescent="0.2">
      <c r="A955" s="472">
        <v>936</v>
      </c>
      <c r="B955" s="520"/>
      <c r="C955" s="305"/>
      <c r="D955" s="305"/>
      <c r="E955" s="292"/>
      <c r="F955" s="292"/>
      <c r="G955" s="561"/>
      <c r="H955" s="561"/>
      <c r="I955" s="602"/>
    </row>
    <row r="956" spans="1:9" s="147" customFormat="1" ht="15" x14ac:dyDescent="0.2">
      <c r="A956" s="471">
        <v>937</v>
      </c>
      <c r="B956" s="520"/>
      <c r="C956" s="305"/>
      <c r="D956" s="305"/>
      <c r="E956" s="292"/>
      <c r="F956" s="292"/>
      <c r="G956" s="561"/>
      <c r="H956" s="561"/>
      <c r="I956" s="602"/>
    </row>
    <row r="957" spans="1:9" s="147" customFormat="1" ht="15" x14ac:dyDescent="0.2">
      <c r="A957" s="472">
        <v>938</v>
      </c>
      <c r="B957" s="520"/>
      <c r="C957" s="305"/>
      <c r="D957" s="305"/>
      <c r="E957" s="292"/>
      <c r="F957" s="292"/>
      <c r="G957" s="561"/>
      <c r="H957" s="561"/>
      <c r="I957" s="602"/>
    </row>
    <row r="958" spans="1:9" s="147" customFormat="1" ht="15" x14ac:dyDescent="0.2">
      <c r="A958" s="471">
        <v>939</v>
      </c>
      <c r="B958" s="520"/>
      <c r="C958" s="305"/>
      <c r="D958" s="305"/>
      <c r="E958" s="292"/>
      <c r="F958" s="292"/>
      <c r="G958" s="561"/>
      <c r="H958" s="561"/>
      <c r="I958" s="602"/>
    </row>
    <row r="959" spans="1:9" s="147" customFormat="1" ht="15" x14ac:dyDescent="0.2">
      <c r="A959" s="472">
        <v>940</v>
      </c>
      <c r="B959" s="520"/>
      <c r="C959" s="305"/>
      <c r="D959" s="305"/>
      <c r="E959" s="292"/>
      <c r="F959" s="292"/>
      <c r="G959" s="561"/>
      <c r="H959" s="561"/>
      <c r="I959" s="602"/>
    </row>
    <row r="960" spans="1:9" s="147" customFormat="1" ht="15" x14ac:dyDescent="0.2">
      <c r="A960" s="471">
        <v>941</v>
      </c>
      <c r="B960" s="520"/>
      <c r="C960" s="305"/>
      <c r="D960" s="305"/>
      <c r="E960" s="292"/>
      <c r="F960" s="292"/>
      <c r="G960" s="561"/>
      <c r="H960" s="561"/>
      <c r="I960" s="602"/>
    </row>
    <row r="961" spans="1:9" s="147" customFormat="1" ht="15" x14ac:dyDescent="0.2">
      <c r="A961" s="472">
        <v>942</v>
      </c>
      <c r="B961" s="520"/>
      <c r="C961" s="305"/>
      <c r="D961" s="305"/>
      <c r="E961" s="292"/>
      <c r="F961" s="292"/>
      <c r="G961" s="561"/>
      <c r="H961" s="561"/>
      <c r="I961" s="602"/>
    </row>
    <row r="962" spans="1:9" s="147" customFormat="1" ht="15" x14ac:dyDescent="0.2">
      <c r="A962" s="471">
        <v>943</v>
      </c>
      <c r="B962" s="520"/>
      <c r="C962" s="305"/>
      <c r="D962" s="305"/>
      <c r="E962" s="292"/>
      <c r="F962" s="292"/>
      <c r="G962" s="561"/>
      <c r="H962" s="561"/>
      <c r="I962" s="602"/>
    </row>
    <row r="963" spans="1:9" s="147" customFormat="1" ht="15" x14ac:dyDescent="0.2">
      <c r="A963" s="472">
        <v>944</v>
      </c>
      <c r="B963" s="520"/>
      <c r="C963" s="305"/>
      <c r="D963" s="305"/>
      <c r="E963" s="292"/>
      <c r="F963" s="292"/>
      <c r="G963" s="561"/>
      <c r="H963" s="561"/>
      <c r="I963" s="602"/>
    </row>
    <row r="964" spans="1:9" s="147" customFormat="1" ht="15" x14ac:dyDescent="0.2">
      <c r="A964" s="471">
        <v>945</v>
      </c>
      <c r="B964" s="520"/>
      <c r="C964" s="305"/>
      <c r="D964" s="305"/>
      <c r="E964" s="292"/>
      <c r="F964" s="292"/>
      <c r="G964" s="561"/>
      <c r="H964" s="561"/>
      <c r="I964" s="602"/>
    </row>
    <row r="965" spans="1:9" s="147" customFormat="1" ht="15" x14ac:dyDescent="0.2">
      <c r="A965" s="472">
        <v>946</v>
      </c>
      <c r="B965" s="520"/>
      <c r="C965" s="305"/>
      <c r="D965" s="305"/>
      <c r="E965" s="292"/>
      <c r="F965" s="292"/>
      <c r="G965" s="561"/>
      <c r="H965" s="561"/>
      <c r="I965" s="602"/>
    </row>
    <row r="966" spans="1:9" s="147" customFormat="1" ht="15" x14ac:dyDescent="0.2">
      <c r="A966" s="471">
        <v>947</v>
      </c>
      <c r="B966" s="520"/>
      <c r="C966" s="305"/>
      <c r="D966" s="305"/>
      <c r="E966" s="292"/>
      <c r="F966" s="292"/>
      <c r="G966" s="561"/>
      <c r="H966" s="561"/>
      <c r="I966" s="602"/>
    </row>
    <row r="967" spans="1:9" s="147" customFormat="1" ht="15" x14ac:dyDescent="0.2">
      <c r="A967" s="472">
        <v>948</v>
      </c>
      <c r="B967" s="520"/>
      <c r="C967" s="305"/>
      <c r="D967" s="305"/>
      <c r="E967" s="292"/>
      <c r="F967" s="292"/>
      <c r="G967" s="561"/>
      <c r="H967" s="561"/>
      <c r="I967" s="602"/>
    </row>
    <row r="968" spans="1:9" s="147" customFormat="1" ht="15" x14ac:dyDescent="0.2">
      <c r="A968" s="471">
        <v>949</v>
      </c>
      <c r="B968" s="520"/>
      <c r="C968" s="305"/>
      <c r="D968" s="305"/>
      <c r="E968" s="292"/>
      <c r="F968" s="292"/>
      <c r="G968" s="561"/>
      <c r="H968" s="561"/>
      <c r="I968" s="602"/>
    </row>
    <row r="969" spans="1:9" s="147" customFormat="1" ht="15" x14ac:dyDescent="0.2">
      <c r="A969" s="472">
        <v>950</v>
      </c>
      <c r="B969" s="520"/>
      <c r="C969" s="305"/>
      <c r="D969" s="305"/>
      <c r="E969" s="292"/>
      <c r="F969" s="292"/>
      <c r="G969" s="561"/>
      <c r="H969" s="561"/>
      <c r="I969" s="602"/>
    </row>
    <row r="970" spans="1:9" s="147" customFormat="1" ht="15" x14ac:dyDescent="0.2">
      <c r="A970" s="471">
        <v>951</v>
      </c>
      <c r="B970" s="520"/>
      <c r="C970" s="305"/>
      <c r="D970" s="305"/>
      <c r="E970" s="292"/>
      <c r="F970" s="292"/>
      <c r="G970" s="561"/>
      <c r="H970" s="561"/>
      <c r="I970" s="602"/>
    </row>
    <row r="971" spans="1:9" s="147" customFormat="1" ht="15" x14ac:dyDescent="0.2">
      <c r="A971" s="472">
        <v>952</v>
      </c>
      <c r="B971" s="520"/>
      <c r="C971" s="305"/>
      <c r="D971" s="305"/>
      <c r="E971" s="292"/>
      <c r="F971" s="292"/>
      <c r="G971" s="561"/>
      <c r="H971" s="561"/>
      <c r="I971" s="602"/>
    </row>
    <row r="972" spans="1:9" s="147" customFormat="1" ht="15" x14ac:dyDescent="0.2">
      <c r="A972" s="471">
        <v>953</v>
      </c>
      <c r="B972" s="520"/>
      <c r="C972" s="305"/>
      <c r="D972" s="305"/>
      <c r="E972" s="292"/>
      <c r="F972" s="292"/>
      <c r="G972" s="561"/>
      <c r="H972" s="561"/>
      <c r="I972" s="602"/>
    </row>
    <row r="973" spans="1:9" s="147" customFormat="1" ht="15" x14ac:dyDescent="0.2">
      <c r="A973" s="472">
        <v>954</v>
      </c>
      <c r="B973" s="520"/>
      <c r="C973" s="305"/>
      <c r="D973" s="305"/>
      <c r="E973" s="292"/>
      <c r="F973" s="292"/>
      <c r="G973" s="561"/>
      <c r="H973" s="561"/>
      <c r="I973" s="602"/>
    </row>
    <row r="974" spans="1:9" s="147" customFormat="1" ht="15" x14ac:dyDescent="0.2">
      <c r="A974" s="471">
        <v>955</v>
      </c>
      <c r="B974" s="520"/>
      <c r="C974" s="305"/>
      <c r="D974" s="305"/>
      <c r="E974" s="292"/>
      <c r="F974" s="292"/>
      <c r="G974" s="561"/>
      <c r="H974" s="561"/>
      <c r="I974" s="602"/>
    </row>
    <row r="975" spans="1:9" s="147" customFormat="1" ht="15" x14ac:dyDescent="0.2">
      <c r="A975" s="472">
        <v>956</v>
      </c>
      <c r="B975" s="520"/>
      <c r="C975" s="305"/>
      <c r="D975" s="305"/>
      <c r="E975" s="292"/>
      <c r="F975" s="292"/>
      <c r="G975" s="561"/>
      <c r="H975" s="561"/>
      <c r="I975" s="602"/>
    </row>
    <row r="976" spans="1:9" s="147" customFormat="1" ht="15" x14ac:dyDescent="0.2">
      <c r="A976" s="471">
        <v>957</v>
      </c>
      <c r="B976" s="520"/>
      <c r="C976" s="305"/>
      <c r="D976" s="305"/>
      <c r="E976" s="292"/>
      <c r="F976" s="292"/>
      <c r="G976" s="561"/>
      <c r="H976" s="561"/>
      <c r="I976" s="602"/>
    </row>
    <row r="977" spans="1:9" s="147" customFormat="1" ht="15" x14ac:dyDescent="0.2">
      <c r="A977" s="472">
        <v>958</v>
      </c>
      <c r="B977" s="520"/>
      <c r="C977" s="305"/>
      <c r="D977" s="305"/>
      <c r="E977" s="292"/>
      <c r="F977" s="292"/>
      <c r="G977" s="561"/>
      <c r="H977" s="561"/>
      <c r="I977" s="602"/>
    </row>
    <row r="978" spans="1:9" s="147" customFormat="1" ht="15" x14ac:dyDescent="0.2">
      <c r="A978" s="471">
        <v>959</v>
      </c>
      <c r="B978" s="520"/>
      <c r="C978" s="305"/>
      <c r="D978" s="305"/>
      <c r="E978" s="292"/>
      <c r="F978" s="292"/>
      <c r="G978" s="561"/>
      <c r="H978" s="561"/>
      <c r="I978" s="602"/>
    </row>
    <row r="979" spans="1:9" s="147" customFormat="1" ht="15" x14ac:dyDescent="0.2">
      <c r="A979" s="472">
        <v>960</v>
      </c>
      <c r="B979" s="520"/>
      <c r="C979" s="305"/>
      <c r="D979" s="305"/>
      <c r="E979" s="292"/>
      <c r="F979" s="292"/>
      <c r="G979" s="561"/>
      <c r="H979" s="561"/>
      <c r="I979" s="602"/>
    </row>
    <row r="980" spans="1:9" s="147" customFormat="1" ht="15" x14ac:dyDescent="0.2">
      <c r="A980" s="471">
        <v>961</v>
      </c>
      <c r="B980" s="520"/>
      <c r="C980" s="305"/>
      <c r="D980" s="305"/>
      <c r="E980" s="292"/>
      <c r="F980" s="292"/>
      <c r="G980" s="561"/>
      <c r="H980" s="561"/>
      <c r="I980" s="602"/>
    </row>
    <row r="981" spans="1:9" s="147" customFormat="1" ht="15" x14ac:dyDescent="0.2">
      <c r="A981" s="472">
        <v>962</v>
      </c>
      <c r="B981" s="520"/>
      <c r="C981" s="305"/>
      <c r="D981" s="305"/>
      <c r="E981" s="292"/>
      <c r="F981" s="292"/>
      <c r="G981" s="561"/>
      <c r="H981" s="561"/>
      <c r="I981" s="602"/>
    </row>
    <row r="982" spans="1:9" s="147" customFormat="1" ht="15" x14ac:dyDescent="0.2">
      <c r="A982" s="471">
        <v>963</v>
      </c>
      <c r="B982" s="520"/>
      <c r="C982" s="305"/>
      <c r="D982" s="305"/>
      <c r="E982" s="292"/>
      <c r="F982" s="292"/>
      <c r="G982" s="561"/>
      <c r="H982" s="561"/>
      <c r="I982" s="602"/>
    </row>
    <row r="983" spans="1:9" s="147" customFormat="1" ht="15" x14ac:dyDescent="0.2">
      <c r="A983" s="472">
        <v>964</v>
      </c>
      <c r="B983" s="520"/>
      <c r="C983" s="305"/>
      <c r="D983" s="305"/>
      <c r="E983" s="292"/>
      <c r="F983" s="292"/>
      <c r="G983" s="561"/>
      <c r="H983" s="561"/>
      <c r="I983" s="602"/>
    </row>
    <row r="984" spans="1:9" s="147" customFormat="1" ht="15" x14ac:dyDescent="0.2">
      <c r="A984" s="471">
        <v>965</v>
      </c>
      <c r="B984" s="520"/>
      <c r="C984" s="305"/>
      <c r="D984" s="305"/>
      <c r="E984" s="292"/>
      <c r="F984" s="292"/>
      <c r="G984" s="561"/>
      <c r="H984" s="561"/>
      <c r="I984" s="602"/>
    </row>
    <row r="985" spans="1:9" s="147" customFormat="1" ht="15" x14ac:dyDescent="0.2">
      <c r="A985" s="472">
        <v>966</v>
      </c>
      <c r="B985" s="520"/>
      <c r="C985" s="305"/>
      <c r="D985" s="305"/>
      <c r="E985" s="292"/>
      <c r="F985" s="292"/>
      <c r="G985" s="561"/>
      <c r="H985" s="561"/>
      <c r="I985" s="602"/>
    </row>
    <row r="986" spans="1:9" s="147" customFormat="1" ht="15" x14ac:dyDescent="0.2">
      <c r="A986" s="471">
        <v>967</v>
      </c>
      <c r="B986" s="520"/>
      <c r="C986" s="305"/>
      <c r="D986" s="305"/>
      <c r="E986" s="292"/>
      <c r="F986" s="292"/>
      <c r="G986" s="561"/>
      <c r="H986" s="561"/>
      <c r="I986" s="602"/>
    </row>
    <row r="987" spans="1:9" s="147" customFormat="1" ht="15" x14ac:dyDescent="0.2">
      <c r="A987" s="472">
        <v>968</v>
      </c>
      <c r="B987" s="520"/>
      <c r="C987" s="305"/>
      <c r="D987" s="305"/>
      <c r="E987" s="292"/>
      <c r="F987" s="292"/>
      <c r="G987" s="561"/>
      <c r="H987" s="561"/>
      <c r="I987" s="602"/>
    </row>
    <row r="988" spans="1:9" s="147" customFormat="1" ht="15" x14ac:dyDescent="0.2">
      <c r="A988" s="471">
        <v>969</v>
      </c>
      <c r="B988" s="520"/>
      <c r="C988" s="305"/>
      <c r="D988" s="305"/>
      <c r="E988" s="292"/>
      <c r="F988" s="292"/>
      <c r="G988" s="561"/>
      <c r="H988" s="561"/>
      <c r="I988" s="602"/>
    </row>
    <row r="989" spans="1:9" s="147" customFormat="1" ht="15" x14ac:dyDescent="0.2">
      <c r="A989" s="472">
        <v>970</v>
      </c>
      <c r="B989" s="520"/>
      <c r="C989" s="305"/>
      <c r="D989" s="305"/>
      <c r="E989" s="292"/>
      <c r="F989" s="292"/>
      <c r="G989" s="561"/>
      <c r="H989" s="561"/>
      <c r="I989" s="602"/>
    </row>
    <row r="990" spans="1:9" s="147" customFormat="1" ht="15" x14ac:dyDescent="0.2">
      <c r="A990" s="471">
        <v>971</v>
      </c>
      <c r="B990" s="520"/>
      <c r="C990" s="305"/>
      <c r="D990" s="305"/>
      <c r="E990" s="292"/>
      <c r="F990" s="292"/>
      <c r="G990" s="561"/>
      <c r="H990" s="561"/>
      <c r="I990" s="602"/>
    </row>
    <row r="991" spans="1:9" s="147" customFormat="1" ht="15" x14ac:dyDescent="0.2">
      <c r="A991" s="472">
        <v>972</v>
      </c>
      <c r="B991" s="520"/>
      <c r="C991" s="305"/>
      <c r="D991" s="305"/>
      <c r="E991" s="292"/>
      <c r="F991" s="292"/>
      <c r="G991" s="561"/>
      <c r="H991" s="561"/>
      <c r="I991" s="602"/>
    </row>
    <row r="992" spans="1:9" s="147" customFormat="1" ht="15" x14ac:dyDescent="0.2">
      <c r="A992" s="471">
        <v>973</v>
      </c>
      <c r="B992" s="520"/>
      <c r="C992" s="305"/>
      <c r="D992" s="305"/>
      <c r="E992" s="292"/>
      <c r="F992" s="292"/>
      <c r="G992" s="561"/>
      <c r="H992" s="561"/>
      <c r="I992" s="602"/>
    </row>
    <row r="993" spans="1:9" s="147" customFormat="1" ht="15" x14ac:dyDescent="0.2">
      <c r="A993" s="472">
        <v>974</v>
      </c>
      <c r="B993" s="520"/>
      <c r="C993" s="305"/>
      <c r="D993" s="305"/>
      <c r="E993" s="292"/>
      <c r="F993" s="292"/>
      <c r="G993" s="561"/>
      <c r="H993" s="561"/>
      <c r="I993" s="602"/>
    </row>
    <row r="994" spans="1:9" s="147" customFormat="1" ht="15" x14ac:dyDescent="0.2">
      <c r="A994" s="471">
        <v>975</v>
      </c>
      <c r="B994" s="520"/>
      <c r="C994" s="305"/>
      <c r="D994" s="305"/>
      <c r="E994" s="292"/>
      <c r="F994" s="292"/>
      <c r="G994" s="561"/>
      <c r="H994" s="561"/>
      <c r="I994" s="602"/>
    </row>
    <row r="995" spans="1:9" s="147" customFormat="1" ht="15" x14ac:dyDescent="0.2">
      <c r="A995" s="472">
        <v>976</v>
      </c>
      <c r="B995" s="520"/>
      <c r="C995" s="305"/>
      <c r="D995" s="305"/>
      <c r="E995" s="292"/>
      <c r="F995" s="292"/>
      <c r="G995" s="561"/>
      <c r="H995" s="561"/>
      <c r="I995" s="602"/>
    </row>
    <row r="996" spans="1:9" s="147" customFormat="1" ht="15" x14ac:dyDescent="0.2">
      <c r="A996" s="471">
        <v>977</v>
      </c>
      <c r="B996" s="520"/>
      <c r="C996" s="305"/>
      <c r="D996" s="305"/>
      <c r="E996" s="292"/>
      <c r="F996" s="292"/>
      <c r="G996" s="561"/>
      <c r="H996" s="561"/>
      <c r="I996" s="602"/>
    </row>
    <row r="997" spans="1:9" s="147" customFormat="1" ht="15" x14ac:dyDescent="0.2">
      <c r="A997" s="472">
        <v>978</v>
      </c>
      <c r="B997" s="520"/>
      <c r="C997" s="305"/>
      <c r="D997" s="305"/>
      <c r="E997" s="292"/>
      <c r="F997" s="292"/>
      <c r="G997" s="561"/>
      <c r="H997" s="561"/>
      <c r="I997" s="602"/>
    </row>
    <row r="998" spans="1:9" s="147" customFormat="1" ht="15" x14ac:dyDescent="0.2">
      <c r="A998" s="471">
        <v>979</v>
      </c>
      <c r="B998" s="520"/>
      <c r="C998" s="305"/>
      <c r="D998" s="305"/>
      <c r="E998" s="292"/>
      <c r="F998" s="292"/>
      <c r="G998" s="561"/>
      <c r="H998" s="561"/>
      <c r="I998" s="602"/>
    </row>
    <row r="999" spans="1:9" s="147" customFormat="1" ht="15" x14ac:dyDescent="0.2">
      <c r="A999" s="472">
        <v>980</v>
      </c>
      <c r="B999" s="520"/>
      <c r="C999" s="305"/>
      <c r="D999" s="305"/>
      <c r="E999" s="292"/>
      <c r="F999" s="292"/>
      <c r="G999" s="561"/>
      <c r="H999" s="561"/>
      <c r="I999" s="602"/>
    </row>
    <row r="1000" spans="1:9" s="147" customFormat="1" ht="15" x14ac:dyDescent="0.2">
      <c r="A1000" s="471">
        <v>981</v>
      </c>
      <c r="B1000" s="520"/>
      <c r="C1000" s="305"/>
      <c r="D1000" s="305"/>
      <c r="E1000" s="292"/>
      <c r="F1000" s="292"/>
      <c r="G1000" s="561"/>
      <c r="H1000" s="561"/>
      <c r="I1000" s="602"/>
    </row>
    <row r="1001" spans="1:9" s="147" customFormat="1" ht="15" x14ac:dyDescent="0.2">
      <c r="A1001" s="472">
        <v>982</v>
      </c>
      <c r="B1001" s="520"/>
      <c r="C1001" s="305"/>
      <c r="D1001" s="305"/>
      <c r="E1001" s="292"/>
      <c r="F1001" s="292"/>
      <c r="G1001" s="561"/>
      <c r="H1001" s="561"/>
      <c r="I1001" s="602"/>
    </row>
    <row r="1002" spans="1:9" s="147" customFormat="1" ht="15" x14ac:dyDescent="0.2">
      <c r="A1002" s="471">
        <v>983</v>
      </c>
      <c r="B1002" s="520"/>
      <c r="C1002" s="305"/>
      <c r="D1002" s="305"/>
      <c r="E1002" s="292"/>
      <c r="F1002" s="292"/>
      <c r="G1002" s="561"/>
      <c r="H1002" s="561"/>
      <c r="I1002" s="602"/>
    </row>
    <row r="1003" spans="1:9" s="147" customFormat="1" ht="15" x14ac:dyDescent="0.2">
      <c r="A1003" s="472">
        <v>984</v>
      </c>
      <c r="B1003" s="520"/>
      <c r="C1003" s="305"/>
      <c r="D1003" s="305"/>
      <c r="E1003" s="292"/>
      <c r="F1003" s="292"/>
      <c r="G1003" s="561"/>
      <c r="H1003" s="561"/>
      <c r="I1003" s="602"/>
    </row>
    <row r="1004" spans="1:9" s="147" customFormat="1" ht="15" x14ac:dyDescent="0.2">
      <c r="A1004" s="471">
        <v>985</v>
      </c>
      <c r="B1004" s="520"/>
      <c r="C1004" s="305"/>
      <c r="D1004" s="305"/>
      <c r="E1004" s="292"/>
      <c r="F1004" s="292"/>
      <c r="G1004" s="561"/>
      <c r="H1004" s="561"/>
      <c r="I1004" s="602"/>
    </row>
    <row r="1005" spans="1:9" s="147" customFormat="1" ht="15" x14ac:dyDescent="0.2">
      <c r="A1005" s="472">
        <v>986</v>
      </c>
      <c r="B1005" s="520"/>
      <c r="C1005" s="305"/>
      <c r="D1005" s="305"/>
      <c r="E1005" s="292"/>
      <c r="F1005" s="292"/>
      <c r="G1005" s="561"/>
      <c r="H1005" s="561"/>
      <c r="I1005" s="602"/>
    </row>
    <row r="1006" spans="1:9" s="147" customFormat="1" ht="15" x14ac:dyDescent="0.2">
      <c r="A1006" s="471">
        <v>987</v>
      </c>
      <c r="B1006" s="520"/>
      <c r="C1006" s="305"/>
      <c r="D1006" s="305"/>
      <c r="E1006" s="292"/>
      <c r="F1006" s="292"/>
      <c r="G1006" s="561"/>
      <c r="H1006" s="561"/>
      <c r="I1006" s="602"/>
    </row>
    <row r="1007" spans="1:9" s="147" customFormat="1" ht="15" x14ac:dyDescent="0.2">
      <c r="A1007" s="472">
        <v>988</v>
      </c>
      <c r="B1007" s="520"/>
      <c r="C1007" s="305"/>
      <c r="D1007" s="305"/>
      <c r="E1007" s="292"/>
      <c r="F1007" s="292"/>
      <c r="G1007" s="561"/>
      <c r="H1007" s="561"/>
      <c r="I1007" s="602"/>
    </row>
    <row r="1008" spans="1:9" s="147" customFormat="1" ht="15" x14ac:dyDescent="0.2">
      <c r="A1008" s="471">
        <v>989</v>
      </c>
      <c r="B1008" s="520"/>
      <c r="C1008" s="305"/>
      <c r="D1008" s="305"/>
      <c r="E1008" s="292"/>
      <c r="F1008" s="292"/>
      <c r="G1008" s="561"/>
      <c r="H1008" s="561"/>
      <c r="I1008" s="602"/>
    </row>
    <row r="1009" spans="1:9" s="147" customFormat="1" ht="15" x14ac:dyDescent="0.2">
      <c r="A1009" s="472">
        <v>990</v>
      </c>
      <c r="B1009" s="520"/>
      <c r="C1009" s="305"/>
      <c r="D1009" s="305"/>
      <c r="E1009" s="292"/>
      <c r="F1009" s="292"/>
      <c r="G1009" s="561"/>
      <c r="H1009" s="561"/>
      <c r="I1009" s="602"/>
    </row>
    <row r="1010" spans="1:9" s="147" customFormat="1" ht="15" x14ac:dyDescent="0.2">
      <c r="A1010" s="471">
        <v>991</v>
      </c>
      <c r="B1010" s="520"/>
      <c r="C1010" s="305"/>
      <c r="D1010" s="305"/>
      <c r="E1010" s="292"/>
      <c r="F1010" s="292"/>
      <c r="G1010" s="561"/>
      <c r="H1010" s="561"/>
      <c r="I1010" s="602"/>
    </row>
    <row r="1011" spans="1:9" s="147" customFormat="1" ht="15" x14ac:dyDescent="0.2">
      <c r="A1011" s="472">
        <v>992</v>
      </c>
      <c r="B1011" s="520"/>
      <c r="C1011" s="305"/>
      <c r="D1011" s="305"/>
      <c r="E1011" s="292"/>
      <c r="F1011" s="292"/>
      <c r="G1011" s="561"/>
      <c r="H1011" s="561"/>
      <c r="I1011" s="602"/>
    </row>
    <row r="1012" spans="1:9" s="147" customFormat="1" ht="15" x14ac:dyDescent="0.2">
      <c r="A1012" s="471">
        <v>993</v>
      </c>
      <c r="B1012" s="520"/>
      <c r="C1012" s="305"/>
      <c r="D1012" s="305"/>
      <c r="E1012" s="292"/>
      <c r="F1012" s="292"/>
      <c r="G1012" s="561"/>
      <c r="H1012" s="561"/>
      <c r="I1012" s="602"/>
    </row>
    <row r="1013" spans="1:9" s="147" customFormat="1" ht="15" x14ac:dyDescent="0.2">
      <c r="A1013" s="472">
        <v>994</v>
      </c>
      <c r="B1013" s="520"/>
      <c r="C1013" s="305"/>
      <c r="D1013" s="305"/>
      <c r="E1013" s="292"/>
      <c r="F1013" s="292"/>
      <c r="G1013" s="561"/>
      <c r="H1013" s="561"/>
      <c r="I1013" s="602"/>
    </row>
    <row r="1014" spans="1:9" s="147" customFormat="1" ht="15" x14ac:dyDescent="0.2">
      <c r="A1014" s="471">
        <v>995</v>
      </c>
      <c r="B1014" s="520"/>
      <c r="C1014" s="305"/>
      <c r="D1014" s="305"/>
      <c r="E1014" s="292"/>
      <c r="F1014" s="292"/>
      <c r="G1014" s="561"/>
      <c r="H1014" s="561"/>
      <c r="I1014" s="602"/>
    </row>
    <row r="1015" spans="1:9" s="147" customFormat="1" ht="15" x14ac:dyDescent="0.2">
      <c r="A1015" s="472">
        <v>996</v>
      </c>
      <c r="B1015" s="520"/>
      <c r="C1015" s="305"/>
      <c r="D1015" s="305"/>
      <c r="E1015" s="292"/>
      <c r="F1015" s="292"/>
      <c r="G1015" s="561"/>
      <c r="H1015" s="561"/>
      <c r="I1015" s="602"/>
    </row>
    <row r="1016" spans="1:9" s="147" customFormat="1" ht="15" x14ac:dyDescent="0.2">
      <c r="A1016" s="471">
        <v>997</v>
      </c>
      <c r="B1016" s="520"/>
      <c r="C1016" s="305"/>
      <c r="D1016" s="305"/>
      <c r="E1016" s="292"/>
      <c r="F1016" s="292"/>
      <c r="G1016" s="561"/>
      <c r="H1016" s="561"/>
      <c r="I1016" s="602"/>
    </row>
    <row r="1017" spans="1:9" s="147" customFormat="1" ht="15" x14ac:dyDescent="0.2">
      <c r="A1017" s="472">
        <v>998</v>
      </c>
      <c r="B1017" s="520"/>
      <c r="C1017" s="305"/>
      <c r="D1017" s="305"/>
      <c r="E1017" s="292"/>
      <c r="F1017" s="292"/>
      <c r="G1017" s="561"/>
      <c r="H1017" s="561"/>
      <c r="I1017" s="602"/>
    </row>
    <row r="1018" spans="1:9" s="147" customFormat="1" ht="15" x14ac:dyDescent="0.2">
      <c r="A1018" s="471">
        <v>999</v>
      </c>
      <c r="B1018" s="520"/>
      <c r="C1018" s="305"/>
      <c r="D1018" s="305"/>
      <c r="E1018" s="292"/>
      <c r="F1018" s="292"/>
      <c r="G1018" s="561"/>
      <c r="H1018" s="561"/>
      <c r="I1018" s="602"/>
    </row>
    <row r="1019" spans="1:9" s="147" customFormat="1" ht="15" x14ac:dyDescent="0.2">
      <c r="A1019" s="472">
        <v>1000</v>
      </c>
      <c r="B1019" s="520"/>
      <c r="C1019" s="305"/>
      <c r="D1019" s="305"/>
      <c r="E1019" s="292"/>
      <c r="F1019" s="292"/>
      <c r="G1019" s="561"/>
      <c r="H1019" s="561"/>
      <c r="I1019" s="602"/>
    </row>
  </sheetData>
  <sheetProtection password="8067" sheet="1" objects="1" scenarios="1" autoFilter="0"/>
  <mergeCells count="12">
    <mergeCell ref="G6:H6"/>
    <mergeCell ref="G7:H7"/>
    <mergeCell ref="G8:H8"/>
    <mergeCell ref="G9:H9"/>
    <mergeCell ref="G16:G19"/>
    <mergeCell ref="H16:H1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11" priority="8" stopIfTrue="1" operator="notEqual">
      <formula>0</formula>
    </cfRule>
  </conditionalFormatting>
  <conditionalFormatting sqref="G6:H9">
    <cfRule type="cellIs" dxfId="10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3" tint="0.59999389629810485"/>
    <pageSetUpPr fitToPage="1"/>
  </sheetPr>
  <dimension ref="A1:J1019"/>
  <sheetViews>
    <sheetView showGridLines="0" topLeftCell="A6" zoomScaleNormal="100" workbookViewId="0">
      <selection activeCell="B20" sqref="B20"/>
    </sheetView>
  </sheetViews>
  <sheetFormatPr baseColWidth="10" defaultRowHeight="12.75" x14ac:dyDescent="0.2"/>
  <cols>
    <col min="1" max="1" width="5.7109375" style="463" customWidth="1"/>
    <col min="2" max="2" width="10.7109375" style="463" customWidth="1"/>
    <col min="3" max="3" width="30.7109375" style="463" customWidth="1"/>
    <col min="4" max="4" width="35.7109375" style="463" customWidth="1"/>
    <col min="5" max="5" width="30.7109375" style="463" customWidth="1"/>
    <col min="6" max="7" width="15.7109375" style="463" customWidth="1"/>
    <col min="8" max="16384" width="11.42578125" style="463"/>
  </cols>
  <sheetData>
    <row r="1" spans="1:10" ht="12" hidden="1" customHeight="1" x14ac:dyDescent="0.2">
      <c r="A1" s="459" t="s">
        <v>97</v>
      </c>
      <c r="B1" s="460"/>
      <c r="C1" s="461"/>
      <c r="D1" s="461"/>
      <c r="E1" s="461"/>
      <c r="F1" s="462"/>
      <c r="G1" s="462"/>
      <c r="H1" s="117"/>
      <c r="I1" s="117"/>
      <c r="J1" s="117"/>
    </row>
    <row r="2" spans="1:10" ht="12" hidden="1" customHeight="1" x14ac:dyDescent="0.2">
      <c r="A2" s="459" t="s">
        <v>98</v>
      </c>
      <c r="B2" s="460"/>
      <c r="C2" s="461"/>
      <c r="D2" s="461"/>
      <c r="E2" s="461"/>
      <c r="F2" s="462"/>
      <c r="G2" s="462"/>
      <c r="H2" s="117"/>
      <c r="I2" s="117"/>
      <c r="J2" s="117"/>
    </row>
    <row r="3" spans="1:10" ht="12" hidden="1" customHeight="1" x14ac:dyDescent="0.2">
      <c r="A3" s="464">
        <f>ROW(A20)</f>
        <v>20</v>
      </c>
      <c r="B3" s="460"/>
      <c r="C3" s="461"/>
      <c r="D3" s="461"/>
      <c r="E3" s="461"/>
      <c r="F3" s="462"/>
      <c r="G3" s="488"/>
      <c r="H3" s="117"/>
      <c r="I3" s="117"/>
      <c r="J3" s="117"/>
    </row>
    <row r="4" spans="1:10" ht="12" hidden="1" customHeight="1" x14ac:dyDescent="0.2">
      <c r="A4" s="282" t="s">
        <v>190</v>
      </c>
      <c r="B4" s="460"/>
      <c r="C4" s="461"/>
      <c r="D4" s="461"/>
      <c r="E4" s="461"/>
      <c r="F4" s="462"/>
      <c r="G4" s="478"/>
      <c r="H4" s="117"/>
      <c r="I4" s="117"/>
      <c r="J4" s="117"/>
    </row>
    <row r="5" spans="1:10" ht="12" hidden="1" customHeight="1" x14ac:dyDescent="0.2">
      <c r="A5" s="484" t="str">
        <f>"$A$6:$G$"&amp;IF(LOOKUP(2,1/(F1:F1019&lt;&gt;""),ROW(F:F))=ROW(A16),A3-1,LOOKUP(2,1/(F1:F1019&lt;&gt;""),ROW(F:F)))</f>
        <v>$A$6:$G$19</v>
      </c>
      <c r="B5" s="460"/>
      <c r="C5" s="461"/>
      <c r="D5" s="461"/>
      <c r="E5" s="461"/>
      <c r="F5" s="462"/>
      <c r="G5" s="478"/>
      <c r="H5" s="117"/>
      <c r="I5" s="117"/>
      <c r="J5" s="117"/>
    </row>
    <row r="6" spans="1:10" ht="15" customHeight="1" x14ac:dyDescent="0.2">
      <c r="A6" s="337" t="str">
        <f>'Seite 2 ZN'!$A$19</f>
        <v>2.</v>
      </c>
      <c r="B6" s="336" t="str">
        <f>'Seite 2 ZN'!$B$19</f>
        <v>Sachausgaben</v>
      </c>
      <c r="D6" s="197"/>
      <c r="E6" s="31" t="s">
        <v>191</v>
      </c>
      <c r="F6" s="774">
        <f>'Seite 1'!$O$18</f>
        <v>0</v>
      </c>
      <c r="G6" s="776"/>
      <c r="H6" s="117"/>
    </row>
    <row r="7" spans="1:10" ht="15" customHeight="1" x14ac:dyDescent="0.2">
      <c r="A7" s="518" t="str">
        <f>'Seite 2 ZN'!$A$28</f>
        <v>2.5</v>
      </c>
      <c r="B7" s="519" t="str">
        <f>'Seite 2 ZN'!$B$28</f>
        <v>Ausgaben für Dienstreisen</v>
      </c>
      <c r="D7" s="197"/>
      <c r="E7" s="31" t="s">
        <v>193</v>
      </c>
      <c r="F7" s="774" t="str">
        <f>'Seite 1'!$AD$14</f>
        <v/>
      </c>
      <c r="G7" s="776"/>
      <c r="H7" s="117"/>
    </row>
    <row r="8" spans="1:10" ht="15" customHeight="1" x14ac:dyDescent="0.2">
      <c r="A8" s="334" t="str">
        <f>'Seite 2 ZN'!$A$30</f>
        <v>2.5.2</v>
      </c>
      <c r="B8" s="335" t="str">
        <f>'Seite 2 ZN'!$B$30</f>
        <v>Fahrtausgaben für PKW</v>
      </c>
      <c r="D8" s="197"/>
      <c r="E8" s="31" t="s">
        <v>194</v>
      </c>
      <c r="F8" s="777" t="str">
        <f>'Seite 1'!$AE$14</f>
        <v/>
      </c>
      <c r="G8" s="779"/>
      <c r="H8" s="117"/>
    </row>
    <row r="9" spans="1:10" ht="15" customHeight="1" x14ac:dyDescent="0.2">
      <c r="D9" s="200"/>
      <c r="E9" s="135" t="s">
        <v>192</v>
      </c>
      <c r="F9" s="780">
        <f ca="1">'Seite 1'!$O$17</f>
        <v>44578</v>
      </c>
      <c r="G9" s="782"/>
      <c r="H9" s="117"/>
    </row>
    <row r="10" spans="1:10" ht="15" customHeight="1" x14ac:dyDescent="0.2">
      <c r="E10" s="466"/>
      <c r="F10" s="466"/>
      <c r="G10" s="467" t="str">
        <f>'Seite 1'!$A$66</f>
        <v>VWN Gründer - Gründernetzwerke</v>
      </c>
      <c r="H10" s="117"/>
    </row>
    <row r="11" spans="1:10" ht="15" customHeight="1" x14ac:dyDescent="0.2">
      <c r="E11" s="466"/>
      <c r="F11" s="466"/>
      <c r="G11" s="142" t="str">
        <f>'Seite 1'!$A$67</f>
        <v>Formularversion: V 1.5 vom 17.01.22</v>
      </c>
      <c r="H11" s="117"/>
    </row>
    <row r="12" spans="1:10" ht="18" customHeight="1" x14ac:dyDescent="0.2">
      <c r="A12" s="201"/>
      <c r="B12" s="313"/>
      <c r="C12" s="202"/>
      <c r="D12" s="523" t="str">
        <f>B8</f>
        <v>Fahrtausgaben für PKW</v>
      </c>
      <c r="E12" s="323"/>
      <c r="F12" s="641">
        <f>SUMPRODUCT(ROUNDDOWN(F20:F1019,0))</f>
        <v>0</v>
      </c>
      <c r="G12" s="587">
        <f>SUMPRODUCT(ROUND(G20:G1019,2))</f>
        <v>0</v>
      </c>
      <c r="H12" s="117"/>
      <c r="I12" s="117"/>
      <c r="J12" s="117"/>
    </row>
    <row r="13" spans="1:10" ht="12" customHeight="1" x14ac:dyDescent="0.2">
      <c r="A13" s="193"/>
      <c r="B13" s="317"/>
      <c r="C13" s="194"/>
      <c r="D13" s="194"/>
      <c r="E13" s="194"/>
      <c r="F13" s="468"/>
      <c r="G13" s="468"/>
      <c r="H13" s="117"/>
      <c r="I13" s="117"/>
      <c r="J13" s="117"/>
    </row>
    <row r="14" spans="1:10" ht="15" customHeight="1" x14ac:dyDescent="0.2">
      <c r="A14" s="180" t="str">
        <f ca="1">CONCATENATE("Übersicht¹ zum Nachweis der Ausgabenart ",$A$8," ",$B$8," - Aktenzeichen ",IF($F$6=0,"__________",$F$6)," - Nachweis vom ",IF($F$9=0,"_________",TEXT($F$9,"TT.MM.JJJJ")))</f>
        <v>Übersicht¹ zum Nachweis der Ausgabenart 2.5.2 Fahrtausgaben für PKW - Aktenzeichen __________ - Nachweis vom 17.01.2022</v>
      </c>
      <c r="B14" s="317"/>
      <c r="C14" s="194"/>
      <c r="D14" s="194"/>
      <c r="E14" s="194"/>
      <c r="F14" s="468"/>
      <c r="G14" s="468"/>
      <c r="H14" s="117"/>
      <c r="I14" s="117"/>
      <c r="J14" s="117"/>
    </row>
    <row r="15" spans="1:10" ht="5.0999999999999996" customHeight="1" x14ac:dyDescent="0.2">
      <c r="A15" s="203"/>
      <c r="B15" s="317"/>
      <c r="C15" s="194"/>
      <c r="D15" s="194"/>
      <c r="E15" s="194"/>
      <c r="F15" s="468"/>
      <c r="G15" s="468"/>
      <c r="H15" s="117"/>
      <c r="I15" s="117"/>
      <c r="J15" s="117"/>
    </row>
    <row r="16" spans="1:10" ht="12" customHeight="1" x14ac:dyDescent="0.2">
      <c r="A16" s="895" t="s">
        <v>31</v>
      </c>
      <c r="B16" s="895" t="s">
        <v>137</v>
      </c>
      <c r="C16" s="880" t="s">
        <v>136</v>
      </c>
      <c r="D16" s="880" t="s">
        <v>138</v>
      </c>
      <c r="E16" s="880" t="s">
        <v>140</v>
      </c>
      <c r="F16" s="893" t="s">
        <v>139</v>
      </c>
      <c r="G16" s="893" t="s">
        <v>204</v>
      </c>
      <c r="H16" s="117"/>
      <c r="I16" s="117"/>
      <c r="J16" s="117"/>
    </row>
    <row r="17" spans="1:10" ht="12" customHeight="1" x14ac:dyDescent="0.2">
      <c r="A17" s="882"/>
      <c r="B17" s="882"/>
      <c r="C17" s="881"/>
      <c r="D17" s="881"/>
      <c r="E17" s="881"/>
      <c r="F17" s="891"/>
      <c r="G17" s="891"/>
      <c r="H17" s="117"/>
      <c r="I17" s="117"/>
      <c r="J17" s="117"/>
    </row>
    <row r="18" spans="1:10" ht="12" customHeight="1" x14ac:dyDescent="0.2">
      <c r="A18" s="882"/>
      <c r="B18" s="882"/>
      <c r="C18" s="881"/>
      <c r="D18" s="881"/>
      <c r="E18" s="881"/>
      <c r="F18" s="891"/>
      <c r="G18" s="891"/>
      <c r="H18" s="117"/>
      <c r="I18" s="117"/>
      <c r="J18" s="117"/>
    </row>
    <row r="19" spans="1:10" ht="12" customHeight="1" thickBot="1" x14ac:dyDescent="0.25">
      <c r="A19" s="883"/>
      <c r="B19" s="883"/>
      <c r="C19" s="896"/>
      <c r="D19" s="896"/>
      <c r="E19" s="896"/>
      <c r="F19" s="894"/>
      <c r="G19" s="894"/>
      <c r="H19" s="117"/>
      <c r="I19" s="117"/>
      <c r="J19" s="117"/>
    </row>
    <row r="20" spans="1:10" s="603" customFormat="1" ht="15" thickTop="1" x14ac:dyDescent="0.2">
      <c r="A20" s="470">
        <v>1</v>
      </c>
      <c r="B20" s="305"/>
      <c r="C20" s="332"/>
      <c r="D20" s="332"/>
      <c r="E20" s="332"/>
      <c r="F20" s="562"/>
      <c r="G20" s="560">
        <f>ROUND(ROUNDDOWN(F20,0)*0.3,2)</f>
        <v>0</v>
      </c>
      <c r="H20" s="608"/>
      <c r="I20" s="469"/>
      <c r="J20" s="469"/>
    </row>
    <row r="21" spans="1:10" s="603" customFormat="1" ht="15" x14ac:dyDescent="0.2">
      <c r="A21" s="470">
        <v>2</v>
      </c>
      <c r="B21" s="305"/>
      <c r="C21" s="332"/>
      <c r="D21" s="332"/>
      <c r="E21" s="332"/>
      <c r="F21" s="562"/>
      <c r="G21" s="560">
        <f t="shared" ref="G21:G84" si="0">ROUND(ROUNDDOWN(F21,0)*0.3,2)</f>
        <v>0</v>
      </c>
      <c r="H21" s="604"/>
      <c r="I21" s="469"/>
      <c r="J21" s="469"/>
    </row>
    <row r="22" spans="1:10" s="603" customFormat="1" ht="15" x14ac:dyDescent="0.2">
      <c r="A22" s="470">
        <v>3</v>
      </c>
      <c r="B22" s="305"/>
      <c r="C22" s="332"/>
      <c r="D22" s="332"/>
      <c r="E22" s="332"/>
      <c r="F22" s="562"/>
      <c r="G22" s="560">
        <f t="shared" si="0"/>
        <v>0</v>
      </c>
      <c r="H22" s="604"/>
      <c r="I22" s="469"/>
      <c r="J22" s="469"/>
    </row>
    <row r="23" spans="1:10" s="603" customFormat="1" ht="15" x14ac:dyDescent="0.2">
      <c r="A23" s="470">
        <v>4</v>
      </c>
      <c r="B23" s="305"/>
      <c r="C23" s="332"/>
      <c r="D23" s="332"/>
      <c r="E23" s="332"/>
      <c r="F23" s="562"/>
      <c r="G23" s="560">
        <f t="shared" si="0"/>
        <v>0</v>
      </c>
      <c r="H23" s="604"/>
      <c r="I23" s="469"/>
      <c r="J23" s="469"/>
    </row>
    <row r="24" spans="1:10" s="603" customFormat="1" ht="15" x14ac:dyDescent="0.2">
      <c r="A24" s="470">
        <v>5</v>
      </c>
      <c r="B24" s="305"/>
      <c r="C24" s="332"/>
      <c r="D24" s="332"/>
      <c r="E24" s="332"/>
      <c r="F24" s="562"/>
      <c r="G24" s="560">
        <f t="shared" si="0"/>
        <v>0</v>
      </c>
      <c r="H24" s="604"/>
      <c r="I24" s="469"/>
      <c r="J24" s="469"/>
    </row>
    <row r="25" spans="1:10" s="603" customFormat="1" ht="15" x14ac:dyDescent="0.2">
      <c r="A25" s="470">
        <v>6</v>
      </c>
      <c r="B25" s="305"/>
      <c r="C25" s="332"/>
      <c r="D25" s="332"/>
      <c r="E25" s="332"/>
      <c r="F25" s="562"/>
      <c r="G25" s="560">
        <f t="shared" si="0"/>
        <v>0</v>
      </c>
      <c r="H25" s="605"/>
    </row>
    <row r="26" spans="1:10" s="603" customFormat="1" ht="15" x14ac:dyDescent="0.2">
      <c r="A26" s="470">
        <v>7</v>
      </c>
      <c r="B26" s="305"/>
      <c r="C26" s="332"/>
      <c r="D26" s="332"/>
      <c r="E26" s="332"/>
      <c r="F26" s="562"/>
      <c r="G26" s="560">
        <f t="shared" si="0"/>
        <v>0</v>
      </c>
      <c r="H26" s="605"/>
    </row>
    <row r="27" spans="1:10" s="603" customFormat="1" ht="15" x14ac:dyDescent="0.2">
      <c r="A27" s="470">
        <v>8</v>
      </c>
      <c r="B27" s="305"/>
      <c r="C27" s="332"/>
      <c r="D27" s="332"/>
      <c r="E27" s="332"/>
      <c r="F27" s="562"/>
      <c r="G27" s="560">
        <f t="shared" si="0"/>
        <v>0</v>
      </c>
      <c r="H27" s="605"/>
    </row>
    <row r="28" spans="1:10" s="603" customFormat="1" ht="15" x14ac:dyDescent="0.2">
      <c r="A28" s="470">
        <v>9</v>
      </c>
      <c r="B28" s="305"/>
      <c r="C28" s="332"/>
      <c r="D28" s="332"/>
      <c r="E28" s="332"/>
      <c r="F28" s="562"/>
      <c r="G28" s="560">
        <f t="shared" si="0"/>
        <v>0</v>
      </c>
      <c r="H28" s="605"/>
    </row>
    <row r="29" spans="1:10" s="603" customFormat="1" ht="15" x14ac:dyDescent="0.2">
      <c r="A29" s="470">
        <v>10</v>
      </c>
      <c r="B29" s="305"/>
      <c r="C29" s="332"/>
      <c r="D29" s="332"/>
      <c r="E29" s="332"/>
      <c r="F29" s="562"/>
      <c r="G29" s="560">
        <f t="shared" si="0"/>
        <v>0</v>
      </c>
      <c r="H29" s="605"/>
    </row>
    <row r="30" spans="1:10" s="603" customFormat="1" ht="15" x14ac:dyDescent="0.2">
      <c r="A30" s="470">
        <v>11</v>
      </c>
      <c r="B30" s="305"/>
      <c r="C30" s="332"/>
      <c r="D30" s="332"/>
      <c r="E30" s="332"/>
      <c r="F30" s="562"/>
      <c r="G30" s="560">
        <f t="shared" si="0"/>
        <v>0</v>
      </c>
      <c r="H30" s="605"/>
    </row>
    <row r="31" spans="1:10" s="603" customFormat="1" ht="15" x14ac:dyDescent="0.2">
      <c r="A31" s="470">
        <v>12</v>
      </c>
      <c r="B31" s="305"/>
      <c r="C31" s="332"/>
      <c r="D31" s="332"/>
      <c r="E31" s="332"/>
      <c r="F31" s="562"/>
      <c r="G31" s="560">
        <f t="shared" si="0"/>
        <v>0</v>
      </c>
      <c r="H31" s="605"/>
    </row>
    <row r="32" spans="1:10" s="603" customFormat="1" ht="15" x14ac:dyDescent="0.2">
      <c r="A32" s="470">
        <v>13</v>
      </c>
      <c r="B32" s="305"/>
      <c r="C32" s="332"/>
      <c r="D32" s="332"/>
      <c r="E32" s="332"/>
      <c r="F32" s="562"/>
      <c r="G32" s="560">
        <f t="shared" si="0"/>
        <v>0</v>
      </c>
      <c r="H32" s="605"/>
    </row>
    <row r="33" spans="1:8" s="603" customFormat="1" ht="15" x14ac:dyDescent="0.2">
      <c r="A33" s="470">
        <v>14</v>
      </c>
      <c r="B33" s="305"/>
      <c r="C33" s="332"/>
      <c r="D33" s="332"/>
      <c r="E33" s="332"/>
      <c r="F33" s="562"/>
      <c r="G33" s="560">
        <f t="shared" si="0"/>
        <v>0</v>
      </c>
      <c r="H33" s="605"/>
    </row>
    <row r="34" spans="1:8" s="603" customFormat="1" ht="15" x14ac:dyDescent="0.2">
      <c r="A34" s="470">
        <v>15</v>
      </c>
      <c r="B34" s="305"/>
      <c r="C34" s="332"/>
      <c r="D34" s="332"/>
      <c r="E34" s="332"/>
      <c r="F34" s="562"/>
      <c r="G34" s="560">
        <f t="shared" si="0"/>
        <v>0</v>
      </c>
      <c r="H34" s="605"/>
    </row>
    <row r="35" spans="1:8" s="603" customFormat="1" ht="15" x14ac:dyDescent="0.2">
      <c r="A35" s="470">
        <v>16</v>
      </c>
      <c r="B35" s="305"/>
      <c r="C35" s="332"/>
      <c r="D35" s="332"/>
      <c r="E35" s="332"/>
      <c r="F35" s="562"/>
      <c r="G35" s="560">
        <f t="shared" si="0"/>
        <v>0</v>
      </c>
      <c r="H35" s="605"/>
    </row>
    <row r="36" spans="1:8" s="603" customFormat="1" ht="15" x14ac:dyDescent="0.2">
      <c r="A36" s="470">
        <v>17</v>
      </c>
      <c r="B36" s="305"/>
      <c r="C36" s="332"/>
      <c r="D36" s="332"/>
      <c r="E36" s="332"/>
      <c r="F36" s="562"/>
      <c r="G36" s="560">
        <f t="shared" si="0"/>
        <v>0</v>
      </c>
      <c r="H36" s="605"/>
    </row>
    <row r="37" spans="1:8" s="603" customFormat="1" ht="15" x14ac:dyDescent="0.2">
      <c r="A37" s="470">
        <v>18</v>
      </c>
      <c r="B37" s="305"/>
      <c r="C37" s="332"/>
      <c r="D37" s="332"/>
      <c r="E37" s="332"/>
      <c r="F37" s="562"/>
      <c r="G37" s="560">
        <f t="shared" si="0"/>
        <v>0</v>
      </c>
      <c r="H37" s="605"/>
    </row>
    <row r="38" spans="1:8" s="603" customFormat="1" ht="15" x14ac:dyDescent="0.2">
      <c r="A38" s="470">
        <v>19</v>
      </c>
      <c r="B38" s="305"/>
      <c r="C38" s="332"/>
      <c r="D38" s="332"/>
      <c r="E38" s="332"/>
      <c r="F38" s="562"/>
      <c r="G38" s="560">
        <f t="shared" si="0"/>
        <v>0</v>
      </c>
      <c r="H38" s="605"/>
    </row>
    <row r="39" spans="1:8" s="603" customFormat="1" ht="15" x14ac:dyDescent="0.2">
      <c r="A39" s="470">
        <v>20</v>
      </c>
      <c r="B39" s="305"/>
      <c r="C39" s="332"/>
      <c r="D39" s="332"/>
      <c r="E39" s="332"/>
      <c r="F39" s="562"/>
      <c r="G39" s="560">
        <f t="shared" si="0"/>
        <v>0</v>
      </c>
      <c r="H39" s="605"/>
    </row>
    <row r="40" spans="1:8" s="603" customFormat="1" ht="15" x14ac:dyDescent="0.2">
      <c r="A40" s="470">
        <v>21</v>
      </c>
      <c r="B40" s="305"/>
      <c r="C40" s="332"/>
      <c r="D40" s="332"/>
      <c r="E40" s="332"/>
      <c r="F40" s="562"/>
      <c r="G40" s="560">
        <f t="shared" si="0"/>
        <v>0</v>
      </c>
      <c r="H40" s="605"/>
    </row>
    <row r="41" spans="1:8" s="603" customFormat="1" ht="15" x14ac:dyDescent="0.2">
      <c r="A41" s="470">
        <v>22</v>
      </c>
      <c r="B41" s="305"/>
      <c r="C41" s="332"/>
      <c r="D41" s="332"/>
      <c r="E41" s="332"/>
      <c r="F41" s="562"/>
      <c r="G41" s="560">
        <f t="shared" si="0"/>
        <v>0</v>
      </c>
      <c r="H41" s="605"/>
    </row>
    <row r="42" spans="1:8" s="603" customFormat="1" ht="15" x14ac:dyDescent="0.2">
      <c r="A42" s="470">
        <v>23</v>
      </c>
      <c r="B42" s="305"/>
      <c r="C42" s="332"/>
      <c r="D42" s="332"/>
      <c r="E42" s="332"/>
      <c r="F42" s="562"/>
      <c r="G42" s="560">
        <f t="shared" si="0"/>
        <v>0</v>
      </c>
      <c r="H42" s="605"/>
    </row>
    <row r="43" spans="1:8" s="603" customFormat="1" ht="15" x14ac:dyDescent="0.2">
      <c r="A43" s="470">
        <v>24</v>
      </c>
      <c r="B43" s="305"/>
      <c r="C43" s="332"/>
      <c r="D43" s="332"/>
      <c r="E43" s="332"/>
      <c r="F43" s="562"/>
      <c r="G43" s="560">
        <f t="shared" si="0"/>
        <v>0</v>
      </c>
      <c r="H43" s="605"/>
    </row>
    <row r="44" spans="1:8" s="603" customFormat="1" ht="15" x14ac:dyDescent="0.2">
      <c r="A44" s="470">
        <v>25</v>
      </c>
      <c r="B44" s="305"/>
      <c r="C44" s="332"/>
      <c r="D44" s="332"/>
      <c r="E44" s="332"/>
      <c r="F44" s="562"/>
      <c r="G44" s="560">
        <f t="shared" si="0"/>
        <v>0</v>
      </c>
      <c r="H44" s="605"/>
    </row>
    <row r="45" spans="1:8" s="603" customFormat="1" ht="15" x14ac:dyDescent="0.2">
      <c r="A45" s="470">
        <v>26</v>
      </c>
      <c r="B45" s="305"/>
      <c r="C45" s="332"/>
      <c r="D45" s="332"/>
      <c r="E45" s="332"/>
      <c r="F45" s="562"/>
      <c r="G45" s="560">
        <f t="shared" si="0"/>
        <v>0</v>
      </c>
      <c r="H45" s="605"/>
    </row>
    <row r="46" spans="1:8" s="603" customFormat="1" ht="15" x14ac:dyDescent="0.2">
      <c r="A46" s="470">
        <v>27</v>
      </c>
      <c r="B46" s="305"/>
      <c r="C46" s="332"/>
      <c r="D46" s="332"/>
      <c r="E46" s="332"/>
      <c r="F46" s="562"/>
      <c r="G46" s="560">
        <f t="shared" si="0"/>
        <v>0</v>
      </c>
      <c r="H46" s="605"/>
    </row>
    <row r="47" spans="1:8" s="603" customFormat="1" ht="15" x14ac:dyDescent="0.2">
      <c r="A47" s="470">
        <v>28</v>
      </c>
      <c r="B47" s="305"/>
      <c r="C47" s="332"/>
      <c r="D47" s="332"/>
      <c r="E47" s="332"/>
      <c r="F47" s="562"/>
      <c r="G47" s="560">
        <f t="shared" si="0"/>
        <v>0</v>
      </c>
      <c r="H47" s="605"/>
    </row>
    <row r="48" spans="1:8" s="603" customFormat="1" ht="15" x14ac:dyDescent="0.2">
      <c r="A48" s="470">
        <v>29</v>
      </c>
      <c r="B48" s="305"/>
      <c r="C48" s="332"/>
      <c r="D48" s="332"/>
      <c r="E48" s="332"/>
      <c r="F48" s="562"/>
      <c r="G48" s="560">
        <f t="shared" si="0"/>
        <v>0</v>
      </c>
      <c r="H48" s="605"/>
    </row>
    <row r="49" spans="1:8" s="603" customFormat="1" ht="15" x14ac:dyDescent="0.2">
      <c r="A49" s="470">
        <v>30</v>
      </c>
      <c r="B49" s="305"/>
      <c r="C49" s="332"/>
      <c r="D49" s="332"/>
      <c r="E49" s="332"/>
      <c r="F49" s="562"/>
      <c r="G49" s="560">
        <f t="shared" si="0"/>
        <v>0</v>
      </c>
      <c r="H49" s="605"/>
    </row>
    <row r="50" spans="1:8" s="603" customFormat="1" ht="15" x14ac:dyDescent="0.2">
      <c r="A50" s="470">
        <v>31</v>
      </c>
      <c r="B50" s="305"/>
      <c r="C50" s="332"/>
      <c r="D50" s="332"/>
      <c r="E50" s="332"/>
      <c r="F50" s="562"/>
      <c r="G50" s="560">
        <f t="shared" si="0"/>
        <v>0</v>
      </c>
      <c r="H50" s="605"/>
    </row>
    <row r="51" spans="1:8" s="603" customFormat="1" ht="15" x14ac:dyDescent="0.2">
      <c r="A51" s="470">
        <v>32</v>
      </c>
      <c r="B51" s="305"/>
      <c r="C51" s="332"/>
      <c r="D51" s="332"/>
      <c r="E51" s="332"/>
      <c r="F51" s="562"/>
      <c r="G51" s="560">
        <f t="shared" si="0"/>
        <v>0</v>
      </c>
      <c r="H51" s="605"/>
    </row>
    <row r="52" spans="1:8" s="603" customFormat="1" ht="15" x14ac:dyDescent="0.2">
      <c r="A52" s="470">
        <v>33</v>
      </c>
      <c r="B52" s="305"/>
      <c r="C52" s="332"/>
      <c r="D52" s="332"/>
      <c r="E52" s="332"/>
      <c r="F52" s="562"/>
      <c r="G52" s="560">
        <f t="shared" si="0"/>
        <v>0</v>
      </c>
      <c r="H52" s="605"/>
    </row>
    <row r="53" spans="1:8" s="603" customFormat="1" ht="15" x14ac:dyDescent="0.2">
      <c r="A53" s="470">
        <v>34</v>
      </c>
      <c r="B53" s="305"/>
      <c r="C53" s="332"/>
      <c r="D53" s="332"/>
      <c r="E53" s="332"/>
      <c r="F53" s="562"/>
      <c r="G53" s="560">
        <f t="shared" si="0"/>
        <v>0</v>
      </c>
      <c r="H53" s="605"/>
    </row>
    <row r="54" spans="1:8" s="603" customFormat="1" ht="15" x14ac:dyDescent="0.2">
      <c r="A54" s="470">
        <v>35</v>
      </c>
      <c r="B54" s="305"/>
      <c r="C54" s="332"/>
      <c r="D54" s="332"/>
      <c r="E54" s="332"/>
      <c r="F54" s="562"/>
      <c r="G54" s="560">
        <f t="shared" si="0"/>
        <v>0</v>
      </c>
      <c r="H54" s="605"/>
    </row>
    <row r="55" spans="1:8" s="603" customFormat="1" ht="15" x14ac:dyDescent="0.2">
      <c r="A55" s="470">
        <v>36</v>
      </c>
      <c r="B55" s="305"/>
      <c r="C55" s="332"/>
      <c r="D55" s="332"/>
      <c r="E55" s="332"/>
      <c r="F55" s="562"/>
      <c r="G55" s="560">
        <f t="shared" si="0"/>
        <v>0</v>
      </c>
      <c r="H55" s="605"/>
    </row>
    <row r="56" spans="1:8" s="603" customFormat="1" ht="15" x14ac:dyDescent="0.2">
      <c r="A56" s="470">
        <v>37</v>
      </c>
      <c r="B56" s="305"/>
      <c r="C56" s="332"/>
      <c r="D56" s="332"/>
      <c r="E56" s="332"/>
      <c r="F56" s="562"/>
      <c r="G56" s="560">
        <f t="shared" si="0"/>
        <v>0</v>
      </c>
      <c r="H56" s="605"/>
    </row>
    <row r="57" spans="1:8" s="603" customFormat="1" ht="15" x14ac:dyDescent="0.2">
      <c r="A57" s="470">
        <v>38</v>
      </c>
      <c r="B57" s="305"/>
      <c r="C57" s="332"/>
      <c r="D57" s="332"/>
      <c r="E57" s="332"/>
      <c r="F57" s="562"/>
      <c r="G57" s="560">
        <f t="shared" si="0"/>
        <v>0</v>
      </c>
      <c r="H57" s="605"/>
    </row>
    <row r="58" spans="1:8" s="603" customFormat="1" ht="15" x14ac:dyDescent="0.2">
      <c r="A58" s="470">
        <v>39</v>
      </c>
      <c r="B58" s="305"/>
      <c r="C58" s="332"/>
      <c r="D58" s="332"/>
      <c r="E58" s="332"/>
      <c r="F58" s="562"/>
      <c r="G58" s="560">
        <f t="shared" si="0"/>
        <v>0</v>
      </c>
      <c r="H58" s="605"/>
    </row>
    <row r="59" spans="1:8" s="603" customFormat="1" ht="15" x14ac:dyDescent="0.2">
      <c r="A59" s="470">
        <v>40</v>
      </c>
      <c r="B59" s="305"/>
      <c r="C59" s="332"/>
      <c r="D59" s="332"/>
      <c r="E59" s="332"/>
      <c r="F59" s="562"/>
      <c r="G59" s="560">
        <f t="shared" si="0"/>
        <v>0</v>
      </c>
      <c r="H59" s="605"/>
    </row>
    <row r="60" spans="1:8" s="603" customFormat="1" ht="15" x14ac:dyDescent="0.2">
      <c r="A60" s="470">
        <v>41</v>
      </c>
      <c r="B60" s="305"/>
      <c r="C60" s="332"/>
      <c r="D60" s="332"/>
      <c r="E60" s="332"/>
      <c r="F60" s="562"/>
      <c r="G60" s="560">
        <f t="shared" si="0"/>
        <v>0</v>
      </c>
      <c r="H60" s="605"/>
    </row>
    <row r="61" spans="1:8" s="603" customFormat="1" ht="15" x14ac:dyDescent="0.2">
      <c r="A61" s="470">
        <v>42</v>
      </c>
      <c r="B61" s="305"/>
      <c r="C61" s="332"/>
      <c r="D61" s="332"/>
      <c r="E61" s="332"/>
      <c r="F61" s="562"/>
      <c r="G61" s="560">
        <f t="shared" si="0"/>
        <v>0</v>
      </c>
      <c r="H61" s="605"/>
    </row>
    <row r="62" spans="1:8" s="603" customFormat="1" ht="15" x14ac:dyDescent="0.2">
      <c r="A62" s="470">
        <v>43</v>
      </c>
      <c r="B62" s="305"/>
      <c r="C62" s="332"/>
      <c r="D62" s="332"/>
      <c r="E62" s="332"/>
      <c r="F62" s="562"/>
      <c r="G62" s="560">
        <f t="shared" si="0"/>
        <v>0</v>
      </c>
      <c r="H62" s="605"/>
    </row>
    <row r="63" spans="1:8" s="603" customFormat="1" ht="15" x14ac:dyDescent="0.2">
      <c r="A63" s="470">
        <v>44</v>
      </c>
      <c r="B63" s="305"/>
      <c r="C63" s="332"/>
      <c r="D63" s="332"/>
      <c r="E63" s="332"/>
      <c r="F63" s="562"/>
      <c r="G63" s="560">
        <f t="shared" si="0"/>
        <v>0</v>
      </c>
      <c r="H63" s="605"/>
    </row>
    <row r="64" spans="1:8" s="603" customFormat="1" ht="15" x14ac:dyDescent="0.2">
      <c r="A64" s="470">
        <v>45</v>
      </c>
      <c r="B64" s="305"/>
      <c r="C64" s="332"/>
      <c r="D64" s="332"/>
      <c r="E64" s="332"/>
      <c r="F64" s="562"/>
      <c r="G64" s="560">
        <f t="shared" si="0"/>
        <v>0</v>
      </c>
      <c r="H64" s="605"/>
    </row>
    <row r="65" spans="1:8" s="603" customFormat="1" ht="15" x14ac:dyDescent="0.2">
      <c r="A65" s="470">
        <v>46</v>
      </c>
      <c r="B65" s="305"/>
      <c r="C65" s="332"/>
      <c r="D65" s="332"/>
      <c r="E65" s="332"/>
      <c r="F65" s="562"/>
      <c r="G65" s="560">
        <f t="shared" si="0"/>
        <v>0</v>
      </c>
      <c r="H65" s="605"/>
    </row>
    <row r="66" spans="1:8" s="603" customFormat="1" ht="15" x14ac:dyDescent="0.2">
      <c r="A66" s="470">
        <v>47</v>
      </c>
      <c r="B66" s="305"/>
      <c r="C66" s="332"/>
      <c r="D66" s="332"/>
      <c r="E66" s="332"/>
      <c r="F66" s="562"/>
      <c r="G66" s="560">
        <f t="shared" si="0"/>
        <v>0</v>
      </c>
      <c r="H66" s="605"/>
    </row>
    <row r="67" spans="1:8" s="603" customFormat="1" ht="15" x14ac:dyDescent="0.2">
      <c r="A67" s="470">
        <v>48</v>
      </c>
      <c r="B67" s="305"/>
      <c r="C67" s="332"/>
      <c r="D67" s="332"/>
      <c r="E67" s="332"/>
      <c r="F67" s="562"/>
      <c r="G67" s="560">
        <f t="shared" si="0"/>
        <v>0</v>
      </c>
      <c r="H67" s="605"/>
    </row>
    <row r="68" spans="1:8" s="603" customFormat="1" ht="15" x14ac:dyDescent="0.2">
      <c r="A68" s="470">
        <v>49</v>
      </c>
      <c r="B68" s="305"/>
      <c r="C68" s="332"/>
      <c r="D68" s="332"/>
      <c r="E68" s="332"/>
      <c r="F68" s="562"/>
      <c r="G68" s="560">
        <f t="shared" si="0"/>
        <v>0</v>
      </c>
      <c r="H68" s="605"/>
    </row>
    <row r="69" spans="1:8" s="603" customFormat="1" ht="15" x14ac:dyDescent="0.2">
      <c r="A69" s="470">
        <v>50</v>
      </c>
      <c r="B69" s="305"/>
      <c r="C69" s="332"/>
      <c r="D69" s="332"/>
      <c r="E69" s="332"/>
      <c r="F69" s="562"/>
      <c r="G69" s="560">
        <f t="shared" si="0"/>
        <v>0</v>
      </c>
      <c r="H69" s="605"/>
    </row>
    <row r="70" spans="1:8" s="603" customFormat="1" ht="15" x14ac:dyDescent="0.2">
      <c r="A70" s="470">
        <v>51</v>
      </c>
      <c r="B70" s="305"/>
      <c r="C70" s="332"/>
      <c r="D70" s="332"/>
      <c r="E70" s="332"/>
      <c r="F70" s="562"/>
      <c r="G70" s="560">
        <f t="shared" si="0"/>
        <v>0</v>
      </c>
      <c r="H70" s="605"/>
    </row>
    <row r="71" spans="1:8" s="603" customFormat="1" ht="15" x14ac:dyDescent="0.2">
      <c r="A71" s="470">
        <v>52</v>
      </c>
      <c r="B71" s="305"/>
      <c r="C71" s="332"/>
      <c r="D71" s="332"/>
      <c r="E71" s="332"/>
      <c r="F71" s="562"/>
      <c r="G71" s="560">
        <f t="shared" si="0"/>
        <v>0</v>
      </c>
      <c r="H71" s="605"/>
    </row>
    <row r="72" spans="1:8" s="603" customFormat="1" ht="15" x14ac:dyDescent="0.2">
      <c r="A72" s="470">
        <v>53</v>
      </c>
      <c r="B72" s="305"/>
      <c r="C72" s="332"/>
      <c r="D72" s="332"/>
      <c r="E72" s="332"/>
      <c r="F72" s="562"/>
      <c r="G72" s="560">
        <f t="shared" si="0"/>
        <v>0</v>
      </c>
      <c r="H72" s="605"/>
    </row>
    <row r="73" spans="1:8" s="603" customFormat="1" ht="15" x14ac:dyDescent="0.2">
      <c r="A73" s="470">
        <v>54</v>
      </c>
      <c r="B73" s="305"/>
      <c r="C73" s="332"/>
      <c r="D73" s="332"/>
      <c r="E73" s="332"/>
      <c r="F73" s="562"/>
      <c r="G73" s="560">
        <f t="shared" si="0"/>
        <v>0</v>
      </c>
      <c r="H73" s="605"/>
    </row>
    <row r="74" spans="1:8" s="603" customFormat="1" ht="15" x14ac:dyDescent="0.2">
      <c r="A74" s="470">
        <v>55</v>
      </c>
      <c r="B74" s="305"/>
      <c r="C74" s="332"/>
      <c r="D74" s="332"/>
      <c r="E74" s="332"/>
      <c r="F74" s="562"/>
      <c r="G74" s="560">
        <f t="shared" si="0"/>
        <v>0</v>
      </c>
      <c r="H74" s="605"/>
    </row>
    <row r="75" spans="1:8" s="603" customFormat="1" ht="15" x14ac:dyDescent="0.2">
      <c r="A75" s="470">
        <v>56</v>
      </c>
      <c r="B75" s="305"/>
      <c r="C75" s="332"/>
      <c r="D75" s="332"/>
      <c r="E75" s="332"/>
      <c r="F75" s="562"/>
      <c r="G75" s="560">
        <f t="shared" si="0"/>
        <v>0</v>
      </c>
      <c r="H75" s="605"/>
    </row>
    <row r="76" spans="1:8" s="603" customFormat="1" ht="15" x14ac:dyDescent="0.2">
      <c r="A76" s="470">
        <v>57</v>
      </c>
      <c r="B76" s="305"/>
      <c r="C76" s="332"/>
      <c r="D76" s="332"/>
      <c r="E76" s="332"/>
      <c r="F76" s="562"/>
      <c r="G76" s="560">
        <f t="shared" si="0"/>
        <v>0</v>
      </c>
      <c r="H76" s="605"/>
    </row>
    <row r="77" spans="1:8" s="603" customFormat="1" ht="15" x14ac:dyDescent="0.2">
      <c r="A77" s="470">
        <v>58</v>
      </c>
      <c r="B77" s="305"/>
      <c r="C77" s="332"/>
      <c r="D77" s="332"/>
      <c r="E77" s="332"/>
      <c r="F77" s="562"/>
      <c r="G77" s="560">
        <f t="shared" si="0"/>
        <v>0</v>
      </c>
      <c r="H77" s="605"/>
    </row>
    <row r="78" spans="1:8" s="603" customFormat="1" ht="15" x14ac:dyDescent="0.2">
      <c r="A78" s="470">
        <v>59</v>
      </c>
      <c r="B78" s="305"/>
      <c r="C78" s="332"/>
      <c r="D78" s="332"/>
      <c r="E78" s="332"/>
      <c r="F78" s="562"/>
      <c r="G78" s="560">
        <f t="shared" si="0"/>
        <v>0</v>
      </c>
      <c r="H78" s="605"/>
    </row>
    <row r="79" spans="1:8" s="603" customFormat="1" ht="15" x14ac:dyDescent="0.2">
      <c r="A79" s="470">
        <v>60</v>
      </c>
      <c r="B79" s="305"/>
      <c r="C79" s="332"/>
      <c r="D79" s="332"/>
      <c r="E79" s="332"/>
      <c r="F79" s="562"/>
      <c r="G79" s="560">
        <f t="shared" si="0"/>
        <v>0</v>
      </c>
      <c r="H79" s="605"/>
    </row>
    <row r="80" spans="1:8" s="603" customFormat="1" ht="15" x14ac:dyDescent="0.2">
      <c r="A80" s="470">
        <v>61</v>
      </c>
      <c r="B80" s="305"/>
      <c r="C80" s="332"/>
      <c r="D80" s="332"/>
      <c r="E80" s="332"/>
      <c r="F80" s="562"/>
      <c r="G80" s="560">
        <f t="shared" si="0"/>
        <v>0</v>
      </c>
      <c r="H80" s="605"/>
    </row>
    <row r="81" spans="1:8" s="603" customFormat="1" ht="15" x14ac:dyDescent="0.2">
      <c r="A81" s="470">
        <v>62</v>
      </c>
      <c r="B81" s="305"/>
      <c r="C81" s="332"/>
      <c r="D81" s="332"/>
      <c r="E81" s="332"/>
      <c r="F81" s="562"/>
      <c r="G81" s="560">
        <f t="shared" si="0"/>
        <v>0</v>
      </c>
      <c r="H81" s="605"/>
    </row>
    <row r="82" spans="1:8" s="603" customFormat="1" ht="15" x14ac:dyDescent="0.2">
      <c r="A82" s="470">
        <v>63</v>
      </c>
      <c r="B82" s="305"/>
      <c r="C82" s="332"/>
      <c r="D82" s="332"/>
      <c r="E82" s="332"/>
      <c r="F82" s="562"/>
      <c r="G82" s="560">
        <f t="shared" si="0"/>
        <v>0</v>
      </c>
      <c r="H82" s="605"/>
    </row>
    <row r="83" spans="1:8" s="603" customFormat="1" ht="15" x14ac:dyDescent="0.2">
      <c r="A83" s="470">
        <v>64</v>
      </c>
      <c r="B83" s="305"/>
      <c r="C83" s="332"/>
      <c r="D83" s="332"/>
      <c r="E83" s="332"/>
      <c r="F83" s="562"/>
      <c r="G83" s="560">
        <f t="shared" si="0"/>
        <v>0</v>
      </c>
      <c r="H83" s="605"/>
    </row>
    <row r="84" spans="1:8" s="603" customFormat="1" ht="15" x14ac:dyDescent="0.2">
      <c r="A84" s="470">
        <v>65</v>
      </c>
      <c r="B84" s="305"/>
      <c r="C84" s="332"/>
      <c r="D84" s="332"/>
      <c r="E84" s="332"/>
      <c r="F84" s="562"/>
      <c r="G84" s="560">
        <f t="shared" si="0"/>
        <v>0</v>
      </c>
      <c r="H84" s="605"/>
    </row>
    <row r="85" spans="1:8" s="603" customFormat="1" ht="15" x14ac:dyDescent="0.2">
      <c r="A85" s="470">
        <v>66</v>
      </c>
      <c r="B85" s="305"/>
      <c r="C85" s="332"/>
      <c r="D85" s="332"/>
      <c r="E85" s="332"/>
      <c r="F85" s="562"/>
      <c r="G85" s="560">
        <f t="shared" ref="G85:G148" si="1">ROUND(ROUNDDOWN(F85,0)*0.3,2)</f>
        <v>0</v>
      </c>
      <c r="H85" s="605"/>
    </row>
    <row r="86" spans="1:8" s="603" customFormat="1" ht="15" x14ac:dyDescent="0.2">
      <c r="A86" s="470">
        <v>67</v>
      </c>
      <c r="B86" s="305"/>
      <c r="C86" s="332"/>
      <c r="D86" s="332"/>
      <c r="E86" s="332"/>
      <c r="F86" s="562"/>
      <c r="G86" s="560">
        <f t="shared" si="1"/>
        <v>0</v>
      </c>
      <c r="H86" s="605"/>
    </row>
    <row r="87" spans="1:8" s="603" customFormat="1" ht="15" x14ac:dyDescent="0.2">
      <c r="A87" s="470">
        <v>68</v>
      </c>
      <c r="B87" s="305"/>
      <c r="C87" s="332"/>
      <c r="D87" s="332"/>
      <c r="E87" s="332"/>
      <c r="F87" s="562"/>
      <c r="G87" s="560">
        <f t="shared" si="1"/>
        <v>0</v>
      </c>
      <c r="H87" s="605"/>
    </row>
    <row r="88" spans="1:8" s="603" customFormat="1" ht="15" x14ac:dyDescent="0.2">
      <c r="A88" s="470">
        <v>69</v>
      </c>
      <c r="B88" s="305"/>
      <c r="C88" s="332"/>
      <c r="D88" s="332"/>
      <c r="E88" s="332"/>
      <c r="F88" s="562"/>
      <c r="G88" s="560">
        <f t="shared" si="1"/>
        <v>0</v>
      </c>
      <c r="H88" s="605"/>
    </row>
    <row r="89" spans="1:8" s="603" customFormat="1" ht="15" x14ac:dyDescent="0.2">
      <c r="A89" s="470">
        <v>70</v>
      </c>
      <c r="B89" s="305"/>
      <c r="C89" s="332"/>
      <c r="D89" s="332"/>
      <c r="E89" s="332"/>
      <c r="F89" s="562"/>
      <c r="G89" s="560">
        <f t="shared" si="1"/>
        <v>0</v>
      </c>
      <c r="H89" s="605"/>
    </row>
    <row r="90" spans="1:8" s="603" customFormat="1" ht="15" x14ac:dyDescent="0.2">
      <c r="A90" s="470">
        <v>71</v>
      </c>
      <c r="B90" s="305"/>
      <c r="C90" s="332"/>
      <c r="D90" s="332"/>
      <c r="E90" s="332"/>
      <c r="F90" s="562"/>
      <c r="G90" s="560">
        <f t="shared" si="1"/>
        <v>0</v>
      </c>
      <c r="H90" s="605"/>
    </row>
    <row r="91" spans="1:8" s="603" customFormat="1" ht="15" x14ac:dyDescent="0.2">
      <c r="A91" s="470">
        <v>72</v>
      </c>
      <c r="B91" s="305"/>
      <c r="C91" s="332"/>
      <c r="D91" s="332"/>
      <c r="E91" s="332"/>
      <c r="F91" s="562"/>
      <c r="G91" s="560">
        <f t="shared" si="1"/>
        <v>0</v>
      </c>
      <c r="H91" s="605"/>
    </row>
    <row r="92" spans="1:8" s="603" customFormat="1" ht="15" x14ac:dyDescent="0.2">
      <c r="A92" s="470">
        <v>73</v>
      </c>
      <c r="B92" s="305"/>
      <c r="C92" s="332"/>
      <c r="D92" s="332"/>
      <c r="E92" s="332"/>
      <c r="F92" s="562"/>
      <c r="G92" s="560">
        <f t="shared" si="1"/>
        <v>0</v>
      </c>
      <c r="H92" s="605"/>
    </row>
    <row r="93" spans="1:8" s="603" customFormat="1" ht="15" x14ac:dyDescent="0.2">
      <c r="A93" s="470">
        <v>74</v>
      </c>
      <c r="B93" s="305"/>
      <c r="C93" s="332"/>
      <c r="D93" s="332"/>
      <c r="E93" s="332"/>
      <c r="F93" s="562"/>
      <c r="G93" s="560">
        <f t="shared" si="1"/>
        <v>0</v>
      </c>
      <c r="H93" s="605"/>
    </row>
    <row r="94" spans="1:8" s="603" customFormat="1" ht="15" x14ac:dyDescent="0.2">
      <c r="A94" s="470">
        <v>75</v>
      </c>
      <c r="B94" s="305"/>
      <c r="C94" s="332"/>
      <c r="D94" s="332"/>
      <c r="E94" s="332"/>
      <c r="F94" s="562"/>
      <c r="G94" s="560">
        <f t="shared" si="1"/>
        <v>0</v>
      </c>
      <c r="H94" s="605"/>
    </row>
    <row r="95" spans="1:8" s="603" customFormat="1" ht="15" x14ac:dyDescent="0.2">
      <c r="A95" s="470">
        <v>76</v>
      </c>
      <c r="B95" s="305"/>
      <c r="C95" s="332"/>
      <c r="D95" s="332"/>
      <c r="E95" s="332"/>
      <c r="F95" s="562"/>
      <c r="G95" s="560">
        <f t="shared" si="1"/>
        <v>0</v>
      </c>
      <c r="H95" s="605"/>
    </row>
    <row r="96" spans="1:8" s="603" customFormat="1" ht="15" x14ac:dyDescent="0.2">
      <c r="A96" s="470">
        <v>77</v>
      </c>
      <c r="B96" s="305"/>
      <c r="C96" s="332"/>
      <c r="D96" s="332"/>
      <c r="E96" s="332"/>
      <c r="F96" s="562"/>
      <c r="G96" s="560">
        <f t="shared" si="1"/>
        <v>0</v>
      </c>
      <c r="H96" s="605"/>
    </row>
    <row r="97" spans="1:8" s="603" customFormat="1" ht="15" x14ac:dyDescent="0.2">
      <c r="A97" s="470">
        <v>78</v>
      </c>
      <c r="B97" s="305"/>
      <c r="C97" s="332"/>
      <c r="D97" s="332"/>
      <c r="E97" s="332"/>
      <c r="F97" s="562"/>
      <c r="G97" s="560">
        <f t="shared" si="1"/>
        <v>0</v>
      </c>
      <c r="H97" s="605"/>
    </row>
    <row r="98" spans="1:8" s="603" customFormat="1" ht="15" x14ac:dyDescent="0.2">
      <c r="A98" s="470">
        <v>79</v>
      </c>
      <c r="B98" s="305"/>
      <c r="C98" s="332"/>
      <c r="D98" s="332"/>
      <c r="E98" s="332"/>
      <c r="F98" s="562"/>
      <c r="G98" s="560">
        <f t="shared" si="1"/>
        <v>0</v>
      </c>
      <c r="H98" s="605"/>
    </row>
    <row r="99" spans="1:8" s="603" customFormat="1" ht="15" x14ac:dyDescent="0.2">
      <c r="A99" s="470">
        <v>80</v>
      </c>
      <c r="B99" s="305"/>
      <c r="C99" s="332"/>
      <c r="D99" s="332"/>
      <c r="E99" s="332"/>
      <c r="F99" s="562"/>
      <c r="G99" s="560">
        <f t="shared" si="1"/>
        <v>0</v>
      </c>
      <c r="H99" s="605"/>
    </row>
    <row r="100" spans="1:8" s="603" customFormat="1" ht="15" x14ac:dyDescent="0.2">
      <c r="A100" s="470">
        <v>81</v>
      </c>
      <c r="B100" s="305"/>
      <c r="C100" s="332"/>
      <c r="D100" s="332"/>
      <c r="E100" s="332"/>
      <c r="F100" s="562"/>
      <c r="G100" s="560">
        <f t="shared" si="1"/>
        <v>0</v>
      </c>
      <c r="H100" s="605"/>
    </row>
    <row r="101" spans="1:8" s="603" customFormat="1" ht="15" x14ac:dyDescent="0.2">
      <c r="A101" s="470">
        <v>82</v>
      </c>
      <c r="B101" s="305"/>
      <c r="C101" s="332"/>
      <c r="D101" s="332"/>
      <c r="E101" s="332"/>
      <c r="F101" s="562"/>
      <c r="G101" s="560">
        <f t="shared" si="1"/>
        <v>0</v>
      </c>
      <c r="H101" s="605"/>
    </row>
    <row r="102" spans="1:8" s="603" customFormat="1" ht="15" x14ac:dyDescent="0.2">
      <c r="A102" s="470">
        <v>83</v>
      </c>
      <c r="B102" s="305"/>
      <c r="C102" s="332"/>
      <c r="D102" s="332"/>
      <c r="E102" s="332"/>
      <c r="F102" s="562"/>
      <c r="G102" s="560">
        <f t="shared" si="1"/>
        <v>0</v>
      </c>
      <c r="H102" s="605"/>
    </row>
    <row r="103" spans="1:8" s="603" customFormat="1" ht="15" x14ac:dyDescent="0.2">
      <c r="A103" s="470">
        <v>84</v>
      </c>
      <c r="B103" s="305"/>
      <c r="C103" s="332"/>
      <c r="D103" s="332"/>
      <c r="E103" s="332"/>
      <c r="F103" s="562"/>
      <c r="G103" s="560">
        <f t="shared" si="1"/>
        <v>0</v>
      </c>
      <c r="H103" s="605"/>
    </row>
    <row r="104" spans="1:8" s="603" customFormat="1" ht="15" x14ac:dyDescent="0.2">
      <c r="A104" s="470">
        <v>85</v>
      </c>
      <c r="B104" s="305"/>
      <c r="C104" s="332"/>
      <c r="D104" s="332"/>
      <c r="E104" s="332"/>
      <c r="F104" s="562"/>
      <c r="G104" s="560">
        <f t="shared" si="1"/>
        <v>0</v>
      </c>
      <c r="H104" s="605"/>
    </row>
    <row r="105" spans="1:8" s="603" customFormat="1" ht="15" x14ac:dyDescent="0.2">
      <c r="A105" s="470">
        <v>86</v>
      </c>
      <c r="B105" s="305"/>
      <c r="C105" s="332"/>
      <c r="D105" s="332"/>
      <c r="E105" s="332"/>
      <c r="F105" s="562"/>
      <c r="G105" s="560">
        <f t="shared" si="1"/>
        <v>0</v>
      </c>
      <c r="H105" s="605"/>
    </row>
    <row r="106" spans="1:8" s="603" customFormat="1" ht="15" x14ac:dyDescent="0.2">
      <c r="A106" s="470">
        <v>87</v>
      </c>
      <c r="B106" s="305"/>
      <c r="C106" s="332"/>
      <c r="D106" s="332"/>
      <c r="E106" s="332"/>
      <c r="F106" s="562"/>
      <c r="G106" s="560">
        <f t="shared" si="1"/>
        <v>0</v>
      </c>
      <c r="H106" s="605"/>
    </row>
    <row r="107" spans="1:8" s="603" customFormat="1" ht="15" x14ac:dyDescent="0.2">
      <c r="A107" s="470">
        <v>88</v>
      </c>
      <c r="B107" s="305"/>
      <c r="C107" s="332"/>
      <c r="D107" s="332"/>
      <c r="E107" s="332"/>
      <c r="F107" s="562"/>
      <c r="G107" s="560">
        <f t="shared" si="1"/>
        <v>0</v>
      </c>
      <c r="H107" s="605"/>
    </row>
    <row r="108" spans="1:8" s="603" customFormat="1" ht="15" x14ac:dyDescent="0.2">
      <c r="A108" s="470">
        <v>89</v>
      </c>
      <c r="B108" s="305"/>
      <c r="C108" s="332"/>
      <c r="D108" s="332"/>
      <c r="E108" s="332"/>
      <c r="F108" s="562"/>
      <c r="G108" s="560">
        <f t="shared" si="1"/>
        <v>0</v>
      </c>
      <c r="H108" s="605"/>
    </row>
    <row r="109" spans="1:8" s="603" customFormat="1" ht="15" x14ac:dyDescent="0.2">
      <c r="A109" s="470">
        <v>90</v>
      </c>
      <c r="B109" s="305"/>
      <c r="C109" s="332"/>
      <c r="D109" s="332"/>
      <c r="E109" s="332"/>
      <c r="F109" s="562"/>
      <c r="G109" s="560">
        <f t="shared" si="1"/>
        <v>0</v>
      </c>
      <c r="H109" s="605"/>
    </row>
    <row r="110" spans="1:8" s="603" customFormat="1" ht="15" x14ac:dyDescent="0.2">
      <c r="A110" s="470">
        <v>91</v>
      </c>
      <c r="B110" s="305"/>
      <c r="C110" s="332"/>
      <c r="D110" s="332"/>
      <c r="E110" s="332"/>
      <c r="F110" s="562"/>
      <c r="G110" s="560">
        <f t="shared" si="1"/>
        <v>0</v>
      </c>
      <c r="H110" s="605"/>
    </row>
    <row r="111" spans="1:8" s="603" customFormat="1" ht="15" x14ac:dyDescent="0.2">
      <c r="A111" s="470">
        <v>92</v>
      </c>
      <c r="B111" s="305"/>
      <c r="C111" s="332"/>
      <c r="D111" s="332"/>
      <c r="E111" s="332"/>
      <c r="F111" s="562"/>
      <c r="G111" s="560">
        <f t="shared" si="1"/>
        <v>0</v>
      </c>
      <c r="H111" s="605"/>
    </row>
    <row r="112" spans="1:8" s="603" customFormat="1" ht="15" x14ac:dyDescent="0.2">
      <c r="A112" s="470">
        <v>93</v>
      </c>
      <c r="B112" s="305"/>
      <c r="C112" s="332"/>
      <c r="D112" s="332"/>
      <c r="E112" s="332"/>
      <c r="F112" s="562"/>
      <c r="G112" s="560">
        <f t="shared" si="1"/>
        <v>0</v>
      </c>
      <c r="H112" s="605"/>
    </row>
    <row r="113" spans="1:8" s="603" customFormat="1" ht="15" x14ac:dyDescent="0.2">
      <c r="A113" s="470">
        <v>94</v>
      </c>
      <c r="B113" s="305"/>
      <c r="C113" s="332"/>
      <c r="D113" s="332"/>
      <c r="E113" s="332"/>
      <c r="F113" s="562"/>
      <c r="G113" s="560">
        <f t="shared" si="1"/>
        <v>0</v>
      </c>
      <c r="H113" s="605"/>
    </row>
    <row r="114" spans="1:8" s="603" customFormat="1" ht="15" x14ac:dyDescent="0.2">
      <c r="A114" s="470">
        <v>95</v>
      </c>
      <c r="B114" s="305"/>
      <c r="C114" s="332"/>
      <c r="D114" s="332"/>
      <c r="E114" s="332"/>
      <c r="F114" s="562"/>
      <c r="G114" s="560">
        <f t="shared" si="1"/>
        <v>0</v>
      </c>
      <c r="H114" s="605"/>
    </row>
    <row r="115" spans="1:8" s="603" customFormat="1" ht="15" x14ac:dyDescent="0.2">
      <c r="A115" s="470">
        <v>96</v>
      </c>
      <c r="B115" s="305"/>
      <c r="C115" s="332"/>
      <c r="D115" s="332"/>
      <c r="E115" s="332"/>
      <c r="F115" s="562"/>
      <c r="G115" s="560">
        <f t="shared" si="1"/>
        <v>0</v>
      </c>
      <c r="H115" s="605"/>
    </row>
    <row r="116" spans="1:8" s="603" customFormat="1" ht="15" x14ac:dyDescent="0.2">
      <c r="A116" s="470">
        <v>97</v>
      </c>
      <c r="B116" s="305"/>
      <c r="C116" s="332"/>
      <c r="D116" s="332"/>
      <c r="E116" s="332"/>
      <c r="F116" s="562"/>
      <c r="G116" s="560">
        <f t="shared" si="1"/>
        <v>0</v>
      </c>
      <c r="H116" s="605"/>
    </row>
    <row r="117" spans="1:8" s="603" customFormat="1" ht="15" x14ac:dyDescent="0.2">
      <c r="A117" s="470">
        <v>98</v>
      </c>
      <c r="B117" s="305"/>
      <c r="C117" s="332"/>
      <c r="D117" s="332"/>
      <c r="E117" s="332"/>
      <c r="F117" s="562"/>
      <c r="G117" s="560">
        <f t="shared" si="1"/>
        <v>0</v>
      </c>
      <c r="H117" s="605"/>
    </row>
    <row r="118" spans="1:8" s="603" customFormat="1" ht="15" x14ac:dyDescent="0.2">
      <c r="A118" s="470">
        <v>99</v>
      </c>
      <c r="B118" s="305"/>
      <c r="C118" s="332"/>
      <c r="D118" s="332"/>
      <c r="E118" s="332"/>
      <c r="F118" s="562"/>
      <c r="G118" s="560">
        <f t="shared" si="1"/>
        <v>0</v>
      </c>
      <c r="H118" s="605"/>
    </row>
    <row r="119" spans="1:8" s="603" customFormat="1" ht="15" x14ac:dyDescent="0.2">
      <c r="A119" s="470">
        <v>100</v>
      </c>
      <c r="B119" s="305"/>
      <c r="C119" s="332"/>
      <c r="D119" s="332"/>
      <c r="E119" s="332"/>
      <c r="F119" s="562"/>
      <c r="G119" s="560">
        <f t="shared" si="1"/>
        <v>0</v>
      </c>
      <c r="H119" s="605"/>
    </row>
    <row r="120" spans="1:8" s="603" customFormat="1" ht="15" x14ac:dyDescent="0.2">
      <c r="A120" s="470">
        <v>101</v>
      </c>
      <c r="B120" s="305"/>
      <c r="C120" s="332"/>
      <c r="D120" s="332"/>
      <c r="E120" s="332"/>
      <c r="F120" s="562"/>
      <c r="G120" s="560">
        <f t="shared" si="1"/>
        <v>0</v>
      </c>
      <c r="H120" s="605"/>
    </row>
    <row r="121" spans="1:8" s="603" customFormat="1" ht="15" x14ac:dyDescent="0.2">
      <c r="A121" s="470">
        <v>102</v>
      </c>
      <c r="B121" s="305"/>
      <c r="C121" s="332"/>
      <c r="D121" s="332"/>
      <c r="E121" s="332"/>
      <c r="F121" s="562"/>
      <c r="G121" s="560">
        <f t="shared" si="1"/>
        <v>0</v>
      </c>
      <c r="H121" s="605"/>
    </row>
    <row r="122" spans="1:8" s="603" customFormat="1" ht="15" x14ac:dyDescent="0.2">
      <c r="A122" s="470">
        <v>103</v>
      </c>
      <c r="B122" s="305"/>
      <c r="C122" s="332"/>
      <c r="D122" s="332"/>
      <c r="E122" s="332"/>
      <c r="F122" s="562"/>
      <c r="G122" s="560">
        <f t="shared" si="1"/>
        <v>0</v>
      </c>
      <c r="H122" s="605"/>
    </row>
    <row r="123" spans="1:8" s="603" customFormat="1" ht="15" x14ac:dyDescent="0.2">
      <c r="A123" s="470">
        <v>104</v>
      </c>
      <c r="B123" s="305"/>
      <c r="C123" s="332"/>
      <c r="D123" s="332"/>
      <c r="E123" s="332"/>
      <c r="F123" s="562"/>
      <c r="G123" s="560">
        <f t="shared" si="1"/>
        <v>0</v>
      </c>
      <c r="H123" s="605"/>
    </row>
    <row r="124" spans="1:8" s="603" customFormat="1" ht="15" x14ac:dyDescent="0.2">
      <c r="A124" s="470">
        <v>105</v>
      </c>
      <c r="B124" s="305"/>
      <c r="C124" s="332"/>
      <c r="D124" s="332"/>
      <c r="E124" s="332"/>
      <c r="F124" s="562"/>
      <c r="G124" s="560">
        <f t="shared" si="1"/>
        <v>0</v>
      </c>
      <c r="H124" s="605"/>
    </row>
    <row r="125" spans="1:8" s="603" customFormat="1" ht="15" x14ac:dyDescent="0.2">
      <c r="A125" s="470">
        <v>106</v>
      </c>
      <c r="B125" s="305"/>
      <c r="C125" s="332"/>
      <c r="D125" s="332"/>
      <c r="E125" s="332"/>
      <c r="F125" s="562"/>
      <c r="G125" s="560">
        <f t="shared" si="1"/>
        <v>0</v>
      </c>
      <c r="H125" s="605"/>
    </row>
    <row r="126" spans="1:8" s="603" customFormat="1" ht="15" x14ac:dyDescent="0.2">
      <c r="A126" s="470">
        <v>107</v>
      </c>
      <c r="B126" s="305"/>
      <c r="C126" s="332"/>
      <c r="D126" s="332"/>
      <c r="E126" s="332"/>
      <c r="F126" s="562"/>
      <c r="G126" s="560">
        <f t="shared" si="1"/>
        <v>0</v>
      </c>
      <c r="H126" s="605"/>
    </row>
    <row r="127" spans="1:8" s="603" customFormat="1" ht="15" x14ac:dyDescent="0.2">
      <c r="A127" s="470">
        <v>108</v>
      </c>
      <c r="B127" s="305"/>
      <c r="C127" s="332"/>
      <c r="D127" s="332"/>
      <c r="E127" s="332"/>
      <c r="F127" s="562"/>
      <c r="G127" s="560">
        <f t="shared" si="1"/>
        <v>0</v>
      </c>
      <c r="H127" s="605"/>
    </row>
    <row r="128" spans="1:8" s="603" customFormat="1" ht="15" x14ac:dyDescent="0.2">
      <c r="A128" s="470">
        <v>109</v>
      </c>
      <c r="B128" s="305"/>
      <c r="C128" s="332"/>
      <c r="D128" s="332"/>
      <c r="E128" s="332"/>
      <c r="F128" s="562"/>
      <c r="G128" s="560">
        <f t="shared" si="1"/>
        <v>0</v>
      </c>
      <c r="H128" s="605"/>
    </row>
    <row r="129" spans="1:8" s="603" customFormat="1" ht="15" x14ac:dyDescent="0.2">
      <c r="A129" s="470">
        <v>110</v>
      </c>
      <c r="B129" s="305"/>
      <c r="C129" s="332"/>
      <c r="D129" s="332"/>
      <c r="E129" s="332"/>
      <c r="F129" s="562"/>
      <c r="G129" s="560">
        <f t="shared" si="1"/>
        <v>0</v>
      </c>
      <c r="H129" s="605"/>
    </row>
    <row r="130" spans="1:8" s="603" customFormat="1" ht="15" x14ac:dyDescent="0.2">
      <c r="A130" s="470">
        <v>111</v>
      </c>
      <c r="B130" s="305"/>
      <c r="C130" s="332"/>
      <c r="D130" s="332"/>
      <c r="E130" s="332"/>
      <c r="F130" s="562"/>
      <c r="G130" s="560">
        <f t="shared" si="1"/>
        <v>0</v>
      </c>
      <c r="H130" s="605"/>
    </row>
    <row r="131" spans="1:8" s="603" customFormat="1" ht="15" x14ac:dyDescent="0.2">
      <c r="A131" s="470">
        <v>112</v>
      </c>
      <c r="B131" s="305"/>
      <c r="C131" s="332"/>
      <c r="D131" s="332"/>
      <c r="E131" s="332"/>
      <c r="F131" s="562"/>
      <c r="G131" s="560">
        <f t="shared" si="1"/>
        <v>0</v>
      </c>
      <c r="H131" s="605"/>
    </row>
    <row r="132" spans="1:8" s="603" customFormat="1" ht="15" x14ac:dyDescent="0.2">
      <c r="A132" s="470">
        <v>113</v>
      </c>
      <c r="B132" s="305"/>
      <c r="C132" s="332"/>
      <c r="D132" s="332"/>
      <c r="E132" s="332"/>
      <c r="F132" s="562"/>
      <c r="G132" s="560">
        <f t="shared" si="1"/>
        <v>0</v>
      </c>
      <c r="H132" s="605"/>
    </row>
    <row r="133" spans="1:8" s="603" customFormat="1" ht="15" x14ac:dyDescent="0.2">
      <c r="A133" s="470">
        <v>114</v>
      </c>
      <c r="B133" s="305"/>
      <c r="C133" s="332"/>
      <c r="D133" s="332"/>
      <c r="E133" s="332"/>
      <c r="F133" s="562"/>
      <c r="G133" s="560">
        <f t="shared" si="1"/>
        <v>0</v>
      </c>
      <c r="H133" s="605"/>
    </row>
    <row r="134" spans="1:8" s="603" customFormat="1" ht="15" x14ac:dyDescent="0.2">
      <c r="A134" s="470">
        <v>115</v>
      </c>
      <c r="B134" s="305"/>
      <c r="C134" s="332"/>
      <c r="D134" s="332"/>
      <c r="E134" s="332"/>
      <c r="F134" s="562"/>
      <c r="G134" s="560">
        <f t="shared" si="1"/>
        <v>0</v>
      </c>
      <c r="H134" s="605"/>
    </row>
    <row r="135" spans="1:8" s="603" customFormat="1" ht="15" x14ac:dyDescent="0.2">
      <c r="A135" s="470">
        <v>116</v>
      </c>
      <c r="B135" s="305"/>
      <c r="C135" s="332"/>
      <c r="D135" s="332"/>
      <c r="E135" s="332"/>
      <c r="F135" s="562"/>
      <c r="G135" s="560">
        <f t="shared" si="1"/>
        <v>0</v>
      </c>
      <c r="H135" s="605"/>
    </row>
    <row r="136" spans="1:8" s="603" customFormat="1" ht="15" x14ac:dyDescent="0.2">
      <c r="A136" s="470">
        <v>117</v>
      </c>
      <c r="B136" s="305"/>
      <c r="C136" s="332"/>
      <c r="D136" s="332"/>
      <c r="E136" s="332"/>
      <c r="F136" s="562"/>
      <c r="G136" s="560">
        <f t="shared" si="1"/>
        <v>0</v>
      </c>
      <c r="H136" s="605"/>
    </row>
    <row r="137" spans="1:8" s="603" customFormat="1" ht="15" x14ac:dyDescent="0.2">
      <c r="A137" s="470">
        <v>118</v>
      </c>
      <c r="B137" s="305"/>
      <c r="C137" s="332"/>
      <c r="D137" s="332"/>
      <c r="E137" s="332"/>
      <c r="F137" s="562"/>
      <c r="G137" s="560">
        <f t="shared" si="1"/>
        <v>0</v>
      </c>
      <c r="H137" s="605"/>
    </row>
    <row r="138" spans="1:8" s="603" customFormat="1" ht="15" x14ac:dyDescent="0.2">
      <c r="A138" s="470">
        <v>119</v>
      </c>
      <c r="B138" s="305"/>
      <c r="C138" s="332"/>
      <c r="D138" s="332"/>
      <c r="E138" s="332"/>
      <c r="F138" s="562"/>
      <c r="G138" s="560">
        <f t="shared" si="1"/>
        <v>0</v>
      </c>
      <c r="H138" s="605"/>
    </row>
    <row r="139" spans="1:8" s="603" customFormat="1" ht="15" x14ac:dyDescent="0.2">
      <c r="A139" s="470">
        <v>120</v>
      </c>
      <c r="B139" s="305"/>
      <c r="C139" s="332"/>
      <c r="D139" s="332"/>
      <c r="E139" s="332"/>
      <c r="F139" s="562"/>
      <c r="G139" s="560">
        <f t="shared" si="1"/>
        <v>0</v>
      </c>
      <c r="H139" s="605"/>
    </row>
    <row r="140" spans="1:8" s="603" customFormat="1" ht="15" x14ac:dyDescent="0.2">
      <c r="A140" s="470">
        <v>121</v>
      </c>
      <c r="B140" s="305"/>
      <c r="C140" s="332"/>
      <c r="D140" s="332"/>
      <c r="E140" s="332"/>
      <c r="F140" s="562"/>
      <c r="G140" s="560">
        <f t="shared" si="1"/>
        <v>0</v>
      </c>
      <c r="H140" s="605"/>
    </row>
    <row r="141" spans="1:8" s="603" customFormat="1" ht="15" x14ac:dyDescent="0.2">
      <c r="A141" s="470">
        <v>122</v>
      </c>
      <c r="B141" s="305"/>
      <c r="C141" s="332"/>
      <c r="D141" s="332"/>
      <c r="E141" s="332"/>
      <c r="F141" s="562"/>
      <c r="G141" s="560">
        <f t="shared" si="1"/>
        <v>0</v>
      </c>
      <c r="H141" s="605"/>
    </row>
    <row r="142" spans="1:8" s="603" customFormat="1" ht="15" x14ac:dyDescent="0.2">
      <c r="A142" s="470">
        <v>123</v>
      </c>
      <c r="B142" s="305"/>
      <c r="C142" s="332"/>
      <c r="D142" s="332"/>
      <c r="E142" s="332"/>
      <c r="F142" s="562"/>
      <c r="G142" s="560">
        <f t="shared" si="1"/>
        <v>0</v>
      </c>
      <c r="H142" s="605"/>
    </row>
    <row r="143" spans="1:8" s="603" customFormat="1" ht="15" x14ac:dyDescent="0.2">
      <c r="A143" s="470">
        <v>124</v>
      </c>
      <c r="B143" s="305"/>
      <c r="C143" s="332"/>
      <c r="D143" s="332"/>
      <c r="E143" s="332"/>
      <c r="F143" s="562"/>
      <c r="G143" s="560">
        <f t="shared" si="1"/>
        <v>0</v>
      </c>
      <c r="H143" s="605"/>
    </row>
    <row r="144" spans="1:8" s="603" customFormat="1" ht="15" x14ac:dyDescent="0.2">
      <c r="A144" s="470">
        <v>125</v>
      </c>
      <c r="B144" s="305"/>
      <c r="C144" s="332"/>
      <c r="D144" s="332"/>
      <c r="E144" s="332"/>
      <c r="F144" s="562"/>
      <c r="G144" s="560">
        <f t="shared" si="1"/>
        <v>0</v>
      </c>
      <c r="H144" s="605"/>
    </row>
    <row r="145" spans="1:8" s="603" customFormat="1" ht="15" x14ac:dyDescent="0.2">
      <c r="A145" s="470">
        <v>126</v>
      </c>
      <c r="B145" s="305"/>
      <c r="C145" s="332"/>
      <c r="D145" s="332"/>
      <c r="E145" s="332"/>
      <c r="F145" s="562"/>
      <c r="G145" s="560">
        <f t="shared" si="1"/>
        <v>0</v>
      </c>
      <c r="H145" s="605"/>
    </row>
    <row r="146" spans="1:8" s="603" customFormat="1" ht="15" x14ac:dyDescent="0.2">
      <c r="A146" s="470">
        <v>127</v>
      </c>
      <c r="B146" s="305"/>
      <c r="C146" s="332"/>
      <c r="D146" s="332"/>
      <c r="E146" s="332"/>
      <c r="F146" s="562"/>
      <c r="G146" s="560">
        <f t="shared" si="1"/>
        <v>0</v>
      </c>
      <c r="H146" s="605"/>
    </row>
    <row r="147" spans="1:8" s="603" customFormat="1" ht="15" x14ac:dyDescent="0.2">
      <c r="A147" s="470">
        <v>128</v>
      </c>
      <c r="B147" s="305"/>
      <c r="C147" s="332"/>
      <c r="D147" s="332"/>
      <c r="E147" s="332"/>
      <c r="F147" s="562"/>
      <c r="G147" s="560">
        <f t="shared" si="1"/>
        <v>0</v>
      </c>
      <c r="H147" s="605"/>
    </row>
    <row r="148" spans="1:8" s="603" customFormat="1" ht="15" x14ac:dyDescent="0.2">
      <c r="A148" s="470">
        <v>129</v>
      </c>
      <c r="B148" s="305"/>
      <c r="C148" s="332"/>
      <c r="D148" s="332"/>
      <c r="E148" s="332"/>
      <c r="F148" s="562"/>
      <c r="G148" s="560">
        <f t="shared" si="1"/>
        <v>0</v>
      </c>
      <c r="H148" s="605"/>
    </row>
    <row r="149" spans="1:8" s="603" customFormat="1" ht="15" x14ac:dyDescent="0.2">
      <c r="A149" s="470">
        <v>130</v>
      </c>
      <c r="B149" s="305"/>
      <c r="C149" s="332"/>
      <c r="D149" s="332"/>
      <c r="E149" s="332"/>
      <c r="F149" s="562"/>
      <c r="G149" s="560">
        <f t="shared" ref="G149:G212" si="2">ROUND(ROUNDDOWN(F149,0)*0.3,2)</f>
        <v>0</v>
      </c>
      <c r="H149" s="605"/>
    </row>
    <row r="150" spans="1:8" s="603" customFormat="1" ht="15" x14ac:dyDescent="0.2">
      <c r="A150" s="470">
        <v>131</v>
      </c>
      <c r="B150" s="305"/>
      <c r="C150" s="332"/>
      <c r="D150" s="332"/>
      <c r="E150" s="332"/>
      <c r="F150" s="562"/>
      <c r="G150" s="560">
        <f t="shared" si="2"/>
        <v>0</v>
      </c>
      <c r="H150" s="605"/>
    </row>
    <row r="151" spans="1:8" s="603" customFormat="1" ht="15" x14ac:dyDescent="0.2">
      <c r="A151" s="470">
        <v>132</v>
      </c>
      <c r="B151" s="305"/>
      <c r="C151" s="332"/>
      <c r="D151" s="332"/>
      <c r="E151" s="332"/>
      <c r="F151" s="562"/>
      <c r="G151" s="560">
        <f t="shared" si="2"/>
        <v>0</v>
      </c>
      <c r="H151" s="605"/>
    </row>
    <row r="152" spans="1:8" s="603" customFormat="1" ht="15" x14ac:dyDescent="0.2">
      <c r="A152" s="470">
        <v>133</v>
      </c>
      <c r="B152" s="305"/>
      <c r="C152" s="332"/>
      <c r="D152" s="332"/>
      <c r="E152" s="332"/>
      <c r="F152" s="562"/>
      <c r="G152" s="560">
        <f t="shared" si="2"/>
        <v>0</v>
      </c>
      <c r="H152" s="605"/>
    </row>
    <row r="153" spans="1:8" s="603" customFormat="1" ht="15" x14ac:dyDescent="0.2">
      <c r="A153" s="470">
        <v>134</v>
      </c>
      <c r="B153" s="305"/>
      <c r="C153" s="332"/>
      <c r="D153" s="332"/>
      <c r="E153" s="332"/>
      <c r="F153" s="562"/>
      <c r="G153" s="560">
        <f t="shared" si="2"/>
        <v>0</v>
      </c>
      <c r="H153" s="605"/>
    </row>
    <row r="154" spans="1:8" s="603" customFormat="1" ht="15" x14ac:dyDescent="0.2">
      <c r="A154" s="470">
        <v>135</v>
      </c>
      <c r="B154" s="305"/>
      <c r="C154" s="332"/>
      <c r="D154" s="332"/>
      <c r="E154" s="332"/>
      <c r="F154" s="562"/>
      <c r="G154" s="560">
        <f t="shared" si="2"/>
        <v>0</v>
      </c>
      <c r="H154" s="605"/>
    </row>
    <row r="155" spans="1:8" s="603" customFormat="1" ht="15" x14ac:dyDescent="0.2">
      <c r="A155" s="470">
        <v>136</v>
      </c>
      <c r="B155" s="305"/>
      <c r="C155" s="332"/>
      <c r="D155" s="332"/>
      <c r="E155" s="332"/>
      <c r="F155" s="562"/>
      <c r="G155" s="560">
        <f t="shared" si="2"/>
        <v>0</v>
      </c>
      <c r="H155" s="605"/>
    </row>
    <row r="156" spans="1:8" s="603" customFormat="1" ht="15" x14ac:dyDescent="0.2">
      <c r="A156" s="470">
        <v>137</v>
      </c>
      <c r="B156" s="305"/>
      <c r="C156" s="332"/>
      <c r="D156" s="332"/>
      <c r="E156" s="332"/>
      <c r="F156" s="562"/>
      <c r="G156" s="560">
        <f t="shared" si="2"/>
        <v>0</v>
      </c>
      <c r="H156" s="605"/>
    </row>
    <row r="157" spans="1:8" s="603" customFormat="1" ht="15" x14ac:dyDescent="0.2">
      <c r="A157" s="470">
        <v>138</v>
      </c>
      <c r="B157" s="305"/>
      <c r="C157" s="332"/>
      <c r="D157" s="332"/>
      <c r="E157" s="332"/>
      <c r="F157" s="562"/>
      <c r="G157" s="560">
        <f t="shared" si="2"/>
        <v>0</v>
      </c>
      <c r="H157" s="605"/>
    </row>
    <row r="158" spans="1:8" s="603" customFormat="1" ht="15" x14ac:dyDescent="0.2">
      <c r="A158" s="470">
        <v>139</v>
      </c>
      <c r="B158" s="305"/>
      <c r="C158" s="332"/>
      <c r="D158" s="332"/>
      <c r="E158" s="332"/>
      <c r="F158" s="562"/>
      <c r="G158" s="560">
        <f t="shared" si="2"/>
        <v>0</v>
      </c>
      <c r="H158" s="605"/>
    </row>
    <row r="159" spans="1:8" s="603" customFormat="1" ht="15" x14ac:dyDescent="0.2">
      <c r="A159" s="470">
        <v>140</v>
      </c>
      <c r="B159" s="305"/>
      <c r="C159" s="332"/>
      <c r="D159" s="332"/>
      <c r="E159" s="332"/>
      <c r="F159" s="562"/>
      <c r="G159" s="560">
        <f t="shared" si="2"/>
        <v>0</v>
      </c>
      <c r="H159" s="605"/>
    </row>
    <row r="160" spans="1:8" s="603" customFormat="1" ht="15" x14ac:dyDescent="0.2">
      <c r="A160" s="470">
        <v>141</v>
      </c>
      <c r="B160" s="305"/>
      <c r="C160" s="332"/>
      <c r="D160" s="332"/>
      <c r="E160" s="332"/>
      <c r="F160" s="562"/>
      <c r="G160" s="560">
        <f t="shared" si="2"/>
        <v>0</v>
      </c>
      <c r="H160" s="605"/>
    </row>
    <row r="161" spans="1:8" s="603" customFormat="1" ht="15" x14ac:dyDescent="0.2">
      <c r="A161" s="470">
        <v>142</v>
      </c>
      <c r="B161" s="305"/>
      <c r="C161" s="332"/>
      <c r="D161" s="332"/>
      <c r="E161" s="332"/>
      <c r="F161" s="562"/>
      <c r="G161" s="560">
        <f t="shared" si="2"/>
        <v>0</v>
      </c>
      <c r="H161" s="605"/>
    </row>
    <row r="162" spans="1:8" s="603" customFormat="1" ht="15" x14ac:dyDescent="0.2">
      <c r="A162" s="470">
        <v>143</v>
      </c>
      <c r="B162" s="305"/>
      <c r="C162" s="332"/>
      <c r="D162" s="332"/>
      <c r="E162" s="332"/>
      <c r="F162" s="562"/>
      <c r="G162" s="560">
        <f t="shared" si="2"/>
        <v>0</v>
      </c>
      <c r="H162" s="605"/>
    </row>
    <row r="163" spans="1:8" s="603" customFormat="1" ht="15" x14ac:dyDescent="0.2">
      <c r="A163" s="470">
        <v>144</v>
      </c>
      <c r="B163" s="305"/>
      <c r="C163" s="332"/>
      <c r="D163" s="332"/>
      <c r="E163" s="332"/>
      <c r="F163" s="562"/>
      <c r="G163" s="560">
        <f t="shared" si="2"/>
        <v>0</v>
      </c>
      <c r="H163" s="605"/>
    </row>
    <row r="164" spans="1:8" s="603" customFormat="1" ht="15" x14ac:dyDescent="0.2">
      <c r="A164" s="470">
        <v>145</v>
      </c>
      <c r="B164" s="305"/>
      <c r="C164" s="332"/>
      <c r="D164" s="332"/>
      <c r="E164" s="332"/>
      <c r="F164" s="562"/>
      <c r="G164" s="560">
        <f t="shared" si="2"/>
        <v>0</v>
      </c>
      <c r="H164" s="605"/>
    </row>
    <row r="165" spans="1:8" s="603" customFormat="1" ht="15" x14ac:dyDescent="0.2">
      <c r="A165" s="470">
        <v>146</v>
      </c>
      <c r="B165" s="305"/>
      <c r="C165" s="332"/>
      <c r="D165" s="332"/>
      <c r="E165" s="332"/>
      <c r="F165" s="562"/>
      <c r="G165" s="560">
        <f t="shared" si="2"/>
        <v>0</v>
      </c>
      <c r="H165" s="605"/>
    </row>
    <row r="166" spans="1:8" s="603" customFormat="1" ht="15" x14ac:dyDescent="0.2">
      <c r="A166" s="470">
        <v>147</v>
      </c>
      <c r="B166" s="305"/>
      <c r="C166" s="332"/>
      <c r="D166" s="332"/>
      <c r="E166" s="332"/>
      <c r="F166" s="562"/>
      <c r="G166" s="560">
        <f t="shared" si="2"/>
        <v>0</v>
      </c>
      <c r="H166" s="605"/>
    </row>
    <row r="167" spans="1:8" s="603" customFormat="1" ht="15" x14ac:dyDescent="0.2">
      <c r="A167" s="470">
        <v>148</v>
      </c>
      <c r="B167" s="305"/>
      <c r="C167" s="332"/>
      <c r="D167" s="332"/>
      <c r="E167" s="332"/>
      <c r="F167" s="562"/>
      <c r="G167" s="560">
        <f t="shared" si="2"/>
        <v>0</v>
      </c>
      <c r="H167" s="605"/>
    </row>
    <row r="168" spans="1:8" s="603" customFormat="1" ht="15" x14ac:dyDescent="0.2">
      <c r="A168" s="470">
        <v>149</v>
      </c>
      <c r="B168" s="305"/>
      <c r="C168" s="332"/>
      <c r="D168" s="332"/>
      <c r="E168" s="332"/>
      <c r="F168" s="562"/>
      <c r="G168" s="560">
        <f t="shared" si="2"/>
        <v>0</v>
      </c>
      <c r="H168" s="605"/>
    </row>
    <row r="169" spans="1:8" s="603" customFormat="1" ht="15" x14ac:dyDescent="0.2">
      <c r="A169" s="470">
        <v>150</v>
      </c>
      <c r="B169" s="305"/>
      <c r="C169" s="332"/>
      <c r="D169" s="332"/>
      <c r="E169" s="332"/>
      <c r="F169" s="562"/>
      <c r="G169" s="560">
        <f t="shared" si="2"/>
        <v>0</v>
      </c>
      <c r="H169" s="605"/>
    </row>
    <row r="170" spans="1:8" s="603" customFormat="1" ht="15" x14ac:dyDescent="0.2">
      <c r="A170" s="470">
        <v>151</v>
      </c>
      <c r="B170" s="305"/>
      <c r="C170" s="332"/>
      <c r="D170" s="332"/>
      <c r="E170" s="332"/>
      <c r="F170" s="562"/>
      <c r="G170" s="560">
        <f t="shared" si="2"/>
        <v>0</v>
      </c>
      <c r="H170" s="605"/>
    </row>
    <row r="171" spans="1:8" s="603" customFormat="1" ht="15" x14ac:dyDescent="0.2">
      <c r="A171" s="470">
        <v>152</v>
      </c>
      <c r="B171" s="305"/>
      <c r="C171" s="332"/>
      <c r="D171" s="332"/>
      <c r="E171" s="332"/>
      <c r="F171" s="562"/>
      <c r="G171" s="560">
        <f t="shared" si="2"/>
        <v>0</v>
      </c>
      <c r="H171" s="605"/>
    </row>
    <row r="172" spans="1:8" s="603" customFormat="1" ht="15" x14ac:dyDescent="0.2">
      <c r="A172" s="470">
        <v>153</v>
      </c>
      <c r="B172" s="305"/>
      <c r="C172" s="332"/>
      <c r="D172" s="332"/>
      <c r="E172" s="332"/>
      <c r="F172" s="562"/>
      <c r="G172" s="560">
        <f t="shared" si="2"/>
        <v>0</v>
      </c>
      <c r="H172" s="605"/>
    </row>
    <row r="173" spans="1:8" s="603" customFormat="1" ht="15" x14ac:dyDescent="0.2">
      <c r="A173" s="470">
        <v>154</v>
      </c>
      <c r="B173" s="305"/>
      <c r="C173" s="332"/>
      <c r="D173" s="332"/>
      <c r="E173" s="332"/>
      <c r="F173" s="562"/>
      <c r="G173" s="560">
        <f t="shared" si="2"/>
        <v>0</v>
      </c>
      <c r="H173" s="605"/>
    </row>
    <row r="174" spans="1:8" s="603" customFormat="1" ht="15" x14ac:dyDescent="0.2">
      <c r="A174" s="470">
        <v>155</v>
      </c>
      <c r="B174" s="305"/>
      <c r="C174" s="332"/>
      <c r="D174" s="332"/>
      <c r="E174" s="332"/>
      <c r="F174" s="562"/>
      <c r="G174" s="560">
        <f t="shared" si="2"/>
        <v>0</v>
      </c>
      <c r="H174" s="605"/>
    </row>
    <row r="175" spans="1:8" s="603" customFormat="1" ht="15" x14ac:dyDescent="0.2">
      <c r="A175" s="470">
        <v>156</v>
      </c>
      <c r="B175" s="305"/>
      <c r="C175" s="332"/>
      <c r="D175" s="332"/>
      <c r="E175" s="332"/>
      <c r="F175" s="562"/>
      <c r="G175" s="560">
        <f t="shared" si="2"/>
        <v>0</v>
      </c>
      <c r="H175" s="605"/>
    </row>
    <row r="176" spans="1:8" s="603" customFormat="1" ht="15" x14ac:dyDescent="0.2">
      <c r="A176" s="470">
        <v>157</v>
      </c>
      <c r="B176" s="305"/>
      <c r="C176" s="332"/>
      <c r="D176" s="332"/>
      <c r="E176" s="332"/>
      <c r="F176" s="562"/>
      <c r="G176" s="560">
        <f t="shared" si="2"/>
        <v>0</v>
      </c>
      <c r="H176" s="605"/>
    </row>
    <row r="177" spans="1:8" s="603" customFormat="1" ht="15" x14ac:dyDescent="0.2">
      <c r="A177" s="470">
        <v>158</v>
      </c>
      <c r="B177" s="305"/>
      <c r="C177" s="332"/>
      <c r="D177" s="332"/>
      <c r="E177" s="332"/>
      <c r="F177" s="562"/>
      <c r="G177" s="560">
        <f t="shared" si="2"/>
        <v>0</v>
      </c>
      <c r="H177" s="605"/>
    </row>
    <row r="178" spans="1:8" s="603" customFormat="1" ht="15" x14ac:dyDescent="0.2">
      <c r="A178" s="470">
        <v>159</v>
      </c>
      <c r="B178" s="305"/>
      <c r="C178" s="332"/>
      <c r="D178" s="332"/>
      <c r="E178" s="332"/>
      <c r="F178" s="562"/>
      <c r="G178" s="560">
        <f t="shared" si="2"/>
        <v>0</v>
      </c>
      <c r="H178" s="605"/>
    </row>
    <row r="179" spans="1:8" s="603" customFormat="1" ht="15" x14ac:dyDescent="0.2">
      <c r="A179" s="470">
        <v>160</v>
      </c>
      <c r="B179" s="305"/>
      <c r="C179" s="332"/>
      <c r="D179" s="332"/>
      <c r="E179" s="332"/>
      <c r="F179" s="562"/>
      <c r="G179" s="560">
        <f t="shared" si="2"/>
        <v>0</v>
      </c>
      <c r="H179" s="605"/>
    </row>
    <row r="180" spans="1:8" s="603" customFormat="1" ht="15" x14ac:dyDescent="0.2">
      <c r="A180" s="470">
        <v>161</v>
      </c>
      <c r="B180" s="305"/>
      <c r="C180" s="332"/>
      <c r="D180" s="332"/>
      <c r="E180" s="332"/>
      <c r="F180" s="562"/>
      <c r="G180" s="560">
        <f t="shared" si="2"/>
        <v>0</v>
      </c>
      <c r="H180" s="605"/>
    </row>
    <row r="181" spans="1:8" s="603" customFormat="1" ht="15" x14ac:dyDescent="0.2">
      <c r="A181" s="470">
        <v>162</v>
      </c>
      <c r="B181" s="305"/>
      <c r="C181" s="332"/>
      <c r="D181" s="332"/>
      <c r="E181" s="332"/>
      <c r="F181" s="562"/>
      <c r="G181" s="560">
        <f t="shared" si="2"/>
        <v>0</v>
      </c>
      <c r="H181" s="605"/>
    </row>
    <row r="182" spans="1:8" s="603" customFormat="1" ht="15" x14ac:dyDescent="0.2">
      <c r="A182" s="470">
        <v>163</v>
      </c>
      <c r="B182" s="305"/>
      <c r="C182" s="332"/>
      <c r="D182" s="332"/>
      <c r="E182" s="332"/>
      <c r="F182" s="562"/>
      <c r="G182" s="560">
        <f t="shared" si="2"/>
        <v>0</v>
      </c>
      <c r="H182" s="605"/>
    </row>
    <row r="183" spans="1:8" s="603" customFormat="1" ht="15" x14ac:dyDescent="0.2">
      <c r="A183" s="470">
        <v>164</v>
      </c>
      <c r="B183" s="305"/>
      <c r="C183" s="332"/>
      <c r="D183" s="332"/>
      <c r="E183" s="332"/>
      <c r="F183" s="562"/>
      <c r="G183" s="560">
        <f t="shared" si="2"/>
        <v>0</v>
      </c>
      <c r="H183" s="605"/>
    </row>
    <row r="184" spans="1:8" s="603" customFormat="1" ht="15" x14ac:dyDescent="0.2">
      <c r="A184" s="470">
        <v>165</v>
      </c>
      <c r="B184" s="305"/>
      <c r="C184" s="332"/>
      <c r="D184" s="332"/>
      <c r="E184" s="332"/>
      <c r="F184" s="562"/>
      <c r="G184" s="560">
        <f t="shared" si="2"/>
        <v>0</v>
      </c>
      <c r="H184" s="605"/>
    </row>
    <row r="185" spans="1:8" s="603" customFormat="1" ht="15" x14ac:dyDescent="0.2">
      <c r="A185" s="470">
        <v>166</v>
      </c>
      <c r="B185" s="305"/>
      <c r="C185" s="332"/>
      <c r="D185" s="332"/>
      <c r="E185" s="332"/>
      <c r="F185" s="562"/>
      <c r="G185" s="560">
        <f t="shared" si="2"/>
        <v>0</v>
      </c>
      <c r="H185" s="605"/>
    </row>
    <row r="186" spans="1:8" s="603" customFormat="1" ht="15" x14ac:dyDescent="0.2">
      <c r="A186" s="470">
        <v>167</v>
      </c>
      <c r="B186" s="305"/>
      <c r="C186" s="332"/>
      <c r="D186" s="332"/>
      <c r="E186" s="332"/>
      <c r="F186" s="562"/>
      <c r="G186" s="560">
        <f t="shared" si="2"/>
        <v>0</v>
      </c>
      <c r="H186" s="605"/>
    </row>
    <row r="187" spans="1:8" s="603" customFormat="1" ht="15" x14ac:dyDescent="0.2">
      <c r="A187" s="470">
        <v>168</v>
      </c>
      <c r="B187" s="305"/>
      <c r="C187" s="332"/>
      <c r="D187" s="332"/>
      <c r="E187" s="332"/>
      <c r="F187" s="562"/>
      <c r="G187" s="560">
        <f t="shared" si="2"/>
        <v>0</v>
      </c>
      <c r="H187" s="605"/>
    </row>
    <row r="188" spans="1:8" s="603" customFormat="1" ht="15" x14ac:dyDescent="0.2">
      <c r="A188" s="470">
        <v>169</v>
      </c>
      <c r="B188" s="305"/>
      <c r="C188" s="332"/>
      <c r="D188" s="332"/>
      <c r="E188" s="332"/>
      <c r="F188" s="562"/>
      <c r="G188" s="560">
        <f t="shared" si="2"/>
        <v>0</v>
      </c>
      <c r="H188" s="605"/>
    </row>
    <row r="189" spans="1:8" s="603" customFormat="1" ht="15" x14ac:dyDescent="0.2">
      <c r="A189" s="470">
        <v>170</v>
      </c>
      <c r="B189" s="305"/>
      <c r="C189" s="332"/>
      <c r="D189" s="332"/>
      <c r="E189" s="332"/>
      <c r="F189" s="562"/>
      <c r="G189" s="560">
        <f t="shared" si="2"/>
        <v>0</v>
      </c>
      <c r="H189" s="605"/>
    </row>
    <row r="190" spans="1:8" s="603" customFormat="1" ht="15" x14ac:dyDescent="0.2">
      <c r="A190" s="470">
        <v>171</v>
      </c>
      <c r="B190" s="305"/>
      <c r="C190" s="332"/>
      <c r="D190" s="332"/>
      <c r="E190" s="332"/>
      <c r="F190" s="562"/>
      <c r="G190" s="560">
        <f t="shared" si="2"/>
        <v>0</v>
      </c>
      <c r="H190" s="605"/>
    </row>
    <row r="191" spans="1:8" s="603" customFormat="1" ht="15" x14ac:dyDescent="0.2">
      <c r="A191" s="470">
        <v>172</v>
      </c>
      <c r="B191" s="305"/>
      <c r="C191" s="332"/>
      <c r="D191" s="332"/>
      <c r="E191" s="332"/>
      <c r="F191" s="562"/>
      <c r="G191" s="560">
        <f t="shared" si="2"/>
        <v>0</v>
      </c>
      <c r="H191" s="605"/>
    </row>
    <row r="192" spans="1:8" s="603" customFormat="1" ht="15" x14ac:dyDescent="0.2">
      <c r="A192" s="470">
        <v>173</v>
      </c>
      <c r="B192" s="305"/>
      <c r="C192" s="332"/>
      <c r="D192" s="332"/>
      <c r="E192" s="332"/>
      <c r="F192" s="562"/>
      <c r="G192" s="560">
        <f t="shared" si="2"/>
        <v>0</v>
      </c>
      <c r="H192" s="605"/>
    </row>
    <row r="193" spans="1:8" s="603" customFormat="1" ht="15" x14ac:dyDescent="0.2">
      <c r="A193" s="470">
        <v>174</v>
      </c>
      <c r="B193" s="305"/>
      <c r="C193" s="332"/>
      <c r="D193" s="332"/>
      <c r="E193" s="332"/>
      <c r="F193" s="562"/>
      <c r="G193" s="560">
        <f t="shared" si="2"/>
        <v>0</v>
      </c>
      <c r="H193" s="605"/>
    </row>
    <row r="194" spans="1:8" s="603" customFormat="1" ht="15" x14ac:dyDescent="0.2">
      <c r="A194" s="470">
        <v>175</v>
      </c>
      <c r="B194" s="305"/>
      <c r="C194" s="332"/>
      <c r="D194" s="332"/>
      <c r="E194" s="332"/>
      <c r="F194" s="562"/>
      <c r="G194" s="560">
        <f t="shared" si="2"/>
        <v>0</v>
      </c>
      <c r="H194" s="605"/>
    </row>
    <row r="195" spans="1:8" s="603" customFormat="1" ht="15" x14ac:dyDescent="0.2">
      <c r="A195" s="470">
        <v>176</v>
      </c>
      <c r="B195" s="305"/>
      <c r="C195" s="332"/>
      <c r="D195" s="332"/>
      <c r="E195" s="332"/>
      <c r="F195" s="562"/>
      <c r="G195" s="560">
        <f t="shared" si="2"/>
        <v>0</v>
      </c>
      <c r="H195" s="605"/>
    </row>
    <row r="196" spans="1:8" s="603" customFormat="1" ht="15" x14ac:dyDescent="0.2">
      <c r="A196" s="470">
        <v>177</v>
      </c>
      <c r="B196" s="305"/>
      <c r="C196" s="332"/>
      <c r="D196" s="332"/>
      <c r="E196" s="332"/>
      <c r="F196" s="562"/>
      <c r="G196" s="560">
        <f t="shared" si="2"/>
        <v>0</v>
      </c>
      <c r="H196" s="605"/>
    </row>
    <row r="197" spans="1:8" s="603" customFormat="1" ht="15" x14ac:dyDescent="0.2">
      <c r="A197" s="470">
        <v>178</v>
      </c>
      <c r="B197" s="305"/>
      <c r="C197" s="332"/>
      <c r="D197" s="332"/>
      <c r="E197" s="332"/>
      <c r="F197" s="562"/>
      <c r="G197" s="560">
        <f t="shared" si="2"/>
        <v>0</v>
      </c>
      <c r="H197" s="605"/>
    </row>
    <row r="198" spans="1:8" s="603" customFormat="1" ht="15" x14ac:dyDescent="0.2">
      <c r="A198" s="470">
        <v>179</v>
      </c>
      <c r="B198" s="305"/>
      <c r="C198" s="332"/>
      <c r="D198" s="332"/>
      <c r="E198" s="332"/>
      <c r="F198" s="562"/>
      <c r="G198" s="560">
        <f t="shared" si="2"/>
        <v>0</v>
      </c>
      <c r="H198" s="605"/>
    </row>
    <row r="199" spans="1:8" s="603" customFormat="1" ht="15" x14ac:dyDescent="0.2">
      <c r="A199" s="470">
        <v>180</v>
      </c>
      <c r="B199" s="305"/>
      <c r="C199" s="332"/>
      <c r="D199" s="332"/>
      <c r="E199" s="332"/>
      <c r="F199" s="562"/>
      <c r="G199" s="560">
        <f t="shared" si="2"/>
        <v>0</v>
      </c>
      <c r="H199" s="605"/>
    </row>
    <row r="200" spans="1:8" s="603" customFormat="1" ht="15" x14ac:dyDescent="0.2">
      <c r="A200" s="470">
        <v>181</v>
      </c>
      <c r="B200" s="305"/>
      <c r="C200" s="332"/>
      <c r="D200" s="332"/>
      <c r="E200" s="332"/>
      <c r="F200" s="562"/>
      <c r="G200" s="560">
        <f t="shared" si="2"/>
        <v>0</v>
      </c>
      <c r="H200" s="605"/>
    </row>
    <row r="201" spans="1:8" s="603" customFormat="1" ht="15" x14ac:dyDescent="0.2">
      <c r="A201" s="470">
        <v>182</v>
      </c>
      <c r="B201" s="305"/>
      <c r="C201" s="332"/>
      <c r="D201" s="332"/>
      <c r="E201" s="332"/>
      <c r="F201" s="562"/>
      <c r="G201" s="560">
        <f t="shared" si="2"/>
        <v>0</v>
      </c>
      <c r="H201" s="605"/>
    </row>
    <row r="202" spans="1:8" s="603" customFormat="1" ht="15" x14ac:dyDescent="0.2">
      <c r="A202" s="470">
        <v>183</v>
      </c>
      <c r="B202" s="305"/>
      <c r="C202" s="332"/>
      <c r="D202" s="332"/>
      <c r="E202" s="332"/>
      <c r="F202" s="562"/>
      <c r="G202" s="560">
        <f t="shared" si="2"/>
        <v>0</v>
      </c>
      <c r="H202" s="605"/>
    </row>
    <row r="203" spans="1:8" s="603" customFormat="1" ht="15" x14ac:dyDescent="0.2">
      <c r="A203" s="470">
        <v>184</v>
      </c>
      <c r="B203" s="305"/>
      <c r="C203" s="332"/>
      <c r="D203" s="332"/>
      <c r="E203" s="332"/>
      <c r="F203" s="562"/>
      <c r="G203" s="560">
        <f t="shared" si="2"/>
        <v>0</v>
      </c>
      <c r="H203" s="605"/>
    </row>
    <row r="204" spans="1:8" s="603" customFormat="1" ht="15" x14ac:dyDescent="0.2">
      <c r="A204" s="470">
        <v>185</v>
      </c>
      <c r="B204" s="305"/>
      <c r="C204" s="332"/>
      <c r="D204" s="332"/>
      <c r="E204" s="332"/>
      <c r="F204" s="562"/>
      <c r="G204" s="560">
        <f t="shared" si="2"/>
        <v>0</v>
      </c>
      <c r="H204" s="605"/>
    </row>
    <row r="205" spans="1:8" s="603" customFormat="1" ht="15" x14ac:dyDescent="0.2">
      <c r="A205" s="470">
        <v>186</v>
      </c>
      <c r="B205" s="305"/>
      <c r="C205" s="332"/>
      <c r="D205" s="332"/>
      <c r="E205" s="332"/>
      <c r="F205" s="562"/>
      <c r="G205" s="560">
        <f t="shared" si="2"/>
        <v>0</v>
      </c>
      <c r="H205" s="605"/>
    </row>
    <row r="206" spans="1:8" s="603" customFormat="1" ht="15" x14ac:dyDescent="0.2">
      <c r="A206" s="470">
        <v>187</v>
      </c>
      <c r="B206" s="305"/>
      <c r="C206" s="332"/>
      <c r="D206" s="332"/>
      <c r="E206" s="332"/>
      <c r="F206" s="562"/>
      <c r="G206" s="560">
        <f t="shared" si="2"/>
        <v>0</v>
      </c>
      <c r="H206" s="605"/>
    </row>
    <row r="207" spans="1:8" s="603" customFormat="1" ht="15" x14ac:dyDescent="0.2">
      <c r="A207" s="470">
        <v>188</v>
      </c>
      <c r="B207" s="305"/>
      <c r="C207" s="332"/>
      <c r="D207" s="332"/>
      <c r="E207" s="332"/>
      <c r="F207" s="562"/>
      <c r="G207" s="560">
        <f t="shared" si="2"/>
        <v>0</v>
      </c>
      <c r="H207" s="605"/>
    </row>
    <row r="208" spans="1:8" s="603" customFormat="1" ht="15" x14ac:dyDescent="0.2">
      <c r="A208" s="470">
        <v>189</v>
      </c>
      <c r="B208" s="305"/>
      <c r="C208" s="332"/>
      <c r="D208" s="332"/>
      <c r="E208" s="332"/>
      <c r="F208" s="562"/>
      <c r="G208" s="560">
        <f t="shared" si="2"/>
        <v>0</v>
      </c>
      <c r="H208" s="605"/>
    </row>
    <row r="209" spans="1:8" s="603" customFormat="1" ht="15" x14ac:dyDescent="0.2">
      <c r="A209" s="470">
        <v>190</v>
      </c>
      <c r="B209" s="305"/>
      <c r="C209" s="332"/>
      <c r="D209" s="332"/>
      <c r="E209" s="332"/>
      <c r="F209" s="562"/>
      <c r="G209" s="560">
        <f t="shared" si="2"/>
        <v>0</v>
      </c>
      <c r="H209" s="605"/>
    </row>
    <row r="210" spans="1:8" s="603" customFormat="1" ht="15" x14ac:dyDescent="0.2">
      <c r="A210" s="470">
        <v>191</v>
      </c>
      <c r="B210" s="305"/>
      <c r="C210" s="332"/>
      <c r="D210" s="332"/>
      <c r="E210" s="332"/>
      <c r="F210" s="562"/>
      <c r="G210" s="560">
        <f t="shared" si="2"/>
        <v>0</v>
      </c>
      <c r="H210" s="605"/>
    </row>
    <row r="211" spans="1:8" s="603" customFormat="1" ht="15" x14ac:dyDescent="0.2">
      <c r="A211" s="470">
        <v>192</v>
      </c>
      <c r="B211" s="305"/>
      <c r="C211" s="332"/>
      <c r="D211" s="332"/>
      <c r="E211" s="332"/>
      <c r="F211" s="562"/>
      <c r="G211" s="560">
        <f t="shared" si="2"/>
        <v>0</v>
      </c>
      <c r="H211" s="605"/>
    </row>
    <row r="212" spans="1:8" s="603" customFormat="1" ht="15" x14ac:dyDescent="0.2">
      <c r="A212" s="470">
        <v>193</v>
      </c>
      <c r="B212" s="305"/>
      <c r="C212" s="332"/>
      <c r="D212" s="332"/>
      <c r="E212" s="332"/>
      <c r="F212" s="562"/>
      <c r="G212" s="560">
        <f t="shared" si="2"/>
        <v>0</v>
      </c>
      <c r="H212" s="605"/>
    </row>
    <row r="213" spans="1:8" s="603" customFormat="1" ht="15" x14ac:dyDescent="0.2">
      <c r="A213" s="470">
        <v>194</v>
      </c>
      <c r="B213" s="305"/>
      <c r="C213" s="332"/>
      <c r="D213" s="332"/>
      <c r="E213" s="332"/>
      <c r="F213" s="562"/>
      <c r="G213" s="560">
        <f t="shared" ref="G213:G276" si="3">ROUND(ROUNDDOWN(F213,0)*0.3,2)</f>
        <v>0</v>
      </c>
      <c r="H213" s="605"/>
    </row>
    <row r="214" spans="1:8" s="603" customFormat="1" ht="15" x14ac:dyDescent="0.2">
      <c r="A214" s="470">
        <v>195</v>
      </c>
      <c r="B214" s="305"/>
      <c r="C214" s="332"/>
      <c r="D214" s="332"/>
      <c r="E214" s="332"/>
      <c r="F214" s="562"/>
      <c r="G214" s="560">
        <f t="shared" si="3"/>
        <v>0</v>
      </c>
      <c r="H214" s="605"/>
    </row>
    <row r="215" spans="1:8" s="603" customFormat="1" ht="15" x14ac:dyDescent="0.2">
      <c r="A215" s="470">
        <v>196</v>
      </c>
      <c r="B215" s="305"/>
      <c r="C215" s="332"/>
      <c r="D215" s="332"/>
      <c r="E215" s="332"/>
      <c r="F215" s="562"/>
      <c r="G215" s="560">
        <f t="shared" si="3"/>
        <v>0</v>
      </c>
      <c r="H215" s="605"/>
    </row>
    <row r="216" spans="1:8" s="603" customFormat="1" ht="15" x14ac:dyDescent="0.2">
      <c r="A216" s="470">
        <v>197</v>
      </c>
      <c r="B216" s="305"/>
      <c r="C216" s="332"/>
      <c r="D216" s="332"/>
      <c r="E216" s="332"/>
      <c r="F216" s="562"/>
      <c r="G216" s="560">
        <f t="shared" si="3"/>
        <v>0</v>
      </c>
      <c r="H216" s="605"/>
    </row>
    <row r="217" spans="1:8" s="603" customFormat="1" ht="15" x14ac:dyDescent="0.2">
      <c r="A217" s="470">
        <v>198</v>
      </c>
      <c r="B217" s="305"/>
      <c r="C217" s="332"/>
      <c r="D217" s="332"/>
      <c r="E217" s="332"/>
      <c r="F217" s="562"/>
      <c r="G217" s="560">
        <f t="shared" si="3"/>
        <v>0</v>
      </c>
      <c r="H217" s="605"/>
    </row>
    <row r="218" spans="1:8" s="603" customFormat="1" ht="15" x14ac:dyDescent="0.2">
      <c r="A218" s="470">
        <v>199</v>
      </c>
      <c r="B218" s="305"/>
      <c r="C218" s="332"/>
      <c r="D218" s="332"/>
      <c r="E218" s="332"/>
      <c r="F218" s="562"/>
      <c r="G218" s="560">
        <f t="shared" si="3"/>
        <v>0</v>
      </c>
      <c r="H218" s="605"/>
    </row>
    <row r="219" spans="1:8" s="603" customFormat="1" ht="15" x14ac:dyDescent="0.2">
      <c r="A219" s="470">
        <v>200</v>
      </c>
      <c r="B219" s="305"/>
      <c r="C219" s="332"/>
      <c r="D219" s="332"/>
      <c r="E219" s="332"/>
      <c r="F219" s="562"/>
      <c r="G219" s="560">
        <f t="shared" si="3"/>
        <v>0</v>
      </c>
      <c r="H219" s="605"/>
    </row>
    <row r="220" spans="1:8" s="603" customFormat="1" ht="15" x14ac:dyDescent="0.2">
      <c r="A220" s="470">
        <v>201</v>
      </c>
      <c r="B220" s="305"/>
      <c r="C220" s="332"/>
      <c r="D220" s="332"/>
      <c r="E220" s="332"/>
      <c r="F220" s="562"/>
      <c r="G220" s="560">
        <f t="shared" si="3"/>
        <v>0</v>
      </c>
      <c r="H220" s="605"/>
    </row>
    <row r="221" spans="1:8" s="603" customFormat="1" ht="15" x14ac:dyDescent="0.2">
      <c r="A221" s="470">
        <v>202</v>
      </c>
      <c r="B221" s="305"/>
      <c r="C221" s="332"/>
      <c r="D221" s="332"/>
      <c r="E221" s="332"/>
      <c r="F221" s="562"/>
      <c r="G221" s="560">
        <f t="shared" si="3"/>
        <v>0</v>
      </c>
      <c r="H221" s="605"/>
    </row>
    <row r="222" spans="1:8" s="603" customFormat="1" ht="15" x14ac:dyDescent="0.2">
      <c r="A222" s="470">
        <v>203</v>
      </c>
      <c r="B222" s="305"/>
      <c r="C222" s="332"/>
      <c r="D222" s="332"/>
      <c r="E222" s="332"/>
      <c r="F222" s="562"/>
      <c r="G222" s="560">
        <f t="shared" si="3"/>
        <v>0</v>
      </c>
      <c r="H222" s="605"/>
    </row>
    <row r="223" spans="1:8" s="603" customFormat="1" ht="15" x14ac:dyDescent="0.2">
      <c r="A223" s="470">
        <v>204</v>
      </c>
      <c r="B223" s="305"/>
      <c r="C223" s="332"/>
      <c r="D223" s="332"/>
      <c r="E223" s="332"/>
      <c r="F223" s="562"/>
      <c r="G223" s="560">
        <f t="shared" si="3"/>
        <v>0</v>
      </c>
      <c r="H223" s="605"/>
    </row>
    <row r="224" spans="1:8" s="603" customFormat="1" ht="15" x14ac:dyDescent="0.2">
      <c r="A224" s="470">
        <v>205</v>
      </c>
      <c r="B224" s="305"/>
      <c r="C224" s="332"/>
      <c r="D224" s="332"/>
      <c r="E224" s="332"/>
      <c r="F224" s="562"/>
      <c r="G224" s="560">
        <f t="shared" si="3"/>
        <v>0</v>
      </c>
      <c r="H224" s="605"/>
    </row>
    <row r="225" spans="1:8" s="603" customFormat="1" ht="15" x14ac:dyDescent="0.2">
      <c r="A225" s="470">
        <v>206</v>
      </c>
      <c r="B225" s="305"/>
      <c r="C225" s="332"/>
      <c r="D225" s="332"/>
      <c r="E225" s="332"/>
      <c r="F225" s="562"/>
      <c r="G225" s="560">
        <f t="shared" si="3"/>
        <v>0</v>
      </c>
      <c r="H225" s="605"/>
    </row>
    <row r="226" spans="1:8" s="603" customFormat="1" ht="15" x14ac:dyDescent="0.2">
      <c r="A226" s="470">
        <v>207</v>
      </c>
      <c r="B226" s="305"/>
      <c r="C226" s="332"/>
      <c r="D226" s="332"/>
      <c r="E226" s="332"/>
      <c r="F226" s="562"/>
      <c r="G226" s="560">
        <f t="shared" si="3"/>
        <v>0</v>
      </c>
      <c r="H226" s="605"/>
    </row>
    <row r="227" spans="1:8" s="603" customFormat="1" ht="15" x14ac:dyDescent="0.2">
      <c r="A227" s="470">
        <v>208</v>
      </c>
      <c r="B227" s="305"/>
      <c r="C227" s="332"/>
      <c r="D227" s="332"/>
      <c r="E227" s="332"/>
      <c r="F227" s="562"/>
      <c r="G227" s="560">
        <f t="shared" si="3"/>
        <v>0</v>
      </c>
      <c r="H227" s="605"/>
    </row>
    <row r="228" spans="1:8" s="603" customFormat="1" ht="15" x14ac:dyDescent="0.2">
      <c r="A228" s="470">
        <v>209</v>
      </c>
      <c r="B228" s="305"/>
      <c r="C228" s="332"/>
      <c r="D228" s="332"/>
      <c r="E228" s="332"/>
      <c r="F228" s="562"/>
      <c r="G228" s="560">
        <f t="shared" si="3"/>
        <v>0</v>
      </c>
      <c r="H228" s="605"/>
    </row>
    <row r="229" spans="1:8" s="603" customFormat="1" ht="15" x14ac:dyDescent="0.2">
      <c r="A229" s="470">
        <v>210</v>
      </c>
      <c r="B229" s="305"/>
      <c r="C229" s="332"/>
      <c r="D229" s="332"/>
      <c r="E229" s="332"/>
      <c r="F229" s="562"/>
      <c r="G229" s="560">
        <f t="shared" si="3"/>
        <v>0</v>
      </c>
      <c r="H229" s="605"/>
    </row>
    <row r="230" spans="1:8" s="603" customFormat="1" ht="15" x14ac:dyDescent="0.2">
      <c r="A230" s="470">
        <v>211</v>
      </c>
      <c r="B230" s="305"/>
      <c r="C230" s="332"/>
      <c r="D230" s="332"/>
      <c r="E230" s="332"/>
      <c r="F230" s="562"/>
      <c r="G230" s="560">
        <f t="shared" si="3"/>
        <v>0</v>
      </c>
      <c r="H230" s="605"/>
    </row>
    <row r="231" spans="1:8" s="603" customFormat="1" ht="15" x14ac:dyDescent="0.2">
      <c r="A231" s="470">
        <v>212</v>
      </c>
      <c r="B231" s="305"/>
      <c r="C231" s="332"/>
      <c r="D231" s="332"/>
      <c r="E231" s="332"/>
      <c r="F231" s="562"/>
      <c r="G231" s="560">
        <f t="shared" si="3"/>
        <v>0</v>
      </c>
      <c r="H231" s="605"/>
    </row>
    <row r="232" spans="1:8" s="603" customFormat="1" ht="15" x14ac:dyDescent="0.2">
      <c r="A232" s="470">
        <v>213</v>
      </c>
      <c r="B232" s="305"/>
      <c r="C232" s="332"/>
      <c r="D232" s="332"/>
      <c r="E232" s="332"/>
      <c r="F232" s="562"/>
      <c r="G232" s="560">
        <f t="shared" si="3"/>
        <v>0</v>
      </c>
      <c r="H232" s="605"/>
    </row>
    <row r="233" spans="1:8" s="603" customFormat="1" ht="15" x14ac:dyDescent="0.2">
      <c r="A233" s="470">
        <v>214</v>
      </c>
      <c r="B233" s="305"/>
      <c r="C233" s="332"/>
      <c r="D233" s="332"/>
      <c r="E233" s="332"/>
      <c r="F233" s="562"/>
      <c r="G233" s="560">
        <f t="shared" si="3"/>
        <v>0</v>
      </c>
      <c r="H233" s="605"/>
    </row>
    <row r="234" spans="1:8" s="603" customFormat="1" ht="15" x14ac:dyDescent="0.2">
      <c r="A234" s="470">
        <v>215</v>
      </c>
      <c r="B234" s="305"/>
      <c r="C234" s="332"/>
      <c r="D234" s="332"/>
      <c r="E234" s="332"/>
      <c r="F234" s="562"/>
      <c r="G234" s="560">
        <f t="shared" si="3"/>
        <v>0</v>
      </c>
      <c r="H234" s="605"/>
    </row>
    <row r="235" spans="1:8" s="603" customFormat="1" ht="15" x14ac:dyDescent="0.2">
      <c r="A235" s="470">
        <v>216</v>
      </c>
      <c r="B235" s="305"/>
      <c r="C235" s="332"/>
      <c r="D235" s="332"/>
      <c r="E235" s="332"/>
      <c r="F235" s="562"/>
      <c r="G235" s="560">
        <f t="shared" si="3"/>
        <v>0</v>
      </c>
      <c r="H235" s="605"/>
    </row>
    <row r="236" spans="1:8" s="603" customFormat="1" ht="15" x14ac:dyDescent="0.2">
      <c r="A236" s="470">
        <v>217</v>
      </c>
      <c r="B236" s="305"/>
      <c r="C236" s="332"/>
      <c r="D236" s="332"/>
      <c r="E236" s="332"/>
      <c r="F236" s="562"/>
      <c r="G236" s="560">
        <f t="shared" si="3"/>
        <v>0</v>
      </c>
      <c r="H236" s="605"/>
    </row>
    <row r="237" spans="1:8" s="603" customFormat="1" ht="15" x14ac:dyDescent="0.2">
      <c r="A237" s="470">
        <v>218</v>
      </c>
      <c r="B237" s="305"/>
      <c r="C237" s="332"/>
      <c r="D237" s="332"/>
      <c r="E237" s="332"/>
      <c r="F237" s="562"/>
      <c r="G237" s="560">
        <f t="shared" si="3"/>
        <v>0</v>
      </c>
      <c r="H237" s="605"/>
    </row>
    <row r="238" spans="1:8" s="603" customFormat="1" ht="15" x14ac:dyDescent="0.2">
      <c r="A238" s="470">
        <v>219</v>
      </c>
      <c r="B238" s="305"/>
      <c r="C238" s="332"/>
      <c r="D238" s="332"/>
      <c r="E238" s="332"/>
      <c r="F238" s="562"/>
      <c r="G238" s="560">
        <f t="shared" si="3"/>
        <v>0</v>
      </c>
      <c r="H238" s="605"/>
    </row>
    <row r="239" spans="1:8" s="603" customFormat="1" ht="15" x14ac:dyDescent="0.2">
      <c r="A239" s="470">
        <v>220</v>
      </c>
      <c r="B239" s="305"/>
      <c r="C239" s="332"/>
      <c r="D239" s="332"/>
      <c r="E239" s="332"/>
      <c r="F239" s="562"/>
      <c r="G239" s="560">
        <f t="shared" si="3"/>
        <v>0</v>
      </c>
      <c r="H239" s="605"/>
    </row>
    <row r="240" spans="1:8" s="603" customFormat="1" ht="15" x14ac:dyDescent="0.2">
      <c r="A240" s="470">
        <v>221</v>
      </c>
      <c r="B240" s="305"/>
      <c r="C240" s="332"/>
      <c r="D240" s="332"/>
      <c r="E240" s="332"/>
      <c r="F240" s="562"/>
      <c r="G240" s="560">
        <f t="shared" si="3"/>
        <v>0</v>
      </c>
      <c r="H240" s="605"/>
    </row>
    <row r="241" spans="1:8" s="603" customFormat="1" ht="15" x14ac:dyDescent="0.2">
      <c r="A241" s="470">
        <v>222</v>
      </c>
      <c r="B241" s="305"/>
      <c r="C241" s="332"/>
      <c r="D241" s="332"/>
      <c r="E241" s="332"/>
      <c r="F241" s="562"/>
      <c r="G241" s="560">
        <f t="shared" si="3"/>
        <v>0</v>
      </c>
      <c r="H241" s="605"/>
    </row>
    <row r="242" spans="1:8" s="603" customFormat="1" ht="15" x14ac:dyDescent="0.2">
      <c r="A242" s="470">
        <v>223</v>
      </c>
      <c r="B242" s="305"/>
      <c r="C242" s="332"/>
      <c r="D242" s="332"/>
      <c r="E242" s="332"/>
      <c r="F242" s="562"/>
      <c r="G242" s="560">
        <f t="shared" si="3"/>
        <v>0</v>
      </c>
      <c r="H242" s="605"/>
    </row>
    <row r="243" spans="1:8" s="603" customFormat="1" ht="15" x14ac:dyDescent="0.2">
      <c r="A243" s="470">
        <v>224</v>
      </c>
      <c r="B243" s="305"/>
      <c r="C243" s="332"/>
      <c r="D243" s="332"/>
      <c r="E243" s="332"/>
      <c r="F243" s="562"/>
      <c r="G243" s="560">
        <f t="shared" si="3"/>
        <v>0</v>
      </c>
      <c r="H243" s="605"/>
    </row>
    <row r="244" spans="1:8" s="603" customFormat="1" ht="15" x14ac:dyDescent="0.2">
      <c r="A244" s="470">
        <v>225</v>
      </c>
      <c r="B244" s="305"/>
      <c r="C244" s="332"/>
      <c r="D244" s="332"/>
      <c r="E244" s="332"/>
      <c r="F244" s="562"/>
      <c r="G244" s="560">
        <f t="shared" si="3"/>
        <v>0</v>
      </c>
      <c r="H244" s="605"/>
    </row>
    <row r="245" spans="1:8" s="603" customFormat="1" ht="15" x14ac:dyDescent="0.2">
      <c r="A245" s="470">
        <v>226</v>
      </c>
      <c r="B245" s="305"/>
      <c r="C245" s="332"/>
      <c r="D245" s="332"/>
      <c r="E245" s="332"/>
      <c r="F245" s="562"/>
      <c r="G245" s="560">
        <f t="shared" si="3"/>
        <v>0</v>
      </c>
      <c r="H245" s="605"/>
    </row>
    <row r="246" spans="1:8" s="603" customFormat="1" ht="15" x14ac:dyDescent="0.2">
      <c r="A246" s="470">
        <v>227</v>
      </c>
      <c r="B246" s="305"/>
      <c r="C246" s="332"/>
      <c r="D246" s="332"/>
      <c r="E246" s="332"/>
      <c r="F246" s="562"/>
      <c r="G246" s="560">
        <f t="shared" si="3"/>
        <v>0</v>
      </c>
      <c r="H246" s="605"/>
    </row>
    <row r="247" spans="1:8" s="603" customFormat="1" ht="15" x14ac:dyDescent="0.2">
      <c r="A247" s="470">
        <v>228</v>
      </c>
      <c r="B247" s="305"/>
      <c r="C247" s="332"/>
      <c r="D247" s="332"/>
      <c r="E247" s="332"/>
      <c r="F247" s="562"/>
      <c r="G247" s="560">
        <f t="shared" si="3"/>
        <v>0</v>
      </c>
      <c r="H247" s="605"/>
    </row>
    <row r="248" spans="1:8" s="603" customFormat="1" ht="15" x14ac:dyDescent="0.2">
      <c r="A248" s="470">
        <v>229</v>
      </c>
      <c r="B248" s="305"/>
      <c r="C248" s="332"/>
      <c r="D248" s="332"/>
      <c r="E248" s="332"/>
      <c r="F248" s="562"/>
      <c r="G248" s="560">
        <f t="shared" si="3"/>
        <v>0</v>
      </c>
      <c r="H248" s="605"/>
    </row>
    <row r="249" spans="1:8" s="603" customFormat="1" ht="15" x14ac:dyDescent="0.2">
      <c r="A249" s="470">
        <v>230</v>
      </c>
      <c r="B249" s="305"/>
      <c r="C249" s="332"/>
      <c r="D249" s="332"/>
      <c r="E249" s="332"/>
      <c r="F249" s="562"/>
      <c r="G249" s="560">
        <f t="shared" si="3"/>
        <v>0</v>
      </c>
      <c r="H249" s="605"/>
    </row>
    <row r="250" spans="1:8" s="603" customFormat="1" ht="15" x14ac:dyDescent="0.2">
      <c r="A250" s="470">
        <v>231</v>
      </c>
      <c r="B250" s="305"/>
      <c r="C250" s="332"/>
      <c r="D250" s="332"/>
      <c r="E250" s="332"/>
      <c r="F250" s="562"/>
      <c r="G250" s="560">
        <f t="shared" si="3"/>
        <v>0</v>
      </c>
      <c r="H250" s="605"/>
    </row>
    <row r="251" spans="1:8" s="603" customFormat="1" ht="15" x14ac:dyDescent="0.2">
      <c r="A251" s="470">
        <v>232</v>
      </c>
      <c r="B251" s="305"/>
      <c r="C251" s="332"/>
      <c r="D251" s="332"/>
      <c r="E251" s="332"/>
      <c r="F251" s="562"/>
      <c r="G251" s="560">
        <f t="shared" si="3"/>
        <v>0</v>
      </c>
      <c r="H251" s="605"/>
    </row>
    <row r="252" spans="1:8" s="603" customFormat="1" ht="15" x14ac:dyDescent="0.2">
      <c r="A252" s="470">
        <v>233</v>
      </c>
      <c r="B252" s="305"/>
      <c r="C252" s="332"/>
      <c r="D252" s="332"/>
      <c r="E252" s="332"/>
      <c r="F252" s="562"/>
      <c r="G252" s="560">
        <f t="shared" si="3"/>
        <v>0</v>
      </c>
      <c r="H252" s="605"/>
    </row>
    <row r="253" spans="1:8" s="603" customFormat="1" ht="15" x14ac:dyDescent="0.2">
      <c r="A253" s="470">
        <v>234</v>
      </c>
      <c r="B253" s="305"/>
      <c r="C253" s="332"/>
      <c r="D253" s="332"/>
      <c r="E253" s="332"/>
      <c r="F253" s="562"/>
      <c r="G253" s="560">
        <f t="shared" si="3"/>
        <v>0</v>
      </c>
      <c r="H253" s="605"/>
    </row>
    <row r="254" spans="1:8" s="603" customFormat="1" ht="15" x14ac:dyDescent="0.2">
      <c r="A254" s="470">
        <v>235</v>
      </c>
      <c r="B254" s="305"/>
      <c r="C254" s="332"/>
      <c r="D254" s="332"/>
      <c r="E254" s="332"/>
      <c r="F254" s="562"/>
      <c r="G254" s="560">
        <f t="shared" si="3"/>
        <v>0</v>
      </c>
      <c r="H254" s="605"/>
    </row>
    <row r="255" spans="1:8" s="603" customFormat="1" ht="15" x14ac:dyDescent="0.2">
      <c r="A255" s="470">
        <v>236</v>
      </c>
      <c r="B255" s="305"/>
      <c r="C255" s="332"/>
      <c r="D255" s="332"/>
      <c r="E255" s="332"/>
      <c r="F255" s="562"/>
      <c r="G255" s="560">
        <f t="shared" si="3"/>
        <v>0</v>
      </c>
      <c r="H255" s="605"/>
    </row>
    <row r="256" spans="1:8" s="603" customFormat="1" ht="15" x14ac:dyDescent="0.2">
      <c r="A256" s="470">
        <v>237</v>
      </c>
      <c r="B256" s="305"/>
      <c r="C256" s="332"/>
      <c r="D256" s="332"/>
      <c r="E256" s="332"/>
      <c r="F256" s="562"/>
      <c r="G256" s="560">
        <f t="shared" si="3"/>
        <v>0</v>
      </c>
      <c r="H256" s="605"/>
    </row>
    <row r="257" spans="1:8" s="603" customFormat="1" ht="15" x14ac:dyDescent="0.2">
      <c r="A257" s="470">
        <v>238</v>
      </c>
      <c r="B257" s="305"/>
      <c r="C257" s="332"/>
      <c r="D257" s="332"/>
      <c r="E257" s="332"/>
      <c r="F257" s="562"/>
      <c r="G257" s="560">
        <f t="shared" si="3"/>
        <v>0</v>
      </c>
      <c r="H257" s="605"/>
    </row>
    <row r="258" spans="1:8" s="603" customFormat="1" ht="15" x14ac:dyDescent="0.2">
      <c r="A258" s="470">
        <v>239</v>
      </c>
      <c r="B258" s="305"/>
      <c r="C258" s="332"/>
      <c r="D258" s="332"/>
      <c r="E258" s="332"/>
      <c r="F258" s="562"/>
      <c r="G258" s="560">
        <f t="shared" si="3"/>
        <v>0</v>
      </c>
      <c r="H258" s="605"/>
    </row>
    <row r="259" spans="1:8" s="603" customFormat="1" ht="15" x14ac:dyDescent="0.2">
      <c r="A259" s="470">
        <v>240</v>
      </c>
      <c r="B259" s="305"/>
      <c r="C259" s="332"/>
      <c r="D259" s="332"/>
      <c r="E259" s="332"/>
      <c r="F259" s="562"/>
      <c r="G259" s="560">
        <f t="shared" si="3"/>
        <v>0</v>
      </c>
      <c r="H259" s="605"/>
    </row>
    <row r="260" spans="1:8" s="603" customFormat="1" ht="15" x14ac:dyDescent="0.2">
      <c r="A260" s="470">
        <v>241</v>
      </c>
      <c r="B260" s="305"/>
      <c r="C260" s="332"/>
      <c r="D260" s="332"/>
      <c r="E260" s="332"/>
      <c r="F260" s="562"/>
      <c r="G260" s="560">
        <f t="shared" si="3"/>
        <v>0</v>
      </c>
      <c r="H260" s="605"/>
    </row>
    <row r="261" spans="1:8" s="603" customFormat="1" ht="15" x14ac:dyDescent="0.2">
      <c r="A261" s="470">
        <v>242</v>
      </c>
      <c r="B261" s="305"/>
      <c r="C261" s="332"/>
      <c r="D261" s="332"/>
      <c r="E261" s="332"/>
      <c r="F261" s="562"/>
      <c r="G261" s="560">
        <f t="shared" si="3"/>
        <v>0</v>
      </c>
      <c r="H261" s="605"/>
    </row>
    <row r="262" spans="1:8" s="603" customFormat="1" ht="15" x14ac:dyDescent="0.2">
      <c r="A262" s="470">
        <v>243</v>
      </c>
      <c r="B262" s="305"/>
      <c r="C262" s="332"/>
      <c r="D262" s="332"/>
      <c r="E262" s="332"/>
      <c r="F262" s="562"/>
      <c r="G262" s="560">
        <f t="shared" si="3"/>
        <v>0</v>
      </c>
      <c r="H262" s="605"/>
    </row>
    <row r="263" spans="1:8" s="603" customFormat="1" ht="15" x14ac:dyDescent="0.2">
      <c r="A263" s="470">
        <v>244</v>
      </c>
      <c r="B263" s="305"/>
      <c r="C263" s="332"/>
      <c r="D263" s="332"/>
      <c r="E263" s="332"/>
      <c r="F263" s="562"/>
      <c r="G263" s="560">
        <f t="shared" si="3"/>
        <v>0</v>
      </c>
      <c r="H263" s="605"/>
    </row>
    <row r="264" spans="1:8" s="603" customFormat="1" ht="15" x14ac:dyDescent="0.2">
      <c r="A264" s="470">
        <v>245</v>
      </c>
      <c r="B264" s="305"/>
      <c r="C264" s="332"/>
      <c r="D264" s="332"/>
      <c r="E264" s="332"/>
      <c r="F264" s="562"/>
      <c r="G264" s="560">
        <f t="shared" si="3"/>
        <v>0</v>
      </c>
      <c r="H264" s="605"/>
    </row>
    <row r="265" spans="1:8" s="603" customFormat="1" ht="15" x14ac:dyDescent="0.2">
      <c r="A265" s="470">
        <v>246</v>
      </c>
      <c r="B265" s="305"/>
      <c r="C265" s="332"/>
      <c r="D265" s="332"/>
      <c r="E265" s="332"/>
      <c r="F265" s="562"/>
      <c r="G265" s="560">
        <f t="shared" si="3"/>
        <v>0</v>
      </c>
      <c r="H265" s="605"/>
    </row>
    <row r="266" spans="1:8" s="603" customFormat="1" ht="15" x14ac:dyDescent="0.2">
      <c r="A266" s="470">
        <v>247</v>
      </c>
      <c r="B266" s="305"/>
      <c r="C266" s="332"/>
      <c r="D266" s="332"/>
      <c r="E266" s="332"/>
      <c r="F266" s="562"/>
      <c r="G266" s="560">
        <f t="shared" si="3"/>
        <v>0</v>
      </c>
      <c r="H266" s="605"/>
    </row>
    <row r="267" spans="1:8" s="603" customFormat="1" ht="15" x14ac:dyDescent="0.2">
      <c r="A267" s="470">
        <v>248</v>
      </c>
      <c r="B267" s="305"/>
      <c r="C267" s="332"/>
      <c r="D267" s="332"/>
      <c r="E267" s="332"/>
      <c r="F267" s="562"/>
      <c r="G267" s="560">
        <f t="shared" si="3"/>
        <v>0</v>
      </c>
      <c r="H267" s="605"/>
    </row>
    <row r="268" spans="1:8" s="603" customFormat="1" ht="15" x14ac:dyDescent="0.2">
      <c r="A268" s="470">
        <v>249</v>
      </c>
      <c r="B268" s="305"/>
      <c r="C268" s="332"/>
      <c r="D268" s="332"/>
      <c r="E268" s="332"/>
      <c r="F268" s="562"/>
      <c r="G268" s="560">
        <f t="shared" si="3"/>
        <v>0</v>
      </c>
      <c r="H268" s="605"/>
    </row>
    <row r="269" spans="1:8" s="603" customFormat="1" ht="15" x14ac:dyDescent="0.2">
      <c r="A269" s="470">
        <v>250</v>
      </c>
      <c r="B269" s="305"/>
      <c r="C269" s="332"/>
      <c r="D269" s="332"/>
      <c r="E269" s="332"/>
      <c r="F269" s="562"/>
      <c r="G269" s="560">
        <f t="shared" si="3"/>
        <v>0</v>
      </c>
      <c r="H269" s="605"/>
    </row>
    <row r="270" spans="1:8" s="603" customFormat="1" ht="15" x14ac:dyDescent="0.2">
      <c r="A270" s="470">
        <v>251</v>
      </c>
      <c r="B270" s="305"/>
      <c r="C270" s="332"/>
      <c r="D270" s="332"/>
      <c r="E270" s="332"/>
      <c r="F270" s="562"/>
      <c r="G270" s="560">
        <f t="shared" si="3"/>
        <v>0</v>
      </c>
      <c r="H270" s="605"/>
    </row>
    <row r="271" spans="1:8" s="603" customFormat="1" ht="15" x14ac:dyDescent="0.2">
      <c r="A271" s="470">
        <v>252</v>
      </c>
      <c r="B271" s="305"/>
      <c r="C271" s="332"/>
      <c r="D271" s="332"/>
      <c r="E271" s="332"/>
      <c r="F271" s="562"/>
      <c r="G271" s="560">
        <f t="shared" si="3"/>
        <v>0</v>
      </c>
      <c r="H271" s="605"/>
    </row>
    <row r="272" spans="1:8" s="603" customFormat="1" ht="15" x14ac:dyDescent="0.2">
      <c r="A272" s="470">
        <v>253</v>
      </c>
      <c r="B272" s="305"/>
      <c r="C272" s="332"/>
      <c r="D272" s="332"/>
      <c r="E272" s="332"/>
      <c r="F272" s="562"/>
      <c r="G272" s="560">
        <f t="shared" si="3"/>
        <v>0</v>
      </c>
      <c r="H272" s="605"/>
    </row>
    <row r="273" spans="1:8" s="603" customFormat="1" ht="15" x14ac:dyDescent="0.2">
      <c r="A273" s="470">
        <v>254</v>
      </c>
      <c r="B273" s="305"/>
      <c r="C273" s="332"/>
      <c r="D273" s="332"/>
      <c r="E273" s="332"/>
      <c r="F273" s="562"/>
      <c r="G273" s="560">
        <f t="shared" si="3"/>
        <v>0</v>
      </c>
      <c r="H273" s="605"/>
    </row>
    <row r="274" spans="1:8" s="603" customFormat="1" ht="15" x14ac:dyDescent="0.2">
      <c r="A274" s="470">
        <v>255</v>
      </c>
      <c r="B274" s="305"/>
      <c r="C274" s="332"/>
      <c r="D274" s="332"/>
      <c r="E274" s="332"/>
      <c r="F274" s="562"/>
      <c r="G274" s="560">
        <f t="shared" si="3"/>
        <v>0</v>
      </c>
      <c r="H274" s="605"/>
    </row>
    <row r="275" spans="1:8" s="603" customFormat="1" ht="15" x14ac:dyDescent="0.2">
      <c r="A275" s="470">
        <v>256</v>
      </c>
      <c r="B275" s="305"/>
      <c r="C275" s="332"/>
      <c r="D275" s="332"/>
      <c r="E275" s="332"/>
      <c r="F275" s="562"/>
      <c r="G275" s="560">
        <f t="shared" si="3"/>
        <v>0</v>
      </c>
      <c r="H275" s="605"/>
    </row>
    <row r="276" spans="1:8" s="603" customFormat="1" ht="15" x14ac:dyDescent="0.2">
      <c r="A276" s="470">
        <v>257</v>
      </c>
      <c r="B276" s="305"/>
      <c r="C276" s="332"/>
      <c r="D276" s="332"/>
      <c r="E276" s="332"/>
      <c r="F276" s="562"/>
      <c r="G276" s="560">
        <f t="shared" si="3"/>
        <v>0</v>
      </c>
      <c r="H276" s="605"/>
    </row>
    <row r="277" spans="1:8" s="603" customFormat="1" ht="15" x14ac:dyDescent="0.2">
      <c r="A277" s="470">
        <v>258</v>
      </c>
      <c r="B277" s="305"/>
      <c r="C277" s="332"/>
      <c r="D277" s="332"/>
      <c r="E277" s="332"/>
      <c r="F277" s="562"/>
      <c r="G277" s="560">
        <f t="shared" ref="G277:G340" si="4">ROUND(ROUNDDOWN(F277,0)*0.3,2)</f>
        <v>0</v>
      </c>
      <c r="H277" s="605"/>
    </row>
    <row r="278" spans="1:8" s="603" customFormat="1" ht="15" x14ac:dyDescent="0.2">
      <c r="A278" s="470">
        <v>259</v>
      </c>
      <c r="B278" s="305"/>
      <c r="C278" s="332"/>
      <c r="D278" s="332"/>
      <c r="E278" s="332"/>
      <c r="F278" s="562"/>
      <c r="G278" s="560">
        <f t="shared" si="4"/>
        <v>0</v>
      </c>
      <c r="H278" s="605"/>
    </row>
    <row r="279" spans="1:8" s="603" customFormat="1" ht="15" x14ac:dyDescent="0.2">
      <c r="A279" s="470">
        <v>260</v>
      </c>
      <c r="B279" s="305"/>
      <c r="C279" s="332"/>
      <c r="D279" s="332"/>
      <c r="E279" s="332"/>
      <c r="F279" s="562"/>
      <c r="G279" s="560">
        <f t="shared" si="4"/>
        <v>0</v>
      </c>
      <c r="H279" s="605"/>
    </row>
    <row r="280" spans="1:8" s="603" customFormat="1" ht="15" x14ac:dyDescent="0.2">
      <c r="A280" s="470">
        <v>261</v>
      </c>
      <c r="B280" s="305"/>
      <c r="C280" s="332"/>
      <c r="D280" s="332"/>
      <c r="E280" s="332"/>
      <c r="F280" s="562"/>
      <c r="G280" s="560">
        <f t="shared" si="4"/>
        <v>0</v>
      </c>
      <c r="H280" s="605"/>
    </row>
    <row r="281" spans="1:8" s="603" customFormat="1" ht="15" x14ac:dyDescent="0.2">
      <c r="A281" s="470">
        <v>262</v>
      </c>
      <c r="B281" s="305"/>
      <c r="C281" s="332"/>
      <c r="D281" s="332"/>
      <c r="E281" s="332"/>
      <c r="F281" s="562"/>
      <c r="G281" s="560">
        <f t="shared" si="4"/>
        <v>0</v>
      </c>
      <c r="H281" s="605"/>
    </row>
    <row r="282" spans="1:8" s="603" customFormat="1" ht="15" x14ac:dyDescent="0.2">
      <c r="A282" s="470">
        <v>263</v>
      </c>
      <c r="B282" s="305"/>
      <c r="C282" s="332"/>
      <c r="D282" s="332"/>
      <c r="E282" s="332"/>
      <c r="F282" s="562"/>
      <c r="G282" s="560">
        <f t="shared" si="4"/>
        <v>0</v>
      </c>
      <c r="H282" s="605"/>
    </row>
    <row r="283" spans="1:8" s="603" customFormat="1" ht="15" x14ac:dyDescent="0.2">
      <c r="A283" s="470">
        <v>264</v>
      </c>
      <c r="B283" s="305"/>
      <c r="C283" s="332"/>
      <c r="D283" s="332"/>
      <c r="E283" s="332"/>
      <c r="F283" s="562"/>
      <c r="G283" s="560">
        <f t="shared" si="4"/>
        <v>0</v>
      </c>
      <c r="H283" s="605"/>
    </row>
    <row r="284" spans="1:8" s="603" customFormat="1" ht="15" x14ac:dyDescent="0.2">
      <c r="A284" s="470">
        <v>265</v>
      </c>
      <c r="B284" s="305"/>
      <c r="C284" s="332"/>
      <c r="D284" s="332"/>
      <c r="E284" s="332"/>
      <c r="F284" s="562"/>
      <c r="G284" s="560">
        <f t="shared" si="4"/>
        <v>0</v>
      </c>
      <c r="H284" s="605"/>
    </row>
    <row r="285" spans="1:8" s="603" customFormat="1" ht="15" x14ac:dyDescent="0.2">
      <c r="A285" s="470">
        <v>266</v>
      </c>
      <c r="B285" s="305"/>
      <c r="C285" s="332"/>
      <c r="D285" s="332"/>
      <c r="E285" s="332"/>
      <c r="F285" s="562"/>
      <c r="G285" s="560">
        <f t="shared" si="4"/>
        <v>0</v>
      </c>
      <c r="H285" s="605"/>
    </row>
    <row r="286" spans="1:8" s="603" customFormat="1" ht="15" x14ac:dyDescent="0.2">
      <c r="A286" s="470">
        <v>267</v>
      </c>
      <c r="B286" s="305"/>
      <c r="C286" s="332"/>
      <c r="D286" s="332"/>
      <c r="E286" s="332"/>
      <c r="F286" s="562"/>
      <c r="G286" s="560">
        <f t="shared" si="4"/>
        <v>0</v>
      </c>
      <c r="H286" s="605"/>
    </row>
    <row r="287" spans="1:8" s="603" customFormat="1" ht="15" x14ac:dyDescent="0.2">
      <c r="A287" s="470">
        <v>268</v>
      </c>
      <c r="B287" s="305"/>
      <c r="C287" s="332"/>
      <c r="D287" s="332"/>
      <c r="E287" s="332"/>
      <c r="F287" s="562"/>
      <c r="G287" s="560">
        <f t="shared" si="4"/>
        <v>0</v>
      </c>
      <c r="H287" s="605"/>
    </row>
    <row r="288" spans="1:8" s="603" customFormat="1" ht="15" x14ac:dyDescent="0.2">
      <c r="A288" s="470">
        <v>269</v>
      </c>
      <c r="B288" s="305"/>
      <c r="C288" s="332"/>
      <c r="D288" s="332"/>
      <c r="E288" s="332"/>
      <c r="F288" s="562"/>
      <c r="G288" s="560">
        <f t="shared" si="4"/>
        <v>0</v>
      </c>
      <c r="H288" s="605"/>
    </row>
    <row r="289" spans="1:8" s="603" customFormat="1" ht="15" x14ac:dyDescent="0.2">
      <c r="A289" s="470">
        <v>270</v>
      </c>
      <c r="B289" s="305"/>
      <c r="C289" s="332"/>
      <c r="D289" s="332"/>
      <c r="E289" s="332"/>
      <c r="F289" s="562"/>
      <c r="G289" s="560">
        <f t="shared" si="4"/>
        <v>0</v>
      </c>
      <c r="H289" s="605"/>
    </row>
    <row r="290" spans="1:8" s="603" customFormat="1" ht="15" x14ac:dyDescent="0.2">
      <c r="A290" s="470">
        <v>271</v>
      </c>
      <c r="B290" s="305"/>
      <c r="C290" s="332"/>
      <c r="D290" s="332"/>
      <c r="E290" s="332"/>
      <c r="F290" s="562"/>
      <c r="G290" s="560">
        <f t="shared" si="4"/>
        <v>0</v>
      </c>
      <c r="H290" s="605"/>
    </row>
    <row r="291" spans="1:8" s="603" customFormat="1" ht="15" x14ac:dyDescent="0.2">
      <c r="A291" s="470">
        <v>272</v>
      </c>
      <c r="B291" s="305"/>
      <c r="C291" s="332"/>
      <c r="D291" s="332"/>
      <c r="E291" s="332"/>
      <c r="F291" s="562"/>
      <c r="G291" s="560">
        <f t="shared" si="4"/>
        <v>0</v>
      </c>
      <c r="H291" s="605"/>
    </row>
    <row r="292" spans="1:8" s="603" customFormat="1" ht="15" x14ac:dyDescent="0.2">
      <c r="A292" s="470">
        <v>273</v>
      </c>
      <c r="B292" s="305"/>
      <c r="C292" s="332"/>
      <c r="D292" s="332"/>
      <c r="E292" s="332"/>
      <c r="F292" s="562"/>
      <c r="G292" s="560">
        <f t="shared" si="4"/>
        <v>0</v>
      </c>
      <c r="H292" s="605"/>
    </row>
    <row r="293" spans="1:8" s="603" customFormat="1" ht="15" x14ac:dyDescent="0.2">
      <c r="A293" s="470">
        <v>274</v>
      </c>
      <c r="B293" s="305"/>
      <c r="C293" s="332"/>
      <c r="D293" s="332"/>
      <c r="E293" s="332"/>
      <c r="F293" s="562"/>
      <c r="G293" s="560">
        <f t="shared" si="4"/>
        <v>0</v>
      </c>
      <c r="H293" s="605"/>
    </row>
    <row r="294" spans="1:8" s="603" customFormat="1" ht="15" x14ac:dyDescent="0.2">
      <c r="A294" s="470">
        <v>275</v>
      </c>
      <c r="B294" s="305"/>
      <c r="C294" s="332"/>
      <c r="D294" s="332"/>
      <c r="E294" s="332"/>
      <c r="F294" s="562"/>
      <c r="G294" s="560">
        <f t="shared" si="4"/>
        <v>0</v>
      </c>
      <c r="H294" s="605"/>
    </row>
    <row r="295" spans="1:8" s="603" customFormat="1" ht="15" x14ac:dyDescent="0.2">
      <c r="A295" s="470">
        <v>276</v>
      </c>
      <c r="B295" s="305"/>
      <c r="C295" s="332"/>
      <c r="D295" s="332"/>
      <c r="E295" s="332"/>
      <c r="F295" s="562"/>
      <c r="G295" s="560">
        <f t="shared" si="4"/>
        <v>0</v>
      </c>
      <c r="H295" s="605"/>
    </row>
    <row r="296" spans="1:8" s="603" customFormat="1" ht="15" x14ac:dyDescent="0.2">
      <c r="A296" s="470">
        <v>277</v>
      </c>
      <c r="B296" s="305"/>
      <c r="C296" s="332"/>
      <c r="D296" s="332"/>
      <c r="E296" s="332"/>
      <c r="F296" s="562"/>
      <c r="G296" s="560">
        <f t="shared" si="4"/>
        <v>0</v>
      </c>
      <c r="H296" s="605"/>
    </row>
    <row r="297" spans="1:8" s="603" customFormat="1" ht="15" x14ac:dyDescent="0.2">
      <c r="A297" s="470">
        <v>278</v>
      </c>
      <c r="B297" s="305"/>
      <c r="C297" s="332"/>
      <c r="D297" s="332"/>
      <c r="E297" s="332"/>
      <c r="F297" s="562"/>
      <c r="G297" s="560">
        <f t="shared" si="4"/>
        <v>0</v>
      </c>
      <c r="H297" s="605"/>
    </row>
    <row r="298" spans="1:8" s="603" customFormat="1" ht="15" x14ac:dyDescent="0.2">
      <c r="A298" s="470">
        <v>279</v>
      </c>
      <c r="B298" s="305"/>
      <c r="C298" s="332"/>
      <c r="D298" s="332"/>
      <c r="E298" s="332"/>
      <c r="F298" s="562"/>
      <c r="G298" s="560">
        <f t="shared" si="4"/>
        <v>0</v>
      </c>
      <c r="H298" s="605"/>
    </row>
    <row r="299" spans="1:8" s="603" customFormat="1" ht="15" x14ac:dyDescent="0.2">
      <c r="A299" s="470">
        <v>280</v>
      </c>
      <c r="B299" s="305"/>
      <c r="C299" s="332"/>
      <c r="D299" s="332"/>
      <c r="E299" s="332"/>
      <c r="F299" s="562"/>
      <c r="G299" s="560">
        <f t="shared" si="4"/>
        <v>0</v>
      </c>
      <c r="H299" s="605"/>
    </row>
    <row r="300" spans="1:8" s="603" customFormat="1" ht="15" x14ac:dyDescent="0.2">
      <c r="A300" s="470">
        <v>281</v>
      </c>
      <c r="B300" s="305"/>
      <c r="C300" s="332"/>
      <c r="D300" s="332"/>
      <c r="E300" s="332"/>
      <c r="F300" s="562"/>
      <c r="G300" s="560">
        <f t="shared" si="4"/>
        <v>0</v>
      </c>
      <c r="H300" s="605"/>
    </row>
    <row r="301" spans="1:8" s="603" customFormat="1" ht="15" x14ac:dyDescent="0.2">
      <c r="A301" s="470">
        <v>282</v>
      </c>
      <c r="B301" s="305"/>
      <c r="C301" s="332"/>
      <c r="D301" s="332"/>
      <c r="E301" s="332"/>
      <c r="F301" s="562"/>
      <c r="G301" s="560">
        <f t="shared" si="4"/>
        <v>0</v>
      </c>
      <c r="H301" s="605"/>
    </row>
    <row r="302" spans="1:8" s="603" customFormat="1" ht="15" x14ac:dyDescent="0.2">
      <c r="A302" s="470">
        <v>283</v>
      </c>
      <c r="B302" s="305"/>
      <c r="C302" s="332"/>
      <c r="D302" s="332"/>
      <c r="E302" s="332"/>
      <c r="F302" s="562"/>
      <c r="G302" s="560">
        <f t="shared" si="4"/>
        <v>0</v>
      </c>
      <c r="H302" s="605"/>
    </row>
    <row r="303" spans="1:8" s="603" customFormat="1" ht="15" x14ac:dyDescent="0.2">
      <c r="A303" s="470">
        <v>284</v>
      </c>
      <c r="B303" s="305"/>
      <c r="C303" s="332"/>
      <c r="D303" s="332"/>
      <c r="E303" s="332"/>
      <c r="F303" s="562"/>
      <c r="G303" s="560">
        <f t="shared" si="4"/>
        <v>0</v>
      </c>
      <c r="H303" s="605"/>
    </row>
    <row r="304" spans="1:8" s="603" customFormat="1" ht="15" x14ac:dyDescent="0.2">
      <c r="A304" s="470">
        <v>285</v>
      </c>
      <c r="B304" s="305"/>
      <c r="C304" s="332"/>
      <c r="D304" s="332"/>
      <c r="E304" s="332"/>
      <c r="F304" s="562"/>
      <c r="G304" s="560">
        <f t="shared" si="4"/>
        <v>0</v>
      </c>
      <c r="H304" s="605"/>
    </row>
    <row r="305" spans="1:8" s="603" customFormat="1" ht="15" x14ac:dyDescent="0.2">
      <c r="A305" s="470">
        <v>286</v>
      </c>
      <c r="B305" s="305"/>
      <c r="C305" s="332"/>
      <c r="D305" s="332"/>
      <c r="E305" s="332"/>
      <c r="F305" s="562"/>
      <c r="G305" s="560">
        <f t="shared" si="4"/>
        <v>0</v>
      </c>
      <c r="H305" s="605"/>
    </row>
    <row r="306" spans="1:8" s="603" customFormat="1" ht="15" x14ac:dyDescent="0.2">
      <c r="A306" s="470">
        <v>287</v>
      </c>
      <c r="B306" s="305"/>
      <c r="C306" s="332"/>
      <c r="D306" s="332"/>
      <c r="E306" s="332"/>
      <c r="F306" s="562"/>
      <c r="G306" s="560">
        <f t="shared" si="4"/>
        <v>0</v>
      </c>
      <c r="H306" s="605"/>
    </row>
    <row r="307" spans="1:8" s="603" customFormat="1" ht="15" x14ac:dyDescent="0.2">
      <c r="A307" s="470">
        <v>288</v>
      </c>
      <c r="B307" s="305"/>
      <c r="C307" s="332"/>
      <c r="D307" s="332"/>
      <c r="E307" s="332"/>
      <c r="F307" s="562"/>
      <c r="G307" s="560">
        <f t="shared" si="4"/>
        <v>0</v>
      </c>
      <c r="H307" s="605"/>
    </row>
    <row r="308" spans="1:8" s="603" customFormat="1" ht="15" x14ac:dyDescent="0.2">
      <c r="A308" s="470">
        <v>289</v>
      </c>
      <c r="B308" s="305"/>
      <c r="C308" s="332"/>
      <c r="D308" s="332"/>
      <c r="E308" s="332"/>
      <c r="F308" s="562"/>
      <c r="G308" s="560">
        <f t="shared" si="4"/>
        <v>0</v>
      </c>
      <c r="H308" s="605"/>
    </row>
    <row r="309" spans="1:8" s="603" customFormat="1" ht="15" x14ac:dyDescent="0.2">
      <c r="A309" s="470">
        <v>290</v>
      </c>
      <c r="B309" s="305"/>
      <c r="C309" s="332"/>
      <c r="D309" s="332"/>
      <c r="E309" s="332"/>
      <c r="F309" s="562"/>
      <c r="G309" s="560">
        <f t="shared" si="4"/>
        <v>0</v>
      </c>
      <c r="H309" s="605"/>
    </row>
    <row r="310" spans="1:8" s="603" customFormat="1" ht="15" x14ac:dyDescent="0.2">
      <c r="A310" s="470">
        <v>291</v>
      </c>
      <c r="B310" s="305"/>
      <c r="C310" s="332"/>
      <c r="D310" s="332"/>
      <c r="E310" s="332"/>
      <c r="F310" s="562"/>
      <c r="G310" s="560">
        <f t="shared" si="4"/>
        <v>0</v>
      </c>
      <c r="H310" s="605"/>
    </row>
    <row r="311" spans="1:8" s="603" customFormat="1" ht="15" x14ac:dyDescent="0.2">
      <c r="A311" s="470">
        <v>292</v>
      </c>
      <c r="B311" s="305"/>
      <c r="C311" s="332"/>
      <c r="D311" s="332"/>
      <c r="E311" s="332"/>
      <c r="F311" s="562"/>
      <c r="G311" s="560">
        <f t="shared" si="4"/>
        <v>0</v>
      </c>
      <c r="H311" s="605"/>
    </row>
    <row r="312" spans="1:8" s="603" customFormat="1" ht="15" x14ac:dyDescent="0.2">
      <c r="A312" s="470">
        <v>293</v>
      </c>
      <c r="B312" s="305"/>
      <c r="C312" s="332"/>
      <c r="D312" s="332"/>
      <c r="E312" s="332"/>
      <c r="F312" s="562"/>
      <c r="G312" s="560">
        <f t="shared" si="4"/>
        <v>0</v>
      </c>
      <c r="H312" s="605"/>
    </row>
    <row r="313" spans="1:8" s="603" customFormat="1" ht="15" x14ac:dyDescent="0.2">
      <c r="A313" s="470">
        <v>294</v>
      </c>
      <c r="B313" s="305"/>
      <c r="C313" s="332"/>
      <c r="D313" s="332"/>
      <c r="E313" s="332"/>
      <c r="F313" s="562"/>
      <c r="G313" s="560">
        <f t="shared" si="4"/>
        <v>0</v>
      </c>
      <c r="H313" s="605"/>
    </row>
    <row r="314" spans="1:8" s="603" customFormat="1" ht="15" x14ac:dyDescent="0.2">
      <c r="A314" s="470">
        <v>295</v>
      </c>
      <c r="B314" s="305"/>
      <c r="C314" s="332"/>
      <c r="D314" s="332"/>
      <c r="E314" s="332"/>
      <c r="F314" s="562"/>
      <c r="G314" s="560">
        <f t="shared" si="4"/>
        <v>0</v>
      </c>
      <c r="H314" s="605"/>
    </row>
    <row r="315" spans="1:8" s="603" customFormat="1" ht="15" x14ac:dyDescent="0.2">
      <c r="A315" s="470">
        <v>296</v>
      </c>
      <c r="B315" s="305"/>
      <c r="C315" s="332"/>
      <c r="D315" s="332"/>
      <c r="E315" s="332"/>
      <c r="F315" s="562"/>
      <c r="G315" s="560">
        <f t="shared" si="4"/>
        <v>0</v>
      </c>
      <c r="H315" s="605"/>
    </row>
    <row r="316" spans="1:8" s="603" customFormat="1" ht="15" x14ac:dyDescent="0.2">
      <c r="A316" s="470">
        <v>297</v>
      </c>
      <c r="B316" s="305"/>
      <c r="C316" s="332"/>
      <c r="D316" s="332"/>
      <c r="E316" s="332"/>
      <c r="F316" s="562"/>
      <c r="G316" s="560">
        <f t="shared" si="4"/>
        <v>0</v>
      </c>
      <c r="H316" s="605"/>
    </row>
    <row r="317" spans="1:8" s="603" customFormat="1" ht="15" x14ac:dyDescent="0.2">
      <c r="A317" s="470">
        <v>298</v>
      </c>
      <c r="B317" s="305"/>
      <c r="C317" s="332"/>
      <c r="D317" s="332"/>
      <c r="E317" s="332"/>
      <c r="F317" s="562"/>
      <c r="G317" s="560">
        <f t="shared" si="4"/>
        <v>0</v>
      </c>
      <c r="H317" s="605"/>
    </row>
    <row r="318" spans="1:8" s="603" customFormat="1" ht="15" x14ac:dyDescent="0.2">
      <c r="A318" s="470">
        <v>299</v>
      </c>
      <c r="B318" s="305"/>
      <c r="C318" s="332"/>
      <c r="D318" s="332"/>
      <c r="E318" s="332"/>
      <c r="F318" s="562"/>
      <c r="G318" s="560">
        <f t="shared" si="4"/>
        <v>0</v>
      </c>
      <c r="H318" s="605"/>
    </row>
    <row r="319" spans="1:8" s="603" customFormat="1" ht="15" x14ac:dyDescent="0.2">
      <c r="A319" s="470">
        <v>300</v>
      </c>
      <c r="B319" s="305"/>
      <c r="C319" s="332"/>
      <c r="D319" s="332"/>
      <c r="E319" s="332"/>
      <c r="F319" s="562"/>
      <c r="G319" s="560">
        <f t="shared" si="4"/>
        <v>0</v>
      </c>
      <c r="H319" s="605"/>
    </row>
    <row r="320" spans="1:8" s="603" customFormat="1" ht="15" x14ac:dyDescent="0.2">
      <c r="A320" s="470">
        <v>301</v>
      </c>
      <c r="B320" s="305"/>
      <c r="C320" s="332"/>
      <c r="D320" s="332"/>
      <c r="E320" s="332"/>
      <c r="F320" s="562"/>
      <c r="G320" s="560">
        <f t="shared" si="4"/>
        <v>0</v>
      </c>
      <c r="H320" s="605"/>
    </row>
    <row r="321" spans="1:8" s="603" customFormat="1" ht="15" x14ac:dyDescent="0.2">
      <c r="A321" s="470">
        <v>302</v>
      </c>
      <c r="B321" s="305"/>
      <c r="C321" s="332"/>
      <c r="D321" s="332"/>
      <c r="E321" s="332"/>
      <c r="F321" s="562"/>
      <c r="G321" s="560">
        <f t="shared" si="4"/>
        <v>0</v>
      </c>
      <c r="H321" s="605"/>
    </row>
    <row r="322" spans="1:8" s="603" customFormat="1" ht="15" x14ac:dyDescent="0.2">
      <c r="A322" s="470">
        <v>303</v>
      </c>
      <c r="B322" s="305"/>
      <c r="C322" s="332"/>
      <c r="D322" s="332"/>
      <c r="E322" s="332"/>
      <c r="F322" s="562"/>
      <c r="G322" s="560">
        <f t="shared" si="4"/>
        <v>0</v>
      </c>
      <c r="H322" s="605"/>
    </row>
    <row r="323" spans="1:8" s="603" customFormat="1" ht="15" x14ac:dyDescent="0.2">
      <c r="A323" s="470">
        <v>304</v>
      </c>
      <c r="B323" s="305"/>
      <c r="C323" s="332"/>
      <c r="D323" s="332"/>
      <c r="E323" s="332"/>
      <c r="F323" s="562"/>
      <c r="G323" s="560">
        <f t="shared" si="4"/>
        <v>0</v>
      </c>
      <c r="H323" s="605"/>
    </row>
    <row r="324" spans="1:8" s="603" customFormat="1" ht="15" x14ac:dyDescent="0.2">
      <c r="A324" s="470">
        <v>305</v>
      </c>
      <c r="B324" s="305"/>
      <c r="C324" s="332"/>
      <c r="D324" s="332"/>
      <c r="E324" s="332"/>
      <c r="F324" s="562"/>
      <c r="G324" s="560">
        <f t="shared" si="4"/>
        <v>0</v>
      </c>
      <c r="H324" s="605"/>
    </row>
    <row r="325" spans="1:8" s="603" customFormat="1" ht="15" x14ac:dyDescent="0.2">
      <c r="A325" s="470">
        <v>306</v>
      </c>
      <c r="B325" s="305"/>
      <c r="C325" s="332"/>
      <c r="D325" s="332"/>
      <c r="E325" s="332"/>
      <c r="F325" s="562"/>
      <c r="G325" s="560">
        <f t="shared" si="4"/>
        <v>0</v>
      </c>
      <c r="H325" s="605"/>
    </row>
    <row r="326" spans="1:8" s="603" customFormat="1" ht="15" x14ac:dyDescent="0.2">
      <c r="A326" s="470">
        <v>307</v>
      </c>
      <c r="B326" s="305"/>
      <c r="C326" s="332"/>
      <c r="D326" s="332"/>
      <c r="E326" s="332"/>
      <c r="F326" s="562"/>
      <c r="G326" s="560">
        <f t="shared" si="4"/>
        <v>0</v>
      </c>
      <c r="H326" s="605"/>
    </row>
    <row r="327" spans="1:8" s="603" customFormat="1" ht="15" x14ac:dyDescent="0.2">
      <c r="A327" s="470">
        <v>308</v>
      </c>
      <c r="B327" s="305"/>
      <c r="C327" s="332"/>
      <c r="D327" s="332"/>
      <c r="E327" s="332"/>
      <c r="F327" s="562"/>
      <c r="G327" s="560">
        <f t="shared" si="4"/>
        <v>0</v>
      </c>
      <c r="H327" s="605"/>
    </row>
    <row r="328" spans="1:8" s="603" customFormat="1" ht="15" x14ac:dyDescent="0.2">
      <c r="A328" s="470">
        <v>309</v>
      </c>
      <c r="B328" s="305"/>
      <c r="C328" s="332"/>
      <c r="D328" s="332"/>
      <c r="E328" s="332"/>
      <c r="F328" s="562"/>
      <c r="G328" s="560">
        <f t="shared" si="4"/>
        <v>0</v>
      </c>
      <c r="H328" s="605"/>
    </row>
    <row r="329" spans="1:8" s="603" customFormat="1" ht="15" x14ac:dyDescent="0.2">
      <c r="A329" s="470">
        <v>310</v>
      </c>
      <c r="B329" s="305"/>
      <c r="C329" s="332"/>
      <c r="D329" s="332"/>
      <c r="E329" s="332"/>
      <c r="F329" s="562"/>
      <c r="G329" s="560">
        <f t="shared" si="4"/>
        <v>0</v>
      </c>
      <c r="H329" s="605"/>
    </row>
    <row r="330" spans="1:8" s="603" customFormat="1" ht="15" x14ac:dyDescent="0.2">
      <c r="A330" s="470">
        <v>311</v>
      </c>
      <c r="B330" s="305"/>
      <c r="C330" s="332"/>
      <c r="D330" s="332"/>
      <c r="E330" s="332"/>
      <c r="F330" s="562"/>
      <c r="G330" s="560">
        <f t="shared" si="4"/>
        <v>0</v>
      </c>
      <c r="H330" s="605"/>
    </row>
    <row r="331" spans="1:8" s="603" customFormat="1" ht="15" x14ac:dyDescent="0.2">
      <c r="A331" s="470">
        <v>312</v>
      </c>
      <c r="B331" s="305"/>
      <c r="C331" s="332"/>
      <c r="D331" s="332"/>
      <c r="E331" s="332"/>
      <c r="F331" s="562"/>
      <c r="G331" s="560">
        <f t="shared" si="4"/>
        <v>0</v>
      </c>
      <c r="H331" s="605"/>
    </row>
    <row r="332" spans="1:8" s="603" customFormat="1" ht="15" x14ac:dyDescent="0.2">
      <c r="A332" s="470">
        <v>313</v>
      </c>
      <c r="B332" s="305"/>
      <c r="C332" s="332"/>
      <c r="D332" s="332"/>
      <c r="E332" s="332"/>
      <c r="F332" s="562"/>
      <c r="G332" s="560">
        <f t="shared" si="4"/>
        <v>0</v>
      </c>
      <c r="H332" s="605"/>
    </row>
    <row r="333" spans="1:8" s="603" customFormat="1" ht="15" x14ac:dyDescent="0.2">
      <c r="A333" s="470">
        <v>314</v>
      </c>
      <c r="B333" s="305"/>
      <c r="C333" s="332"/>
      <c r="D333" s="332"/>
      <c r="E333" s="332"/>
      <c r="F333" s="562"/>
      <c r="G333" s="560">
        <f t="shared" si="4"/>
        <v>0</v>
      </c>
      <c r="H333" s="605"/>
    </row>
    <row r="334" spans="1:8" s="603" customFormat="1" ht="15" x14ac:dyDescent="0.2">
      <c r="A334" s="470">
        <v>315</v>
      </c>
      <c r="B334" s="305"/>
      <c r="C334" s="332"/>
      <c r="D334" s="332"/>
      <c r="E334" s="332"/>
      <c r="F334" s="562"/>
      <c r="G334" s="560">
        <f t="shared" si="4"/>
        <v>0</v>
      </c>
      <c r="H334" s="605"/>
    </row>
    <row r="335" spans="1:8" s="603" customFormat="1" ht="15" x14ac:dyDescent="0.2">
      <c r="A335" s="470">
        <v>316</v>
      </c>
      <c r="B335" s="305"/>
      <c r="C335" s="332"/>
      <c r="D335" s="332"/>
      <c r="E335" s="332"/>
      <c r="F335" s="562"/>
      <c r="G335" s="560">
        <f t="shared" si="4"/>
        <v>0</v>
      </c>
      <c r="H335" s="605"/>
    </row>
    <row r="336" spans="1:8" s="603" customFormat="1" ht="15" x14ac:dyDescent="0.2">
      <c r="A336" s="470">
        <v>317</v>
      </c>
      <c r="B336" s="305"/>
      <c r="C336" s="332"/>
      <c r="D336" s="332"/>
      <c r="E336" s="332"/>
      <c r="F336" s="562"/>
      <c r="G336" s="560">
        <f t="shared" si="4"/>
        <v>0</v>
      </c>
      <c r="H336" s="605"/>
    </row>
    <row r="337" spans="1:8" s="603" customFormat="1" ht="15" x14ac:dyDescent="0.2">
      <c r="A337" s="470">
        <v>318</v>
      </c>
      <c r="B337" s="305"/>
      <c r="C337" s="332"/>
      <c r="D337" s="332"/>
      <c r="E337" s="332"/>
      <c r="F337" s="562"/>
      <c r="G337" s="560">
        <f t="shared" si="4"/>
        <v>0</v>
      </c>
      <c r="H337" s="605"/>
    </row>
    <row r="338" spans="1:8" s="603" customFormat="1" ht="15" x14ac:dyDescent="0.2">
      <c r="A338" s="470">
        <v>319</v>
      </c>
      <c r="B338" s="305"/>
      <c r="C338" s="332"/>
      <c r="D338" s="332"/>
      <c r="E338" s="332"/>
      <c r="F338" s="562"/>
      <c r="G338" s="560">
        <f t="shared" si="4"/>
        <v>0</v>
      </c>
      <c r="H338" s="605"/>
    </row>
    <row r="339" spans="1:8" s="603" customFormat="1" ht="15" x14ac:dyDescent="0.2">
      <c r="A339" s="470">
        <v>320</v>
      </c>
      <c r="B339" s="305"/>
      <c r="C339" s="332"/>
      <c r="D339" s="332"/>
      <c r="E339" s="332"/>
      <c r="F339" s="562"/>
      <c r="G339" s="560">
        <f t="shared" si="4"/>
        <v>0</v>
      </c>
      <c r="H339" s="605"/>
    </row>
    <row r="340" spans="1:8" s="603" customFormat="1" ht="15" x14ac:dyDescent="0.2">
      <c r="A340" s="470">
        <v>321</v>
      </c>
      <c r="B340" s="305"/>
      <c r="C340" s="332"/>
      <c r="D340" s="332"/>
      <c r="E340" s="332"/>
      <c r="F340" s="562"/>
      <c r="G340" s="560">
        <f t="shared" si="4"/>
        <v>0</v>
      </c>
      <c r="H340" s="605"/>
    </row>
    <row r="341" spans="1:8" s="603" customFormat="1" ht="15" x14ac:dyDescent="0.2">
      <c r="A341" s="470">
        <v>322</v>
      </c>
      <c r="B341" s="305"/>
      <c r="C341" s="332"/>
      <c r="D341" s="332"/>
      <c r="E341" s="332"/>
      <c r="F341" s="562"/>
      <c r="G341" s="560">
        <f t="shared" ref="G341:G404" si="5">ROUND(ROUNDDOWN(F341,0)*0.3,2)</f>
        <v>0</v>
      </c>
      <c r="H341" s="605"/>
    </row>
    <row r="342" spans="1:8" s="603" customFormat="1" ht="15" x14ac:dyDescent="0.2">
      <c r="A342" s="470">
        <v>323</v>
      </c>
      <c r="B342" s="305"/>
      <c r="C342" s="332"/>
      <c r="D342" s="332"/>
      <c r="E342" s="332"/>
      <c r="F342" s="562"/>
      <c r="G342" s="560">
        <f t="shared" si="5"/>
        <v>0</v>
      </c>
      <c r="H342" s="605"/>
    </row>
    <row r="343" spans="1:8" s="603" customFormat="1" ht="15" x14ac:dyDescent="0.2">
      <c r="A343" s="470">
        <v>324</v>
      </c>
      <c r="B343" s="305"/>
      <c r="C343" s="332"/>
      <c r="D343" s="332"/>
      <c r="E343" s="332"/>
      <c r="F343" s="562"/>
      <c r="G343" s="560">
        <f t="shared" si="5"/>
        <v>0</v>
      </c>
      <c r="H343" s="605"/>
    </row>
    <row r="344" spans="1:8" s="603" customFormat="1" ht="15" x14ac:dyDescent="0.2">
      <c r="A344" s="470">
        <v>325</v>
      </c>
      <c r="B344" s="305"/>
      <c r="C344" s="332"/>
      <c r="D344" s="332"/>
      <c r="E344" s="332"/>
      <c r="F344" s="562"/>
      <c r="G344" s="560">
        <f t="shared" si="5"/>
        <v>0</v>
      </c>
      <c r="H344" s="605"/>
    </row>
    <row r="345" spans="1:8" s="603" customFormat="1" ht="15" x14ac:dyDescent="0.2">
      <c r="A345" s="470">
        <v>326</v>
      </c>
      <c r="B345" s="305"/>
      <c r="C345" s="332"/>
      <c r="D345" s="332"/>
      <c r="E345" s="332"/>
      <c r="F345" s="562"/>
      <c r="G345" s="560">
        <f t="shared" si="5"/>
        <v>0</v>
      </c>
      <c r="H345" s="605"/>
    </row>
    <row r="346" spans="1:8" s="603" customFormat="1" ht="15" x14ac:dyDescent="0.2">
      <c r="A346" s="470">
        <v>327</v>
      </c>
      <c r="B346" s="305"/>
      <c r="C346" s="332"/>
      <c r="D346" s="332"/>
      <c r="E346" s="332"/>
      <c r="F346" s="562"/>
      <c r="G346" s="560">
        <f t="shared" si="5"/>
        <v>0</v>
      </c>
      <c r="H346" s="605"/>
    </row>
    <row r="347" spans="1:8" s="603" customFormat="1" ht="15" x14ac:dyDescent="0.2">
      <c r="A347" s="470">
        <v>328</v>
      </c>
      <c r="B347" s="305"/>
      <c r="C347" s="332"/>
      <c r="D347" s="332"/>
      <c r="E347" s="332"/>
      <c r="F347" s="562"/>
      <c r="G347" s="560">
        <f t="shared" si="5"/>
        <v>0</v>
      </c>
      <c r="H347" s="605"/>
    </row>
    <row r="348" spans="1:8" s="603" customFormat="1" ht="15" x14ac:dyDescent="0.2">
      <c r="A348" s="470">
        <v>329</v>
      </c>
      <c r="B348" s="305"/>
      <c r="C348" s="332"/>
      <c r="D348" s="332"/>
      <c r="E348" s="332"/>
      <c r="F348" s="562"/>
      <c r="G348" s="560">
        <f t="shared" si="5"/>
        <v>0</v>
      </c>
      <c r="H348" s="605"/>
    </row>
    <row r="349" spans="1:8" s="603" customFormat="1" ht="15" x14ac:dyDescent="0.2">
      <c r="A349" s="470">
        <v>330</v>
      </c>
      <c r="B349" s="305"/>
      <c r="C349" s="332"/>
      <c r="D349" s="332"/>
      <c r="E349" s="332"/>
      <c r="F349" s="562"/>
      <c r="G349" s="560">
        <f t="shared" si="5"/>
        <v>0</v>
      </c>
      <c r="H349" s="605"/>
    </row>
    <row r="350" spans="1:8" s="603" customFormat="1" ht="15" x14ac:dyDescent="0.2">
      <c r="A350" s="470">
        <v>331</v>
      </c>
      <c r="B350" s="305"/>
      <c r="C350" s="332"/>
      <c r="D350" s="332"/>
      <c r="E350" s="332"/>
      <c r="F350" s="562"/>
      <c r="G350" s="560">
        <f t="shared" si="5"/>
        <v>0</v>
      </c>
      <c r="H350" s="605"/>
    </row>
    <row r="351" spans="1:8" s="603" customFormat="1" ht="15" x14ac:dyDescent="0.2">
      <c r="A351" s="470">
        <v>332</v>
      </c>
      <c r="B351" s="305"/>
      <c r="C351" s="332"/>
      <c r="D351" s="332"/>
      <c r="E351" s="332"/>
      <c r="F351" s="562"/>
      <c r="G351" s="560">
        <f t="shared" si="5"/>
        <v>0</v>
      </c>
      <c r="H351" s="605"/>
    </row>
    <row r="352" spans="1:8" s="603" customFormat="1" ht="15" x14ac:dyDescent="0.2">
      <c r="A352" s="470">
        <v>333</v>
      </c>
      <c r="B352" s="305"/>
      <c r="C352" s="332"/>
      <c r="D352" s="332"/>
      <c r="E352" s="332"/>
      <c r="F352" s="562"/>
      <c r="G352" s="560">
        <f t="shared" si="5"/>
        <v>0</v>
      </c>
      <c r="H352" s="605"/>
    </row>
    <row r="353" spans="1:8" s="603" customFormat="1" ht="15" x14ac:dyDescent="0.2">
      <c r="A353" s="470">
        <v>334</v>
      </c>
      <c r="B353" s="305"/>
      <c r="C353" s="332"/>
      <c r="D353" s="332"/>
      <c r="E353" s="332"/>
      <c r="F353" s="562"/>
      <c r="G353" s="560">
        <f t="shared" si="5"/>
        <v>0</v>
      </c>
      <c r="H353" s="605"/>
    </row>
    <row r="354" spans="1:8" s="603" customFormat="1" ht="15" x14ac:dyDescent="0.2">
      <c r="A354" s="470">
        <v>335</v>
      </c>
      <c r="B354" s="305"/>
      <c r="C354" s="332"/>
      <c r="D354" s="332"/>
      <c r="E354" s="332"/>
      <c r="F354" s="562"/>
      <c r="G354" s="560">
        <f t="shared" si="5"/>
        <v>0</v>
      </c>
      <c r="H354" s="605"/>
    </row>
    <row r="355" spans="1:8" s="603" customFormat="1" ht="15" x14ac:dyDescent="0.2">
      <c r="A355" s="470">
        <v>336</v>
      </c>
      <c r="B355" s="305"/>
      <c r="C355" s="332"/>
      <c r="D355" s="332"/>
      <c r="E355" s="332"/>
      <c r="F355" s="562"/>
      <c r="G355" s="560">
        <f t="shared" si="5"/>
        <v>0</v>
      </c>
      <c r="H355" s="605"/>
    </row>
    <row r="356" spans="1:8" s="603" customFormat="1" ht="15" x14ac:dyDescent="0.2">
      <c r="A356" s="470">
        <v>337</v>
      </c>
      <c r="B356" s="305"/>
      <c r="C356" s="332"/>
      <c r="D356" s="332"/>
      <c r="E356" s="332"/>
      <c r="F356" s="562"/>
      <c r="G356" s="560">
        <f t="shared" si="5"/>
        <v>0</v>
      </c>
      <c r="H356" s="605"/>
    </row>
    <row r="357" spans="1:8" s="603" customFormat="1" ht="15" x14ac:dyDescent="0.2">
      <c r="A357" s="470">
        <v>338</v>
      </c>
      <c r="B357" s="305"/>
      <c r="C357" s="332"/>
      <c r="D357" s="332"/>
      <c r="E357" s="332"/>
      <c r="F357" s="562"/>
      <c r="G357" s="560">
        <f t="shared" si="5"/>
        <v>0</v>
      </c>
      <c r="H357" s="605"/>
    </row>
    <row r="358" spans="1:8" s="603" customFormat="1" ht="15" x14ac:dyDescent="0.2">
      <c r="A358" s="470">
        <v>339</v>
      </c>
      <c r="B358" s="305"/>
      <c r="C358" s="332"/>
      <c r="D358" s="332"/>
      <c r="E358" s="332"/>
      <c r="F358" s="562"/>
      <c r="G358" s="560">
        <f t="shared" si="5"/>
        <v>0</v>
      </c>
      <c r="H358" s="605"/>
    </row>
    <row r="359" spans="1:8" s="603" customFormat="1" ht="15" x14ac:dyDescent="0.2">
      <c r="A359" s="470">
        <v>340</v>
      </c>
      <c r="B359" s="305"/>
      <c r="C359" s="332"/>
      <c r="D359" s="332"/>
      <c r="E359" s="332"/>
      <c r="F359" s="562"/>
      <c r="G359" s="560">
        <f t="shared" si="5"/>
        <v>0</v>
      </c>
      <c r="H359" s="605"/>
    </row>
    <row r="360" spans="1:8" s="603" customFormat="1" ht="15" x14ac:dyDescent="0.2">
      <c r="A360" s="470">
        <v>341</v>
      </c>
      <c r="B360" s="305"/>
      <c r="C360" s="332"/>
      <c r="D360" s="332"/>
      <c r="E360" s="332"/>
      <c r="F360" s="562"/>
      <c r="G360" s="560">
        <f t="shared" si="5"/>
        <v>0</v>
      </c>
      <c r="H360" s="605"/>
    </row>
    <row r="361" spans="1:8" s="603" customFormat="1" ht="15" x14ac:dyDescent="0.2">
      <c r="A361" s="470">
        <v>342</v>
      </c>
      <c r="B361" s="305"/>
      <c r="C361" s="332"/>
      <c r="D361" s="332"/>
      <c r="E361" s="332"/>
      <c r="F361" s="562"/>
      <c r="G361" s="560">
        <f t="shared" si="5"/>
        <v>0</v>
      </c>
      <c r="H361" s="605"/>
    </row>
    <row r="362" spans="1:8" s="603" customFormat="1" ht="15" x14ac:dyDescent="0.2">
      <c r="A362" s="470">
        <v>343</v>
      </c>
      <c r="B362" s="305"/>
      <c r="C362" s="332"/>
      <c r="D362" s="332"/>
      <c r="E362" s="332"/>
      <c r="F362" s="562"/>
      <c r="G362" s="560">
        <f t="shared" si="5"/>
        <v>0</v>
      </c>
      <c r="H362" s="605"/>
    </row>
    <row r="363" spans="1:8" s="603" customFormat="1" ht="15" x14ac:dyDescent="0.2">
      <c r="A363" s="470">
        <v>344</v>
      </c>
      <c r="B363" s="305"/>
      <c r="C363" s="332"/>
      <c r="D363" s="332"/>
      <c r="E363" s="332"/>
      <c r="F363" s="562"/>
      <c r="G363" s="560">
        <f t="shared" si="5"/>
        <v>0</v>
      </c>
      <c r="H363" s="605"/>
    </row>
    <row r="364" spans="1:8" s="603" customFormat="1" ht="15" x14ac:dyDescent="0.2">
      <c r="A364" s="470">
        <v>345</v>
      </c>
      <c r="B364" s="305"/>
      <c r="C364" s="332"/>
      <c r="D364" s="332"/>
      <c r="E364" s="332"/>
      <c r="F364" s="562"/>
      <c r="G364" s="560">
        <f t="shared" si="5"/>
        <v>0</v>
      </c>
      <c r="H364" s="605"/>
    </row>
    <row r="365" spans="1:8" s="603" customFormat="1" ht="15" x14ac:dyDescent="0.2">
      <c r="A365" s="470">
        <v>346</v>
      </c>
      <c r="B365" s="305"/>
      <c r="C365" s="332"/>
      <c r="D365" s="332"/>
      <c r="E365" s="332"/>
      <c r="F365" s="562"/>
      <c r="G365" s="560">
        <f t="shared" si="5"/>
        <v>0</v>
      </c>
      <c r="H365" s="605"/>
    </row>
    <row r="366" spans="1:8" s="603" customFormat="1" ht="15" x14ac:dyDescent="0.2">
      <c r="A366" s="470">
        <v>347</v>
      </c>
      <c r="B366" s="305"/>
      <c r="C366" s="332"/>
      <c r="D366" s="332"/>
      <c r="E366" s="332"/>
      <c r="F366" s="562"/>
      <c r="G366" s="560">
        <f t="shared" si="5"/>
        <v>0</v>
      </c>
      <c r="H366" s="605"/>
    </row>
    <row r="367" spans="1:8" s="603" customFormat="1" ht="15" x14ac:dyDescent="0.2">
      <c r="A367" s="470">
        <v>348</v>
      </c>
      <c r="B367" s="305"/>
      <c r="C367" s="332"/>
      <c r="D367" s="332"/>
      <c r="E367" s="332"/>
      <c r="F367" s="562"/>
      <c r="G367" s="560">
        <f t="shared" si="5"/>
        <v>0</v>
      </c>
      <c r="H367" s="605"/>
    </row>
    <row r="368" spans="1:8" s="603" customFormat="1" ht="15" x14ac:dyDescent="0.2">
      <c r="A368" s="470">
        <v>349</v>
      </c>
      <c r="B368" s="305"/>
      <c r="C368" s="332"/>
      <c r="D368" s="332"/>
      <c r="E368" s="332"/>
      <c r="F368" s="562"/>
      <c r="G368" s="560">
        <f t="shared" si="5"/>
        <v>0</v>
      </c>
      <c r="H368" s="605"/>
    </row>
    <row r="369" spans="1:8" s="603" customFormat="1" ht="15" x14ac:dyDescent="0.2">
      <c r="A369" s="470">
        <v>350</v>
      </c>
      <c r="B369" s="305"/>
      <c r="C369" s="332"/>
      <c r="D369" s="332"/>
      <c r="E369" s="332"/>
      <c r="F369" s="562"/>
      <c r="G369" s="560">
        <f t="shared" si="5"/>
        <v>0</v>
      </c>
      <c r="H369" s="605"/>
    </row>
    <row r="370" spans="1:8" s="603" customFormat="1" ht="15" x14ac:dyDescent="0.2">
      <c r="A370" s="470">
        <v>351</v>
      </c>
      <c r="B370" s="305"/>
      <c r="C370" s="332"/>
      <c r="D370" s="332"/>
      <c r="E370" s="332"/>
      <c r="F370" s="562"/>
      <c r="G370" s="560">
        <f t="shared" si="5"/>
        <v>0</v>
      </c>
      <c r="H370" s="605"/>
    </row>
    <row r="371" spans="1:8" s="603" customFormat="1" ht="15" x14ac:dyDescent="0.2">
      <c r="A371" s="470">
        <v>352</v>
      </c>
      <c r="B371" s="305"/>
      <c r="C371" s="332"/>
      <c r="D371" s="332"/>
      <c r="E371" s="332"/>
      <c r="F371" s="562"/>
      <c r="G371" s="560">
        <f t="shared" si="5"/>
        <v>0</v>
      </c>
      <c r="H371" s="605"/>
    </row>
    <row r="372" spans="1:8" s="603" customFormat="1" ht="15" x14ac:dyDescent="0.2">
      <c r="A372" s="470">
        <v>353</v>
      </c>
      <c r="B372" s="305"/>
      <c r="C372" s="332"/>
      <c r="D372" s="332"/>
      <c r="E372" s="332"/>
      <c r="F372" s="562"/>
      <c r="G372" s="560">
        <f t="shared" si="5"/>
        <v>0</v>
      </c>
      <c r="H372" s="605"/>
    </row>
    <row r="373" spans="1:8" s="603" customFormat="1" ht="15" x14ac:dyDescent="0.2">
      <c r="A373" s="470">
        <v>354</v>
      </c>
      <c r="B373" s="305"/>
      <c r="C373" s="332"/>
      <c r="D373" s="332"/>
      <c r="E373" s="332"/>
      <c r="F373" s="562"/>
      <c r="G373" s="560">
        <f t="shared" si="5"/>
        <v>0</v>
      </c>
      <c r="H373" s="605"/>
    </row>
    <row r="374" spans="1:8" s="603" customFormat="1" ht="15" x14ac:dyDescent="0.2">
      <c r="A374" s="470">
        <v>355</v>
      </c>
      <c r="B374" s="305"/>
      <c r="C374" s="332"/>
      <c r="D374" s="332"/>
      <c r="E374" s="332"/>
      <c r="F374" s="562"/>
      <c r="G374" s="560">
        <f t="shared" si="5"/>
        <v>0</v>
      </c>
      <c r="H374" s="605"/>
    </row>
    <row r="375" spans="1:8" s="603" customFormat="1" ht="15" x14ac:dyDescent="0.2">
      <c r="A375" s="470">
        <v>356</v>
      </c>
      <c r="B375" s="305"/>
      <c r="C375" s="332"/>
      <c r="D375" s="332"/>
      <c r="E375" s="332"/>
      <c r="F375" s="562"/>
      <c r="G375" s="560">
        <f t="shared" si="5"/>
        <v>0</v>
      </c>
      <c r="H375" s="605"/>
    </row>
    <row r="376" spans="1:8" s="603" customFormat="1" ht="15" x14ac:dyDescent="0.2">
      <c r="A376" s="470">
        <v>357</v>
      </c>
      <c r="B376" s="305"/>
      <c r="C376" s="332"/>
      <c r="D376" s="332"/>
      <c r="E376" s="332"/>
      <c r="F376" s="562"/>
      <c r="G376" s="560">
        <f t="shared" si="5"/>
        <v>0</v>
      </c>
      <c r="H376" s="605"/>
    </row>
    <row r="377" spans="1:8" s="603" customFormat="1" ht="15" x14ac:dyDescent="0.2">
      <c r="A377" s="470">
        <v>358</v>
      </c>
      <c r="B377" s="305"/>
      <c r="C377" s="332"/>
      <c r="D377" s="332"/>
      <c r="E377" s="332"/>
      <c r="F377" s="562"/>
      <c r="G377" s="560">
        <f t="shared" si="5"/>
        <v>0</v>
      </c>
      <c r="H377" s="605"/>
    </row>
    <row r="378" spans="1:8" s="603" customFormat="1" ht="15" x14ac:dyDescent="0.2">
      <c r="A378" s="470">
        <v>359</v>
      </c>
      <c r="B378" s="305"/>
      <c r="C378" s="332"/>
      <c r="D378" s="332"/>
      <c r="E378" s="332"/>
      <c r="F378" s="562"/>
      <c r="G378" s="560">
        <f t="shared" si="5"/>
        <v>0</v>
      </c>
      <c r="H378" s="605"/>
    </row>
    <row r="379" spans="1:8" s="603" customFormat="1" ht="15" x14ac:dyDescent="0.2">
      <c r="A379" s="470">
        <v>360</v>
      </c>
      <c r="B379" s="305"/>
      <c r="C379" s="332"/>
      <c r="D379" s="332"/>
      <c r="E379" s="332"/>
      <c r="F379" s="562"/>
      <c r="G379" s="560">
        <f t="shared" si="5"/>
        <v>0</v>
      </c>
      <c r="H379" s="605"/>
    </row>
    <row r="380" spans="1:8" s="603" customFormat="1" ht="15" x14ac:dyDescent="0.2">
      <c r="A380" s="470">
        <v>361</v>
      </c>
      <c r="B380" s="305"/>
      <c r="C380" s="332"/>
      <c r="D380" s="332"/>
      <c r="E380" s="332"/>
      <c r="F380" s="562"/>
      <c r="G380" s="560">
        <f t="shared" si="5"/>
        <v>0</v>
      </c>
      <c r="H380" s="605"/>
    </row>
    <row r="381" spans="1:8" s="603" customFormat="1" ht="15" x14ac:dyDescent="0.2">
      <c r="A381" s="470">
        <v>362</v>
      </c>
      <c r="B381" s="305"/>
      <c r="C381" s="332"/>
      <c r="D381" s="332"/>
      <c r="E381" s="332"/>
      <c r="F381" s="562"/>
      <c r="G381" s="560">
        <f t="shared" si="5"/>
        <v>0</v>
      </c>
      <c r="H381" s="605"/>
    </row>
    <row r="382" spans="1:8" s="603" customFormat="1" ht="15" x14ac:dyDescent="0.2">
      <c r="A382" s="470">
        <v>363</v>
      </c>
      <c r="B382" s="305"/>
      <c r="C382" s="332"/>
      <c r="D382" s="332"/>
      <c r="E382" s="332"/>
      <c r="F382" s="562"/>
      <c r="G382" s="560">
        <f t="shared" si="5"/>
        <v>0</v>
      </c>
      <c r="H382" s="605"/>
    </row>
    <row r="383" spans="1:8" s="603" customFormat="1" ht="15" x14ac:dyDescent="0.2">
      <c r="A383" s="470">
        <v>364</v>
      </c>
      <c r="B383" s="305"/>
      <c r="C383" s="332"/>
      <c r="D383" s="332"/>
      <c r="E383" s="332"/>
      <c r="F383" s="562"/>
      <c r="G383" s="560">
        <f t="shared" si="5"/>
        <v>0</v>
      </c>
      <c r="H383" s="605"/>
    </row>
    <row r="384" spans="1:8" s="603" customFormat="1" ht="15" x14ac:dyDescent="0.2">
      <c r="A384" s="470">
        <v>365</v>
      </c>
      <c r="B384" s="305"/>
      <c r="C384" s="332"/>
      <c r="D384" s="332"/>
      <c r="E384" s="332"/>
      <c r="F384" s="562"/>
      <c r="G384" s="560">
        <f t="shared" si="5"/>
        <v>0</v>
      </c>
      <c r="H384" s="605"/>
    </row>
    <row r="385" spans="1:8" s="603" customFormat="1" ht="15" x14ac:dyDescent="0.2">
      <c r="A385" s="470">
        <v>366</v>
      </c>
      <c r="B385" s="305"/>
      <c r="C385" s="332"/>
      <c r="D385" s="332"/>
      <c r="E385" s="332"/>
      <c r="F385" s="562"/>
      <c r="G385" s="560">
        <f t="shared" si="5"/>
        <v>0</v>
      </c>
      <c r="H385" s="605"/>
    </row>
    <row r="386" spans="1:8" s="603" customFormat="1" ht="15" x14ac:dyDescent="0.2">
      <c r="A386" s="470">
        <v>367</v>
      </c>
      <c r="B386" s="305"/>
      <c r="C386" s="332"/>
      <c r="D386" s="332"/>
      <c r="E386" s="332"/>
      <c r="F386" s="562"/>
      <c r="G386" s="560">
        <f t="shared" si="5"/>
        <v>0</v>
      </c>
      <c r="H386" s="605"/>
    </row>
    <row r="387" spans="1:8" s="603" customFormat="1" ht="15" x14ac:dyDescent="0.2">
      <c r="A387" s="470">
        <v>368</v>
      </c>
      <c r="B387" s="305"/>
      <c r="C387" s="332"/>
      <c r="D387" s="332"/>
      <c r="E387" s="332"/>
      <c r="F387" s="562"/>
      <c r="G387" s="560">
        <f t="shared" si="5"/>
        <v>0</v>
      </c>
      <c r="H387" s="605"/>
    </row>
    <row r="388" spans="1:8" s="603" customFormat="1" ht="15" x14ac:dyDescent="0.2">
      <c r="A388" s="470">
        <v>369</v>
      </c>
      <c r="B388" s="305"/>
      <c r="C388" s="332"/>
      <c r="D388" s="332"/>
      <c r="E388" s="332"/>
      <c r="F388" s="562"/>
      <c r="G388" s="560">
        <f t="shared" si="5"/>
        <v>0</v>
      </c>
      <c r="H388" s="605"/>
    </row>
    <row r="389" spans="1:8" s="603" customFormat="1" ht="15" x14ac:dyDescent="0.2">
      <c r="A389" s="470">
        <v>370</v>
      </c>
      <c r="B389" s="305"/>
      <c r="C389" s="332"/>
      <c r="D389" s="332"/>
      <c r="E389" s="332"/>
      <c r="F389" s="562"/>
      <c r="G389" s="560">
        <f t="shared" si="5"/>
        <v>0</v>
      </c>
      <c r="H389" s="605"/>
    </row>
    <row r="390" spans="1:8" s="603" customFormat="1" ht="15" x14ac:dyDescent="0.2">
      <c r="A390" s="470">
        <v>371</v>
      </c>
      <c r="B390" s="305"/>
      <c r="C390" s="332"/>
      <c r="D390" s="332"/>
      <c r="E390" s="332"/>
      <c r="F390" s="562"/>
      <c r="G390" s="560">
        <f t="shared" si="5"/>
        <v>0</v>
      </c>
      <c r="H390" s="605"/>
    </row>
    <row r="391" spans="1:8" s="603" customFormat="1" ht="15" x14ac:dyDescent="0.2">
      <c r="A391" s="470">
        <v>372</v>
      </c>
      <c r="B391" s="305"/>
      <c r="C391" s="332"/>
      <c r="D391" s="332"/>
      <c r="E391" s="332"/>
      <c r="F391" s="562"/>
      <c r="G391" s="560">
        <f t="shared" si="5"/>
        <v>0</v>
      </c>
      <c r="H391" s="605"/>
    </row>
    <row r="392" spans="1:8" s="603" customFormat="1" ht="15" x14ac:dyDescent="0.2">
      <c r="A392" s="470">
        <v>373</v>
      </c>
      <c r="B392" s="305"/>
      <c r="C392" s="332"/>
      <c r="D392" s="332"/>
      <c r="E392" s="332"/>
      <c r="F392" s="562"/>
      <c r="G392" s="560">
        <f t="shared" si="5"/>
        <v>0</v>
      </c>
      <c r="H392" s="605"/>
    </row>
    <row r="393" spans="1:8" s="603" customFormat="1" ht="15" x14ac:dyDescent="0.2">
      <c r="A393" s="470">
        <v>374</v>
      </c>
      <c r="B393" s="305"/>
      <c r="C393" s="332"/>
      <c r="D393" s="332"/>
      <c r="E393" s="332"/>
      <c r="F393" s="562"/>
      <c r="G393" s="560">
        <f t="shared" si="5"/>
        <v>0</v>
      </c>
      <c r="H393" s="605"/>
    </row>
    <row r="394" spans="1:8" s="603" customFormat="1" ht="15" x14ac:dyDescent="0.2">
      <c r="A394" s="470">
        <v>375</v>
      </c>
      <c r="B394" s="305"/>
      <c r="C394" s="332"/>
      <c r="D394" s="332"/>
      <c r="E394" s="332"/>
      <c r="F394" s="562"/>
      <c r="G394" s="560">
        <f t="shared" si="5"/>
        <v>0</v>
      </c>
      <c r="H394" s="605"/>
    </row>
    <row r="395" spans="1:8" s="603" customFormat="1" ht="15" x14ac:dyDescent="0.2">
      <c r="A395" s="470">
        <v>376</v>
      </c>
      <c r="B395" s="305"/>
      <c r="C395" s="332"/>
      <c r="D395" s="332"/>
      <c r="E395" s="332"/>
      <c r="F395" s="562"/>
      <c r="G395" s="560">
        <f t="shared" si="5"/>
        <v>0</v>
      </c>
      <c r="H395" s="605"/>
    </row>
    <row r="396" spans="1:8" s="603" customFormat="1" ht="15" x14ac:dyDescent="0.2">
      <c r="A396" s="470">
        <v>377</v>
      </c>
      <c r="B396" s="305"/>
      <c r="C396" s="332"/>
      <c r="D396" s="332"/>
      <c r="E396" s="332"/>
      <c r="F396" s="562"/>
      <c r="G396" s="560">
        <f t="shared" si="5"/>
        <v>0</v>
      </c>
      <c r="H396" s="605"/>
    </row>
    <row r="397" spans="1:8" s="603" customFormat="1" ht="15" x14ac:dyDescent="0.2">
      <c r="A397" s="470">
        <v>378</v>
      </c>
      <c r="B397" s="305"/>
      <c r="C397" s="332"/>
      <c r="D397" s="332"/>
      <c r="E397" s="332"/>
      <c r="F397" s="562"/>
      <c r="G397" s="560">
        <f t="shared" si="5"/>
        <v>0</v>
      </c>
      <c r="H397" s="605"/>
    </row>
    <row r="398" spans="1:8" s="603" customFormat="1" ht="15" x14ac:dyDescent="0.2">
      <c r="A398" s="470">
        <v>379</v>
      </c>
      <c r="B398" s="305"/>
      <c r="C398" s="332"/>
      <c r="D398" s="332"/>
      <c r="E398" s="332"/>
      <c r="F398" s="562"/>
      <c r="G398" s="560">
        <f t="shared" si="5"/>
        <v>0</v>
      </c>
      <c r="H398" s="605"/>
    </row>
    <row r="399" spans="1:8" s="603" customFormat="1" ht="15" x14ac:dyDescent="0.2">
      <c r="A399" s="470">
        <v>380</v>
      </c>
      <c r="B399" s="305"/>
      <c r="C399" s="332"/>
      <c r="D399" s="332"/>
      <c r="E399" s="332"/>
      <c r="F399" s="562"/>
      <c r="G399" s="560">
        <f t="shared" si="5"/>
        <v>0</v>
      </c>
      <c r="H399" s="605"/>
    </row>
    <row r="400" spans="1:8" s="603" customFormat="1" ht="15" x14ac:dyDescent="0.2">
      <c r="A400" s="470">
        <v>381</v>
      </c>
      <c r="B400" s="305"/>
      <c r="C400" s="332"/>
      <c r="D400" s="332"/>
      <c r="E400" s="332"/>
      <c r="F400" s="562"/>
      <c r="G400" s="560">
        <f t="shared" si="5"/>
        <v>0</v>
      </c>
      <c r="H400" s="605"/>
    </row>
    <row r="401" spans="1:8" s="603" customFormat="1" ht="15" x14ac:dyDescent="0.2">
      <c r="A401" s="470">
        <v>382</v>
      </c>
      <c r="B401" s="305"/>
      <c r="C401" s="332"/>
      <c r="D401" s="332"/>
      <c r="E401" s="332"/>
      <c r="F401" s="562"/>
      <c r="G401" s="560">
        <f t="shared" si="5"/>
        <v>0</v>
      </c>
      <c r="H401" s="605"/>
    </row>
    <row r="402" spans="1:8" s="603" customFormat="1" ht="15" x14ac:dyDescent="0.2">
      <c r="A402" s="470">
        <v>383</v>
      </c>
      <c r="B402" s="305"/>
      <c r="C402" s="332"/>
      <c r="D402" s="332"/>
      <c r="E402" s="332"/>
      <c r="F402" s="562"/>
      <c r="G402" s="560">
        <f t="shared" si="5"/>
        <v>0</v>
      </c>
      <c r="H402" s="605"/>
    </row>
    <row r="403" spans="1:8" s="603" customFormat="1" ht="15" x14ac:dyDescent="0.2">
      <c r="A403" s="470">
        <v>384</v>
      </c>
      <c r="B403" s="305"/>
      <c r="C403" s="332"/>
      <c r="D403" s="332"/>
      <c r="E403" s="332"/>
      <c r="F403" s="562"/>
      <c r="G403" s="560">
        <f t="shared" si="5"/>
        <v>0</v>
      </c>
      <c r="H403" s="605"/>
    </row>
    <row r="404" spans="1:8" s="603" customFormat="1" ht="15" x14ac:dyDescent="0.2">
      <c r="A404" s="470">
        <v>385</v>
      </c>
      <c r="B404" s="305"/>
      <c r="C404" s="332"/>
      <c r="D404" s="332"/>
      <c r="E404" s="332"/>
      <c r="F404" s="562"/>
      <c r="G404" s="560">
        <f t="shared" si="5"/>
        <v>0</v>
      </c>
      <c r="H404" s="605"/>
    </row>
    <row r="405" spans="1:8" s="603" customFormat="1" ht="15" x14ac:dyDescent="0.2">
      <c r="A405" s="470">
        <v>386</v>
      </c>
      <c r="B405" s="305"/>
      <c r="C405" s="332"/>
      <c r="D405" s="332"/>
      <c r="E405" s="332"/>
      <c r="F405" s="562"/>
      <c r="G405" s="560">
        <f t="shared" ref="G405:G468" si="6">ROUND(ROUNDDOWN(F405,0)*0.3,2)</f>
        <v>0</v>
      </c>
      <c r="H405" s="605"/>
    </row>
    <row r="406" spans="1:8" s="603" customFormat="1" ht="15" x14ac:dyDescent="0.2">
      <c r="A406" s="470">
        <v>387</v>
      </c>
      <c r="B406" s="305"/>
      <c r="C406" s="332"/>
      <c r="D406" s="332"/>
      <c r="E406" s="332"/>
      <c r="F406" s="562"/>
      <c r="G406" s="560">
        <f t="shared" si="6"/>
        <v>0</v>
      </c>
      <c r="H406" s="605"/>
    </row>
    <row r="407" spans="1:8" s="603" customFormat="1" ht="15" x14ac:dyDescent="0.2">
      <c r="A407" s="470">
        <v>388</v>
      </c>
      <c r="B407" s="305"/>
      <c r="C407" s="332"/>
      <c r="D407" s="332"/>
      <c r="E407" s="332"/>
      <c r="F407" s="562"/>
      <c r="G407" s="560">
        <f t="shared" si="6"/>
        <v>0</v>
      </c>
      <c r="H407" s="605"/>
    </row>
    <row r="408" spans="1:8" s="603" customFormat="1" ht="15" x14ac:dyDescent="0.2">
      <c r="A408" s="470">
        <v>389</v>
      </c>
      <c r="B408" s="305"/>
      <c r="C408" s="332"/>
      <c r="D408" s="332"/>
      <c r="E408" s="332"/>
      <c r="F408" s="562"/>
      <c r="G408" s="560">
        <f t="shared" si="6"/>
        <v>0</v>
      </c>
      <c r="H408" s="605"/>
    </row>
    <row r="409" spans="1:8" s="603" customFormat="1" ht="15" x14ac:dyDescent="0.2">
      <c r="A409" s="470">
        <v>390</v>
      </c>
      <c r="B409" s="305"/>
      <c r="C409" s="332"/>
      <c r="D409" s="332"/>
      <c r="E409" s="332"/>
      <c r="F409" s="562"/>
      <c r="G409" s="560">
        <f t="shared" si="6"/>
        <v>0</v>
      </c>
      <c r="H409" s="605"/>
    </row>
    <row r="410" spans="1:8" s="603" customFormat="1" ht="15" x14ac:dyDescent="0.2">
      <c r="A410" s="470">
        <v>391</v>
      </c>
      <c r="B410" s="305"/>
      <c r="C410" s="332"/>
      <c r="D410" s="332"/>
      <c r="E410" s="332"/>
      <c r="F410" s="562"/>
      <c r="G410" s="560">
        <f t="shared" si="6"/>
        <v>0</v>
      </c>
      <c r="H410" s="605"/>
    </row>
    <row r="411" spans="1:8" s="603" customFormat="1" ht="15" x14ac:dyDescent="0.2">
      <c r="A411" s="470">
        <v>392</v>
      </c>
      <c r="B411" s="305"/>
      <c r="C411" s="332"/>
      <c r="D411" s="332"/>
      <c r="E411" s="332"/>
      <c r="F411" s="562"/>
      <c r="G411" s="560">
        <f t="shared" si="6"/>
        <v>0</v>
      </c>
      <c r="H411" s="605"/>
    </row>
    <row r="412" spans="1:8" s="603" customFormat="1" ht="15" x14ac:dyDescent="0.2">
      <c r="A412" s="470">
        <v>393</v>
      </c>
      <c r="B412" s="305"/>
      <c r="C412" s="332"/>
      <c r="D412" s="332"/>
      <c r="E412" s="332"/>
      <c r="F412" s="562"/>
      <c r="G412" s="560">
        <f t="shared" si="6"/>
        <v>0</v>
      </c>
      <c r="H412" s="605"/>
    </row>
    <row r="413" spans="1:8" s="603" customFormat="1" ht="15" x14ac:dyDescent="0.2">
      <c r="A413" s="470">
        <v>394</v>
      </c>
      <c r="B413" s="305"/>
      <c r="C413" s="332"/>
      <c r="D413" s="332"/>
      <c r="E413" s="332"/>
      <c r="F413" s="562"/>
      <c r="G413" s="560">
        <f t="shared" si="6"/>
        <v>0</v>
      </c>
      <c r="H413" s="605"/>
    </row>
    <row r="414" spans="1:8" s="603" customFormat="1" ht="15" x14ac:dyDescent="0.2">
      <c r="A414" s="470">
        <v>395</v>
      </c>
      <c r="B414" s="305"/>
      <c r="C414" s="332"/>
      <c r="D414" s="332"/>
      <c r="E414" s="332"/>
      <c r="F414" s="562"/>
      <c r="G414" s="560">
        <f t="shared" si="6"/>
        <v>0</v>
      </c>
      <c r="H414" s="605"/>
    </row>
    <row r="415" spans="1:8" s="603" customFormat="1" ht="15" x14ac:dyDescent="0.2">
      <c r="A415" s="470">
        <v>396</v>
      </c>
      <c r="B415" s="305"/>
      <c r="C415" s="332"/>
      <c r="D415" s="332"/>
      <c r="E415" s="332"/>
      <c r="F415" s="562"/>
      <c r="G415" s="560">
        <f t="shared" si="6"/>
        <v>0</v>
      </c>
      <c r="H415" s="605"/>
    </row>
    <row r="416" spans="1:8" s="603" customFormat="1" ht="15" x14ac:dyDescent="0.2">
      <c r="A416" s="470">
        <v>397</v>
      </c>
      <c r="B416" s="305"/>
      <c r="C416" s="332"/>
      <c r="D416" s="332"/>
      <c r="E416" s="332"/>
      <c r="F416" s="562"/>
      <c r="G416" s="560">
        <f t="shared" si="6"/>
        <v>0</v>
      </c>
      <c r="H416" s="605"/>
    </row>
    <row r="417" spans="1:8" s="603" customFormat="1" ht="15" x14ac:dyDescent="0.2">
      <c r="A417" s="470">
        <v>398</v>
      </c>
      <c r="B417" s="305"/>
      <c r="C417" s="332"/>
      <c r="D417" s="332"/>
      <c r="E417" s="332"/>
      <c r="F417" s="562"/>
      <c r="G417" s="560">
        <f t="shared" si="6"/>
        <v>0</v>
      </c>
      <c r="H417" s="605"/>
    </row>
    <row r="418" spans="1:8" s="603" customFormat="1" ht="15" x14ac:dyDescent="0.2">
      <c r="A418" s="470">
        <v>399</v>
      </c>
      <c r="B418" s="305"/>
      <c r="C418" s="332"/>
      <c r="D418" s="332"/>
      <c r="E418" s="332"/>
      <c r="F418" s="562"/>
      <c r="G418" s="560">
        <f t="shared" si="6"/>
        <v>0</v>
      </c>
      <c r="H418" s="605"/>
    </row>
    <row r="419" spans="1:8" s="603" customFormat="1" ht="15" x14ac:dyDescent="0.2">
      <c r="A419" s="470">
        <v>400</v>
      </c>
      <c r="B419" s="305"/>
      <c r="C419" s="332"/>
      <c r="D419" s="332"/>
      <c r="E419" s="332"/>
      <c r="F419" s="562"/>
      <c r="G419" s="560">
        <f t="shared" si="6"/>
        <v>0</v>
      </c>
      <c r="H419" s="605"/>
    </row>
    <row r="420" spans="1:8" s="603" customFormat="1" ht="15" x14ac:dyDescent="0.2">
      <c r="A420" s="470">
        <v>401</v>
      </c>
      <c r="B420" s="305"/>
      <c r="C420" s="332"/>
      <c r="D420" s="332"/>
      <c r="E420" s="332"/>
      <c r="F420" s="562"/>
      <c r="G420" s="560">
        <f t="shared" si="6"/>
        <v>0</v>
      </c>
      <c r="H420" s="605"/>
    </row>
    <row r="421" spans="1:8" s="603" customFormat="1" ht="15" x14ac:dyDescent="0.2">
      <c r="A421" s="470">
        <v>402</v>
      </c>
      <c r="B421" s="305"/>
      <c r="C421" s="332"/>
      <c r="D421" s="332"/>
      <c r="E421" s="332"/>
      <c r="F421" s="562"/>
      <c r="G421" s="560">
        <f t="shared" si="6"/>
        <v>0</v>
      </c>
      <c r="H421" s="605"/>
    </row>
    <row r="422" spans="1:8" s="603" customFormat="1" ht="15" x14ac:dyDescent="0.2">
      <c r="A422" s="470">
        <v>403</v>
      </c>
      <c r="B422" s="305"/>
      <c r="C422" s="332"/>
      <c r="D422" s="332"/>
      <c r="E422" s="332"/>
      <c r="F422" s="562"/>
      <c r="G422" s="560">
        <f t="shared" si="6"/>
        <v>0</v>
      </c>
      <c r="H422" s="605"/>
    </row>
    <row r="423" spans="1:8" s="603" customFormat="1" ht="15" x14ac:dyDescent="0.2">
      <c r="A423" s="470">
        <v>404</v>
      </c>
      <c r="B423" s="305"/>
      <c r="C423" s="332"/>
      <c r="D423" s="332"/>
      <c r="E423" s="332"/>
      <c r="F423" s="562"/>
      <c r="G423" s="560">
        <f t="shared" si="6"/>
        <v>0</v>
      </c>
      <c r="H423" s="605"/>
    </row>
    <row r="424" spans="1:8" s="603" customFormat="1" ht="15" x14ac:dyDescent="0.2">
      <c r="A424" s="470">
        <v>405</v>
      </c>
      <c r="B424" s="305"/>
      <c r="C424" s="332"/>
      <c r="D424" s="332"/>
      <c r="E424" s="332"/>
      <c r="F424" s="562"/>
      <c r="G424" s="560">
        <f t="shared" si="6"/>
        <v>0</v>
      </c>
      <c r="H424" s="605"/>
    </row>
    <row r="425" spans="1:8" s="603" customFormat="1" ht="15" x14ac:dyDescent="0.2">
      <c r="A425" s="470">
        <v>406</v>
      </c>
      <c r="B425" s="305"/>
      <c r="C425" s="332"/>
      <c r="D425" s="332"/>
      <c r="E425" s="332"/>
      <c r="F425" s="562"/>
      <c r="G425" s="560">
        <f t="shared" si="6"/>
        <v>0</v>
      </c>
      <c r="H425" s="605"/>
    </row>
    <row r="426" spans="1:8" s="603" customFormat="1" ht="15" x14ac:dyDescent="0.2">
      <c r="A426" s="470">
        <v>407</v>
      </c>
      <c r="B426" s="305"/>
      <c r="C426" s="332"/>
      <c r="D426" s="332"/>
      <c r="E426" s="332"/>
      <c r="F426" s="562"/>
      <c r="G426" s="560">
        <f t="shared" si="6"/>
        <v>0</v>
      </c>
      <c r="H426" s="605"/>
    </row>
    <row r="427" spans="1:8" s="603" customFormat="1" ht="15" x14ac:dyDescent="0.2">
      <c r="A427" s="470">
        <v>408</v>
      </c>
      <c r="B427" s="305"/>
      <c r="C427" s="332"/>
      <c r="D427" s="332"/>
      <c r="E427" s="332"/>
      <c r="F427" s="562"/>
      <c r="G427" s="560">
        <f t="shared" si="6"/>
        <v>0</v>
      </c>
      <c r="H427" s="605"/>
    </row>
    <row r="428" spans="1:8" s="603" customFormat="1" ht="15" x14ac:dyDescent="0.2">
      <c r="A428" s="470">
        <v>409</v>
      </c>
      <c r="B428" s="305"/>
      <c r="C428" s="332"/>
      <c r="D428" s="332"/>
      <c r="E428" s="332"/>
      <c r="F428" s="562"/>
      <c r="G428" s="560">
        <f t="shared" si="6"/>
        <v>0</v>
      </c>
      <c r="H428" s="605"/>
    </row>
    <row r="429" spans="1:8" s="603" customFormat="1" ht="15" x14ac:dyDescent="0.2">
      <c r="A429" s="470">
        <v>410</v>
      </c>
      <c r="B429" s="305"/>
      <c r="C429" s="332"/>
      <c r="D429" s="332"/>
      <c r="E429" s="332"/>
      <c r="F429" s="562"/>
      <c r="G429" s="560">
        <f t="shared" si="6"/>
        <v>0</v>
      </c>
      <c r="H429" s="605"/>
    </row>
    <row r="430" spans="1:8" s="603" customFormat="1" ht="15" x14ac:dyDescent="0.2">
      <c r="A430" s="470">
        <v>411</v>
      </c>
      <c r="B430" s="305"/>
      <c r="C430" s="332"/>
      <c r="D430" s="332"/>
      <c r="E430" s="332"/>
      <c r="F430" s="562"/>
      <c r="G430" s="560">
        <f t="shared" si="6"/>
        <v>0</v>
      </c>
      <c r="H430" s="605"/>
    </row>
    <row r="431" spans="1:8" s="603" customFormat="1" ht="15" x14ac:dyDescent="0.2">
      <c r="A431" s="470">
        <v>412</v>
      </c>
      <c r="B431" s="305"/>
      <c r="C431" s="332"/>
      <c r="D431" s="332"/>
      <c r="E431" s="332"/>
      <c r="F431" s="562"/>
      <c r="G431" s="560">
        <f t="shared" si="6"/>
        <v>0</v>
      </c>
      <c r="H431" s="605"/>
    </row>
    <row r="432" spans="1:8" s="603" customFormat="1" ht="15" x14ac:dyDescent="0.2">
      <c r="A432" s="470">
        <v>413</v>
      </c>
      <c r="B432" s="305"/>
      <c r="C432" s="332"/>
      <c r="D432" s="332"/>
      <c r="E432" s="332"/>
      <c r="F432" s="562"/>
      <c r="G432" s="560">
        <f t="shared" si="6"/>
        <v>0</v>
      </c>
      <c r="H432" s="605"/>
    </row>
    <row r="433" spans="1:8" s="603" customFormat="1" ht="15" x14ac:dyDescent="0.2">
      <c r="A433" s="470">
        <v>414</v>
      </c>
      <c r="B433" s="305"/>
      <c r="C433" s="332"/>
      <c r="D433" s="332"/>
      <c r="E433" s="332"/>
      <c r="F433" s="562"/>
      <c r="G433" s="560">
        <f t="shared" si="6"/>
        <v>0</v>
      </c>
      <c r="H433" s="605"/>
    </row>
    <row r="434" spans="1:8" s="603" customFormat="1" ht="15" x14ac:dyDescent="0.2">
      <c r="A434" s="470">
        <v>415</v>
      </c>
      <c r="B434" s="305"/>
      <c r="C434" s="332"/>
      <c r="D434" s="332"/>
      <c r="E434" s="332"/>
      <c r="F434" s="562"/>
      <c r="G434" s="560">
        <f t="shared" si="6"/>
        <v>0</v>
      </c>
      <c r="H434" s="605"/>
    </row>
    <row r="435" spans="1:8" s="603" customFormat="1" ht="15" x14ac:dyDescent="0.2">
      <c r="A435" s="470">
        <v>416</v>
      </c>
      <c r="B435" s="305"/>
      <c r="C435" s="332"/>
      <c r="D435" s="332"/>
      <c r="E435" s="332"/>
      <c r="F435" s="562"/>
      <c r="G435" s="560">
        <f t="shared" si="6"/>
        <v>0</v>
      </c>
      <c r="H435" s="605"/>
    </row>
    <row r="436" spans="1:8" s="603" customFormat="1" ht="15" x14ac:dyDescent="0.2">
      <c r="A436" s="470">
        <v>417</v>
      </c>
      <c r="B436" s="305"/>
      <c r="C436" s="332"/>
      <c r="D436" s="332"/>
      <c r="E436" s="332"/>
      <c r="F436" s="562"/>
      <c r="G436" s="560">
        <f t="shared" si="6"/>
        <v>0</v>
      </c>
      <c r="H436" s="605"/>
    </row>
    <row r="437" spans="1:8" s="603" customFormat="1" ht="15" x14ac:dyDescent="0.2">
      <c r="A437" s="470">
        <v>418</v>
      </c>
      <c r="B437" s="305"/>
      <c r="C437" s="332"/>
      <c r="D437" s="332"/>
      <c r="E437" s="332"/>
      <c r="F437" s="562"/>
      <c r="G437" s="560">
        <f t="shared" si="6"/>
        <v>0</v>
      </c>
      <c r="H437" s="605"/>
    </row>
    <row r="438" spans="1:8" s="603" customFormat="1" ht="15" x14ac:dyDescent="0.2">
      <c r="A438" s="470">
        <v>419</v>
      </c>
      <c r="B438" s="305"/>
      <c r="C438" s="332"/>
      <c r="D438" s="332"/>
      <c r="E438" s="332"/>
      <c r="F438" s="562"/>
      <c r="G438" s="560">
        <f t="shared" si="6"/>
        <v>0</v>
      </c>
      <c r="H438" s="605"/>
    </row>
    <row r="439" spans="1:8" s="603" customFormat="1" ht="15" x14ac:dyDescent="0.2">
      <c r="A439" s="470">
        <v>420</v>
      </c>
      <c r="B439" s="305"/>
      <c r="C439" s="332"/>
      <c r="D439" s="332"/>
      <c r="E439" s="332"/>
      <c r="F439" s="562"/>
      <c r="G439" s="560">
        <f t="shared" si="6"/>
        <v>0</v>
      </c>
      <c r="H439" s="605"/>
    </row>
    <row r="440" spans="1:8" s="603" customFormat="1" ht="15" x14ac:dyDescent="0.2">
      <c r="A440" s="470">
        <v>421</v>
      </c>
      <c r="B440" s="305"/>
      <c r="C440" s="332"/>
      <c r="D440" s="332"/>
      <c r="E440" s="332"/>
      <c r="F440" s="562"/>
      <c r="G440" s="560">
        <f t="shared" si="6"/>
        <v>0</v>
      </c>
      <c r="H440" s="605"/>
    </row>
    <row r="441" spans="1:8" s="603" customFormat="1" ht="15" x14ac:dyDescent="0.2">
      <c r="A441" s="470">
        <v>422</v>
      </c>
      <c r="B441" s="305"/>
      <c r="C441" s="332"/>
      <c r="D441" s="332"/>
      <c r="E441" s="332"/>
      <c r="F441" s="562"/>
      <c r="G441" s="560">
        <f t="shared" si="6"/>
        <v>0</v>
      </c>
      <c r="H441" s="605"/>
    </row>
    <row r="442" spans="1:8" s="603" customFormat="1" ht="15" x14ac:dyDescent="0.2">
      <c r="A442" s="470">
        <v>423</v>
      </c>
      <c r="B442" s="305"/>
      <c r="C442" s="332"/>
      <c r="D442" s="332"/>
      <c r="E442" s="332"/>
      <c r="F442" s="562"/>
      <c r="G442" s="560">
        <f t="shared" si="6"/>
        <v>0</v>
      </c>
      <c r="H442" s="605"/>
    </row>
    <row r="443" spans="1:8" s="603" customFormat="1" ht="15" x14ac:dyDescent="0.2">
      <c r="A443" s="470">
        <v>424</v>
      </c>
      <c r="B443" s="305"/>
      <c r="C443" s="332"/>
      <c r="D443" s="332"/>
      <c r="E443" s="332"/>
      <c r="F443" s="562"/>
      <c r="G443" s="560">
        <f t="shared" si="6"/>
        <v>0</v>
      </c>
      <c r="H443" s="605"/>
    </row>
    <row r="444" spans="1:8" s="603" customFormat="1" ht="15" x14ac:dyDescent="0.2">
      <c r="A444" s="470">
        <v>425</v>
      </c>
      <c r="B444" s="305"/>
      <c r="C444" s="332"/>
      <c r="D444" s="332"/>
      <c r="E444" s="332"/>
      <c r="F444" s="562"/>
      <c r="G444" s="560">
        <f t="shared" si="6"/>
        <v>0</v>
      </c>
      <c r="H444" s="605"/>
    </row>
    <row r="445" spans="1:8" s="603" customFormat="1" ht="15" x14ac:dyDescent="0.2">
      <c r="A445" s="470">
        <v>426</v>
      </c>
      <c r="B445" s="305"/>
      <c r="C445" s="332"/>
      <c r="D445" s="332"/>
      <c r="E445" s="332"/>
      <c r="F445" s="562"/>
      <c r="G445" s="560">
        <f t="shared" si="6"/>
        <v>0</v>
      </c>
      <c r="H445" s="605"/>
    </row>
    <row r="446" spans="1:8" s="603" customFormat="1" ht="15" x14ac:dyDescent="0.2">
      <c r="A446" s="470">
        <v>427</v>
      </c>
      <c r="B446" s="305"/>
      <c r="C446" s="332"/>
      <c r="D446" s="332"/>
      <c r="E446" s="332"/>
      <c r="F446" s="562"/>
      <c r="G446" s="560">
        <f t="shared" si="6"/>
        <v>0</v>
      </c>
      <c r="H446" s="605"/>
    </row>
    <row r="447" spans="1:8" s="603" customFormat="1" ht="15" x14ac:dyDescent="0.2">
      <c r="A447" s="470">
        <v>428</v>
      </c>
      <c r="B447" s="305"/>
      <c r="C447" s="332"/>
      <c r="D447" s="332"/>
      <c r="E447" s="332"/>
      <c r="F447" s="562"/>
      <c r="G447" s="560">
        <f t="shared" si="6"/>
        <v>0</v>
      </c>
      <c r="H447" s="605"/>
    </row>
    <row r="448" spans="1:8" s="603" customFormat="1" ht="15" x14ac:dyDescent="0.2">
      <c r="A448" s="470">
        <v>429</v>
      </c>
      <c r="B448" s="305"/>
      <c r="C448" s="332"/>
      <c r="D448" s="332"/>
      <c r="E448" s="332"/>
      <c r="F448" s="562"/>
      <c r="G448" s="560">
        <f t="shared" si="6"/>
        <v>0</v>
      </c>
      <c r="H448" s="605"/>
    </row>
    <row r="449" spans="1:8" s="603" customFormat="1" ht="15" x14ac:dyDescent="0.2">
      <c r="A449" s="470">
        <v>430</v>
      </c>
      <c r="B449" s="305"/>
      <c r="C449" s="332"/>
      <c r="D449" s="332"/>
      <c r="E449" s="332"/>
      <c r="F449" s="562"/>
      <c r="G449" s="560">
        <f t="shared" si="6"/>
        <v>0</v>
      </c>
      <c r="H449" s="605"/>
    </row>
    <row r="450" spans="1:8" s="603" customFormat="1" ht="15" x14ac:dyDescent="0.2">
      <c r="A450" s="470">
        <v>431</v>
      </c>
      <c r="B450" s="305"/>
      <c r="C450" s="332"/>
      <c r="D450" s="332"/>
      <c r="E450" s="332"/>
      <c r="F450" s="562"/>
      <c r="G450" s="560">
        <f t="shared" si="6"/>
        <v>0</v>
      </c>
      <c r="H450" s="605"/>
    </row>
    <row r="451" spans="1:8" s="603" customFormat="1" ht="15" x14ac:dyDescent="0.2">
      <c r="A451" s="470">
        <v>432</v>
      </c>
      <c r="B451" s="305"/>
      <c r="C451" s="332"/>
      <c r="D451" s="332"/>
      <c r="E451" s="332"/>
      <c r="F451" s="562"/>
      <c r="G451" s="560">
        <f t="shared" si="6"/>
        <v>0</v>
      </c>
      <c r="H451" s="605"/>
    </row>
    <row r="452" spans="1:8" s="603" customFormat="1" ht="15" x14ac:dyDescent="0.2">
      <c r="A452" s="470">
        <v>433</v>
      </c>
      <c r="B452" s="305"/>
      <c r="C452" s="332"/>
      <c r="D452" s="332"/>
      <c r="E452" s="332"/>
      <c r="F452" s="562"/>
      <c r="G452" s="560">
        <f t="shared" si="6"/>
        <v>0</v>
      </c>
      <c r="H452" s="605"/>
    </row>
    <row r="453" spans="1:8" s="603" customFormat="1" ht="15" x14ac:dyDescent="0.2">
      <c r="A453" s="470">
        <v>434</v>
      </c>
      <c r="B453" s="305"/>
      <c r="C453" s="332"/>
      <c r="D453" s="332"/>
      <c r="E453" s="332"/>
      <c r="F453" s="562"/>
      <c r="G453" s="560">
        <f t="shared" si="6"/>
        <v>0</v>
      </c>
      <c r="H453" s="605"/>
    </row>
    <row r="454" spans="1:8" s="603" customFormat="1" ht="15" x14ac:dyDescent="0.2">
      <c r="A454" s="470">
        <v>435</v>
      </c>
      <c r="B454" s="305"/>
      <c r="C454" s="332"/>
      <c r="D454" s="332"/>
      <c r="E454" s="332"/>
      <c r="F454" s="562"/>
      <c r="G454" s="560">
        <f t="shared" si="6"/>
        <v>0</v>
      </c>
      <c r="H454" s="605"/>
    </row>
    <row r="455" spans="1:8" s="603" customFormat="1" ht="15" x14ac:dyDescent="0.2">
      <c r="A455" s="470">
        <v>436</v>
      </c>
      <c r="B455" s="305"/>
      <c r="C455" s="332"/>
      <c r="D455" s="332"/>
      <c r="E455" s="332"/>
      <c r="F455" s="562"/>
      <c r="G455" s="560">
        <f t="shared" si="6"/>
        <v>0</v>
      </c>
      <c r="H455" s="605"/>
    </row>
    <row r="456" spans="1:8" s="603" customFormat="1" ht="15" x14ac:dyDescent="0.2">
      <c r="A456" s="470">
        <v>437</v>
      </c>
      <c r="B456" s="305"/>
      <c r="C456" s="332"/>
      <c r="D456" s="332"/>
      <c r="E456" s="332"/>
      <c r="F456" s="562"/>
      <c r="G456" s="560">
        <f t="shared" si="6"/>
        <v>0</v>
      </c>
      <c r="H456" s="605"/>
    </row>
    <row r="457" spans="1:8" s="603" customFormat="1" ht="15" x14ac:dyDescent="0.2">
      <c r="A457" s="470">
        <v>438</v>
      </c>
      <c r="B457" s="305"/>
      <c r="C457" s="332"/>
      <c r="D457" s="332"/>
      <c r="E457" s="332"/>
      <c r="F457" s="562"/>
      <c r="G457" s="560">
        <f t="shared" si="6"/>
        <v>0</v>
      </c>
      <c r="H457" s="605"/>
    </row>
    <row r="458" spans="1:8" s="603" customFormat="1" ht="15" x14ac:dyDescent="0.2">
      <c r="A458" s="470">
        <v>439</v>
      </c>
      <c r="B458" s="305"/>
      <c r="C458" s="332"/>
      <c r="D458" s="332"/>
      <c r="E458" s="332"/>
      <c r="F458" s="562"/>
      <c r="G458" s="560">
        <f t="shared" si="6"/>
        <v>0</v>
      </c>
      <c r="H458" s="605"/>
    </row>
    <row r="459" spans="1:8" s="603" customFormat="1" ht="15" x14ac:dyDescent="0.2">
      <c r="A459" s="470">
        <v>440</v>
      </c>
      <c r="B459" s="305"/>
      <c r="C459" s="332"/>
      <c r="D459" s="332"/>
      <c r="E459" s="332"/>
      <c r="F459" s="562"/>
      <c r="G459" s="560">
        <f t="shared" si="6"/>
        <v>0</v>
      </c>
      <c r="H459" s="605"/>
    </row>
    <row r="460" spans="1:8" s="603" customFormat="1" ht="15" x14ac:dyDescent="0.2">
      <c r="A460" s="470">
        <v>441</v>
      </c>
      <c r="B460" s="305"/>
      <c r="C460" s="332"/>
      <c r="D460" s="332"/>
      <c r="E460" s="332"/>
      <c r="F460" s="562"/>
      <c r="G460" s="560">
        <f t="shared" si="6"/>
        <v>0</v>
      </c>
      <c r="H460" s="605"/>
    </row>
    <row r="461" spans="1:8" s="603" customFormat="1" ht="15" x14ac:dyDescent="0.2">
      <c r="A461" s="470">
        <v>442</v>
      </c>
      <c r="B461" s="305"/>
      <c r="C461" s="332"/>
      <c r="D461" s="332"/>
      <c r="E461" s="332"/>
      <c r="F461" s="562"/>
      <c r="G461" s="560">
        <f t="shared" si="6"/>
        <v>0</v>
      </c>
      <c r="H461" s="605"/>
    </row>
    <row r="462" spans="1:8" s="603" customFormat="1" ht="15" x14ac:dyDescent="0.2">
      <c r="A462" s="470">
        <v>443</v>
      </c>
      <c r="B462" s="305"/>
      <c r="C462" s="332"/>
      <c r="D462" s="332"/>
      <c r="E462" s="332"/>
      <c r="F462" s="562"/>
      <c r="G462" s="560">
        <f t="shared" si="6"/>
        <v>0</v>
      </c>
      <c r="H462" s="605"/>
    </row>
    <row r="463" spans="1:8" s="603" customFormat="1" ht="15" x14ac:dyDescent="0.2">
      <c r="A463" s="470">
        <v>444</v>
      </c>
      <c r="B463" s="305"/>
      <c r="C463" s="332"/>
      <c r="D463" s="332"/>
      <c r="E463" s="332"/>
      <c r="F463" s="562"/>
      <c r="G463" s="560">
        <f t="shared" si="6"/>
        <v>0</v>
      </c>
      <c r="H463" s="605"/>
    </row>
    <row r="464" spans="1:8" s="603" customFormat="1" ht="15" x14ac:dyDescent="0.2">
      <c r="A464" s="470">
        <v>445</v>
      </c>
      <c r="B464" s="305"/>
      <c r="C464" s="332"/>
      <c r="D464" s="332"/>
      <c r="E464" s="332"/>
      <c r="F464" s="562"/>
      <c r="G464" s="560">
        <f t="shared" si="6"/>
        <v>0</v>
      </c>
      <c r="H464" s="605"/>
    </row>
    <row r="465" spans="1:8" s="603" customFormat="1" ht="15" x14ac:dyDescent="0.2">
      <c r="A465" s="470">
        <v>446</v>
      </c>
      <c r="B465" s="305"/>
      <c r="C465" s="332"/>
      <c r="D465" s="332"/>
      <c r="E465" s="332"/>
      <c r="F465" s="562"/>
      <c r="G465" s="560">
        <f t="shared" si="6"/>
        <v>0</v>
      </c>
      <c r="H465" s="605"/>
    </row>
    <row r="466" spans="1:8" s="603" customFormat="1" ht="15" x14ac:dyDescent="0.2">
      <c r="A466" s="470">
        <v>447</v>
      </c>
      <c r="B466" s="305"/>
      <c r="C466" s="332"/>
      <c r="D466" s="332"/>
      <c r="E466" s="332"/>
      <c r="F466" s="562"/>
      <c r="G466" s="560">
        <f t="shared" si="6"/>
        <v>0</v>
      </c>
      <c r="H466" s="605"/>
    </row>
    <row r="467" spans="1:8" s="603" customFormat="1" ht="15" x14ac:dyDescent="0.2">
      <c r="A467" s="470">
        <v>448</v>
      </c>
      <c r="B467" s="305"/>
      <c r="C467" s="332"/>
      <c r="D467" s="332"/>
      <c r="E467" s="332"/>
      <c r="F467" s="562"/>
      <c r="G467" s="560">
        <f t="shared" si="6"/>
        <v>0</v>
      </c>
      <c r="H467" s="605"/>
    </row>
    <row r="468" spans="1:8" s="603" customFormat="1" ht="15" x14ac:dyDescent="0.2">
      <c r="A468" s="470">
        <v>449</v>
      </c>
      <c r="B468" s="305"/>
      <c r="C468" s="332"/>
      <c r="D468" s="332"/>
      <c r="E468" s="332"/>
      <c r="F468" s="562"/>
      <c r="G468" s="560">
        <f t="shared" si="6"/>
        <v>0</v>
      </c>
      <c r="H468" s="605"/>
    </row>
    <row r="469" spans="1:8" s="603" customFormat="1" ht="15" x14ac:dyDescent="0.2">
      <c r="A469" s="470">
        <v>450</v>
      </c>
      <c r="B469" s="305"/>
      <c r="C469" s="332"/>
      <c r="D469" s="332"/>
      <c r="E469" s="332"/>
      <c r="F469" s="562"/>
      <c r="G469" s="560">
        <f t="shared" ref="G469:G532" si="7">ROUND(ROUNDDOWN(F469,0)*0.3,2)</f>
        <v>0</v>
      </c>
      <c r="H469" s="605"/>
    </row>
    <row r="470" spans="1:8" s="603" customFormat="1" ht="15" x14ac:dyDescent="0.2">
      <c r="A470" s="470">
        <v>451</v>
      </c>
      <c r="B470" s="305"/>
      <c r="C470" s="332"/>
      <c r="D470" s="332"/>
      <c r="E470" s="332"/>
      <c r="F470" s="562"/>
      <c r="G470" s="560">
        <f t="shared" si="7"/>
        <v>0</v>
      </c>
      <c r="H470" s="605"/>
    </row>
    <row r="471" spans="1:8" s="603" customFormat="1" ht="15" x14ac:dyDescent="0.2">
      <c r="A471" s="470">
        <v>452</v>
      </c>
      <c r="B471" s="305"/>
      <c r="C471" s="332"/>
      <c r="D471" s="332"/>
      <c r="E471" s="332"/>
      <c r="F471" s="562"/>
      <c r="G471" s="560">
        <f t="shared" si="7"/>
        <v>0</v>
      </c>
      <c r="H471" s="605"/>
    </row>
    <row r="472" spans="1:8" s="603" customFormat="1" ht="15" x14ac:dyDescent="0.2">
      <c r="A472" s="470">
        <v>453</v>
      </c>
      <c r="B472" s="305"/>
      <c r="C472" s="332"/>
      <c r="D472" s="332"/>
      <c r="E472" s="332"/>
      <c r="F472" s="562"/>
      <c r="G472" s="560">
        <f t="shared" si="7"/>
        <v>0</v>
      </c>
      <c r="H472" s="605"/>
    </row>
    <row r="473" spans="1:8" s="603" customFormat="1" ht="15" x14ac:dyDescent="0.2">
      <c r="A473" s="470">
        <v>454</v>
      </c>
      <c r="B473" s="305"/>
      <c r="C473" s="332"/>
      <c r="D473" s="332"/>
      <c r="E473" s="332"/>
      <c r="F473" s="562"/>
      <c r="G473" s="560">
        <f t="shared" si="7"/>
        <v>0</v>
      </c>
      <c r="H473" s="605"/>
    </row>
    <row r="474" spans="1:8" s="603" customFormat="1" ht="15" x14ac:dyDescent="0.2">
      <c r="A474" s="470">
        <v>455</v>
      </c>
      <c r="B474" s="305"/>
      <c r="C474" s="332"/>
      <c r="D474" s="332"/>
      <c r="E474" s="332"/>
      <c r="F474" s="562"/>
      <c r="G474" s="560">
        <f t="shared" si="7"/>
        <v>0</v>
      </c>
      <c r="H474" s="605"/>
    </row>
    <row r="475" spans="1:8" s="603" customFormat="1" ht="15" x14ac:dyDescent="0.2">
      <c r="A475" s="470">
        <v>456</v>
      </c>
      <c r="B475" s="305"/>
      <c r="C475" s="332"/>
      <c r="D475" s="332"/>
      <c r="E475" s="332"/>
      <c r="F475" s="562"/>
      <c r="G475" s="560">
        <f t="shared" si="7"/>
        <v>0</v>
      </c>
      <c r="H475" s="605"/>
    </row>
    <row r="476" spans="1:8" s="603" customFormat="1" ht="15" x14ac:dyDescent="0.2">
      <c r="A476" s="470">
        <v>457</v>
      </c>
      <c r="B476" s="305"/>
      <c r="C476" s="332"/>
      <c r="D476" s="332"/>
      <c r="E476" s="332"/>
      <c r="F476" s="562"/>
      <c r="G476" s="560">
        <f t="shared" si="7"/>
        <v>0</v>
      </c>
      <c r="H476" s="605"/>
    </row>
    <row r="477" spans="1:8" s="603" customFormat="1" ht="15" x14ac:dyDescent="0.2">
      <c r="A477" s="470">
        <v>458</v>
      </c>
      <c r="B477" s="305"/>
      <c r="C477" s="332"/>
      <c r="D477" s="332"/>
      <c r="E477" s="332"/>
      <c r="F477" s="562"/>
      <c r="G477" s="560">
        <f t="shared" si="7"/>
        <v>0</v>
      </c>
      <c r="H477" s="605"/>
    </row>
    <row r="478" spans="1:8" s="603" customFormat="1" ht="15" x14ac:dyDescent="0.2">
      <c r="A478" s="470">
        <v>459</v>
      </c>
      <c r="B478" s="305"/>
      <c r="C478" s="332"/>
      <c r="D478" s="332"/>
      <c r="E478" s="332"/>
      <c r="F478" s="562"/>
      <c r="G478" s="560">
        <f t="shared" si="7"/>
        <v>0</v>
      </c>
      <c r="H478" s="605"/>
    </row>
    <row r="479" spans="1:8" s="603" customFormat="1" ht="15" x14ac:dyDescent="0.2">
      <c r="A479" s="470">
        <v>460</v>
      </c>
      <c r="B479" s="305"/>
      <c r="C479" s="332"/>
      <c r="D479" s="332"/>
      <c r="E479" s="332"/>
      <c r="F479" s="562"/>
      <c r="G479" s="560">
        <f t="shared" si="7"/>
        <v>0</v>
      </c>
      <c r="H479" s="605"/>
    </row>
    <row r="480" spans="1:8" s="603" customFormat="1" ht="15" x14ac:dyDescent="0.2">
      <c r="A480" s="470">
        <v>461</v>
      </c>
      <c r="B480" s="305"/>
      <c r="C480" s="332"/>
      <c r="D480" s="332"/>
      <c r="E480" s="332"/>
      <c r="F480" s="562"/>
      <c r="G480" s="560">
        <f t="shared" si="7"/>
        <v>0</v>
      </c>
      <c r="H480" s="605"/>
    </row>
    <row r="481" spans="1:8" s="603" customFormat="1" ht="15" x14ac:dyDescent="0.2">
      <c r="A481" s="470">
        <v>462</v>
      </c>
      <c r="B481" s="305"/>
      <c r="C481" s="332"/>
      <c r="D481" s="332"/>
      <c r="E481" s="332"/>
      <c r="F481" s="562"/>
      <c r="G481" s="560">
        <f t="shared" si="7"/>
        <v>0</v>
      </c>
      <c r="H481" s="605"/>
    </row>
    <row r="482" spans="1:8" s="603" customFormat="1" ht="15" x14ac:dyDescent="0.2">
      <c r="A482" s="470">
        <v>463</v>
      </c>
      <c r="B482" s="305"/>
      <c r="C482" s="332"/>
      <c r="D482" s="332"/>
      <c r="E482" s="332"/>
      <c r="F482" s="562"/>
      <c r="G482" s="560">
        <f t="shared" si="7"/>
        <v>0</v>
      </c>
      <c r="H482" s="605"/>
    </row>
    <row r="483" spans="1:8" s="603" customFormat="1" ht="15" x14ac:dyDescent="0.2">
      <c r="A483" s="470">
        <v>464</v>
      </c>
      <c r="B483" s="305"/>
      <c r="C483" s="332"/>
      <c r="D483" s="332"/>
      <c r="E483" s="332"/>
      <c r="F483" s="562"/>
      <c r="G483" s="560">
        <f t="shared" si="7"/>
        <v>0</v>
      </c>
      <c r="H483" s="605"/>
    </row>
    <row r="484" spans="1:8" s="603" customFormat="1" ht="15" x14ac:dyDescent="0.2">
      <c r="A484" s="470">
        <v>465</v>
      </c>
      <c r="B484" s="305"/>
      <c r="C484" s="332"/>
      <c r="D484" s="332"/>
      <c r="E484" s="332"/>
      <c r="F484" s="562"/>
      <c r="G484" s="560">
        <f t="shared" si="7"/>
        <v>0</v>
      </c>
      <c r="H484" s="605"/>
    </row>
    <row r="485" spans="1:8" s="603" customFormat="1" ht="15" x14ac:dyDescent="0.2">
      <c r="A485" s="470">
        <v>466</v>
      </c>
      <c r="B485" s="305"/>
      <c r="C485" s="332"/>
      <c r="D485" s="332"/>
      <c r="E485" s="332"/>
      <c r="F485" s="562"/>
      <c r="G485" s="560">
        <f t="shared" si="7"/>
        <v>0</v>
      </c>
      <c r="H485" s="605"/>
    </row>
    <row r="486" spans="1:8" s="603" customFormat="1" ht="15" x14ac:dyDescent="0.2">
      <c r="A486" s="470">
        <v>467</v>
      </c>
      <c r="B486" s="305"/>
      <c r="C486" s="332"/>
      <c r="D486" s="332"/>
      <c r="E486" s="332"/>
      <c r="F486" s="562"/>
      <c r="G486" s="560">
        <f t="shared" si="7"/>
        <v>0</v>
      </c>
      <c r="H486" s="605"/>
    </row>
    <row r="487" spans="1:8" s="603" customFormat="1" ht="15" x14ac:dyDescent="0.2">
      <c r="A487" s="470">
        <v>468</v>
      </c>
      <c r="B487" s="305"/>
      <c r="C487" s="332"/>
      <c r="D487" s="332"/>
      <c r="E487" s="332"/>
      <c r="F487" s="562"/>
      <c r="G487" s="560">
        <f t="shared" si="7"/>
        <v>0</v>
      </c>
      <c r="H487" s="605"/>
    </row>
    <row r="488" spans="1:8" s="603" customFormat="1" ht="15" x14ac:dyDescent="0.2">
      <c r="A488" s="470">
        <v>469</v>
      </c>
      <c r="B488" s="305"/>
      <c r="C488" s="332"/>
      <c r="D488" s="332"/>
      <c r="E488" s="332"/>
      <c r="F488" s="562"/>
      <c r="G488" s="560">
        <f t="shared" si="7"/>
        <v>0</v>
      </c>
      <c r="H488" s="605"/>
    </row>
    <row r="489" spans="1:8" s="603" customFormat="1" ht="15" x14ac:dyDescent="0.2">
      <c r="A489" s="470">
        <v>470</v>
      </c>
      <c r="B489" s="305"/>
      <c r="C489" s="332"/>
      <c r="D489" s="332"/>
      <c r="E489" s="332"/>
      <c r="F489" s="562"/>
      <c r="G489" s="560">
        <f t="shared" si="7"/>
        <v>0</v>
      </c>
      <c r="H489" s="605"/>
    </row>
    <row r="490" spans="1:8" s="603" customFormat="1" ht="15" x14ac:dyDescent="0.2">
      <c r="A490" s="470">
        <v>471</v>
      </c>
      <c r="B490" s="305"/>
      <c r="C490" s="332"/>
      <c r="D490" s="332"/>
      <c r="E490" s="332"/>
      <c r="F490" s="562"/>
      <c r="G490" s="560">
        <f t="shared" si="7"/>
        <v>0</v>
      </c>
      <c r="H490" s="605"/>
    </row>
    <row r="491" spans="1:8" s="603" customFormat="1" ht="15" x14ac:dyDescent="0.2">
      <c r="A491" s="470">
        <v>472</v>
      </c>
      <c r="B491" s="305"/>
      <c r="C491" s="332"/>
      <c r="D491" s="332"/>
      <c r="E491" s="332"/>
      <c r="F491" s="562"/>
      <c r="G491" s="560">
        <f t="shared" si="7"/>
        <v>0</v>
      </c>
      <c r="H491" s="605"/>
    </row>
    <row r="492" spans="1:8" s="603" customFormat="1" ht="15" x14ac:dyDescent="0.2">
      <c r="A492" s="470">
        <v>473</v>
      </c>
      <c r="B492" s="305"/>
      <c r="C492" s="332"/>
      <c r="D492" s="332"/>
      <c r="E492" s="332"/>
      <c r="F492" s="562"/>
      <c r="G492" s="560">
        <f t="shared" si="7"/>
        <v>0</v>
      </c>
      <c r="H492" s="605"/>
    </row>
    <row r="493" spans="1:8" s="603" customFormat="1" ht="15" x14ac:dyDescent="0.2">
      <c r="A493" s="470">
        <v>474</v>
      </c>
      <c r="B493" s="305"/>
      <c r="C493" s="332"/>
      <c r="D493" s="332"/>
      <c r="E493" s="332"/>
      <c r="F493" s="562"/>
      <c r="G493" s="560">
        <f t="shared" si="7"/>
        <v>0</v>
      </c>
      <c r="H493" s="605"/>
    </row>
    <row r="494" spans="1:8" s="603" customFormat="1" ht="15" x14ac:dyDescent="0.2">
      <c r="A494" s="470">
        <v>475</v>
      </c>
      <c r="B494" s="305"/>
      <c r="C494" s="332"/>
      <c r="D494" s="332"/>
      <c r="E494" s="332"/>
      <c r="F494" s="562"/>
      <c r="G494" s="560">
        <f t="shared" si="7"/>
        <v>0</v>
      </c>
      <c r="H494" s="605"/>
    </row>
    <row r="495" spans="1:8" s="603" customFormat="1" ht="15" x14ac:dyDescent="0.2">
      <c r="A495" s="470">
        <v>476</v>
      </c>
      <c r="B495" s="305"/>
      <c r="C495" s="332"/>
      <c r="D495" s="332"/>
      <c r="E495" s="332"/>
      <c r="F495" s="562"/>
      <c r="G495" s="560">
        <f t="shared" si="7"/>
        <v>0</v>
      </c>
      <c r="H495" s="605"/>
    </row>
    <row r="496" spans="1:8" s="603" customFormat="1" ht="15" x14ac:dyDescent="0.2">
      <c r="A496" s="470">
        <v>477</v>
      </c>
      <c r="B496" s="305"/>
      <c r="C496" s="332"/>
      <c r="D496" s="332"/>
      <c r="E496" s="332"/>
      <c r="F496" s="562"/>
      <c r="G496" s="560">
        <f t="shared" si="7"/>
        <v>0</v>
      </c>
      <c r="H496" s="605"/>
    </row>
    <row r="497" spans="1:8" s="603" customFormat="1" ht="15" x14ac:dyDescent="0.2">
      <c r="A497" s="470">
        <v>478</v>
      </c>
      <c r="B497" s="305"/>
      <c r="C497" s="332"/>
      <c r="D497" s="332"/>
      <c r="E497" s="332"/>
      <c r="F497" s="562"/>
      <c r="G497" s="560">
        <f t="shared" si="7"/>
        <v>0</v>
      </c>
      <c r="H497" s="605"/>
    </row>
    <row r="498" spans="1:8" s="603" customFormat="1" ht="15" x14ac:dyDescent="0.2">
      <c r="A498" s="470">
        <v>479</v>
      </c>
      <c r="B498" s="305"/>
      <c r="C498" s="332"/>
      <c r="D498" s="332"/>
      <c r="E498" s="332"/>
      <c r="F498" s="562"/>
      <c r="G498" s="560">
        <f t="shared" si="7"/>
        <v>0</v>
      </c>
      <c r="H498" s="605"/>
    </row>
    <row r="499" spans="1:8" s="603" customFormat="1" ht="15" x14ac:dyDescent="0.2">
      <c r="A499" s="470">
        <v>480</v>
      </c>
      <c r="B499" s="305"/>
      <c r="C499" s="332"/>
      <c r="D499" s="332"/>
      <c r="E499" s="332"/>
      <c r="F499" s="562"/>
      <c r="G499" s="560">
        <f t="shared" si="7"/>
        <v>0</v>
      </c>
      <c r="H499" s="605"/>
    </row>
    <row r="500" spans="1:8" s="603" customFormat="1" ht="15" x14ac:dyDescent="0.2">
      <c r="A500" s="470">
        <v>481</v>
      </c>
      <c r="B500" s="305"/>
      <c r="C500" s="332"/>
      <c r="D500" s="332"/>
      <c r="E500" s="332"/>
      <c r="F500" s="562"/>
      <c r="G500" s="560">
        <f t="shared" si="7"/>
        <v>0</v>
      </c>
      <c r="H500" s="605"/>
    </row>
    <row r="501" spans="1:8" s="603" customFormat="1" ht="15" x14ac:dyDescent="0.2">
      <c r="A501" s="470">
        <v>482</v>
      </c>
      <c r="B501" s="305"/>
      <c r="C501" s="332"/>
      <c r="D501" s="332"/>
      <c r="E501" s="332"/>
      <c r="F501" s="562"/>
      <c r="G501" s="560">
        <f t="shared" si="7"/>
        <v>0</v>
      </c>
      <c r="H501" s="605"/>
    </row>
    <row r="502" spans="1:8" s="603" customFormat="1" ht="15" x14ac:dyDescent="0.2">
      <c r="A502" s="470">
        <v>483</v>
      </c>
      <c r="B502" s="305"/>
      <c r="C502" s="332"/>
      <c r="D502" s="332"/>
      <c r="E502" s="332"/>
      <c r="F502" s="562"/>
      <c r="G502" s="560">
        <f t="shared" si="7"/>
        <v>0</v>
      </c>
      <c r="H502" s="605"/>
    </row>
    <row r="503" spans="1:8" s="603" customFormat="1" ht="15" x14ac:dyDescent="0.2">
      <c r="A503" s="470">
        <v>484</v>
      </c>
      <c r="B503" s="305"/>
      <c r="C503" s="332"/>
      <c r="D503" s="332"/>
      <c r="E503" s="332"/>
      <c r="F503" s="562"/>
      <c r="G503" s="560">
        <f t="shared" si="7"/>
        <v>0</v>
      </c>
      <c r="H503" s="605"/>
    </row>
    <row r="504" spans="1:8" s="603" customFormat="1" ht="15" x14ac:dyDescent="0.2">
      <c r="A504" s="470">
        <v>485</v>
      </c>
      <c r="B504" s="305"/>
      <c r="C504" s="332"/>
      <c r="D504" s="332"/>
      <c r="E504" s="332"/>
      <c r="F504" s="562"/>
      <c r="G504" s="560">
        <f t="shared" si="7"/>
        <v>0</v>
      </c>
      <c r="H504" s="605"/>
    </row>
    <row r="505" spans="1:8" s="603" customFormat="1" ht="15" x14ac:dyDescent="0.2">
      <c r="A505" s="470">
        <v>486</v>
      </c>
      <c r="B505" s="305"/>
      <c r="C505" s="332"/>
      <c r="D505" s="332"/>
      <c r="E505" s="332"/>
      <c r="F505" s="562"/>
      <c r="G505" s="560">
        <f t="shared" si="7"/>
        <v>0</v>
      </c>
      <c r="H505" s="605"/>
    </row>
    <row r="506" spans="1:8" s="603" customFormat="1" ht="15" x14ac:dyDescent="0.2">
      <c r="A506" s="470">
        <v>487</v>
      </c>
      <c r="B506" s="305"/>
      <c r="C506" s="332"/>
      <c r="D506" s="332"/>
      <c r="E506" s="332"/>
      <c r="F506" s="562"/>
      <c r="G506" s="560">
        <f t="shared" si="7"/>
        <v>0</v>
      </c>
      <c r="H506" s="605"/>
    </row>
    <row r="507" spans="1:8" s="603" customFormat="1" ht="15" x14ac:dyDescent="0.2">
      <c r="A507" s="470">
        <v>488</v>
      </c>
      <c r="B507" s="305"/>
      <c r="C507" s="332"/>
      <c r="D507" s="332"/>
      <c r="E507" s="332"/>
      <c r="F507" s="562"/>
      <c r="G507" s="560">
        <f t="shared" si="7"/>
        <v>0</v>
      </c>
      <c r="H507" s="605"/>
    </row>
    <row r="508" spans="1:8" s="603" customFormat="1" ht="15" x14ac:dyDescent="0.2">
      <c r="A508" s="470">
        <v>489</v>
      </c>
      <c r="B508" s="305"/>
      <c r="C508" s="332"/>
      <c r="D508" s="332"/>
      <c r="E508" s="332"/>
      <c r="F508" s="562"/>
      <c r="G508" s="560">
        <f t="shared" si="7"/>
        <v>0</v>
      </c>
      <c r="H508" s="605"/>
    </row>
    <row r="509" spans="1:8" s="603" customFormat="1" ht="15" x14ac:dyDescent="0.2">
      <c r="A509" s="470">
        <v>490</v>
      </c>
      <c r="B509" s="305"/>
      <c r="C509" s="332"/>
      <c r="D509" s="332"/>
      <c r="E509" s="332"/>
      <c r="F509" s="562"/>
      <c r="G509" s="560">
        <f t="shared" si="7"/>
        <v>0</v>
      </c>
      <c r="H509" s="605"/>
    </row>
    <row r="510" spans="1:8" s="603" customFormat="1" ht="15" x14ac:dyDescent="0.2">
      <c r="A510" s="470">
        <v>491</v>
      </c>
      <c r="B510" s="305"/>
      <c r="C510" s="332"/>
      <c r="D510" s="332"/>
      <c r="E510" s="332"/>
      <c r="F510" s="562"/>
      <c r="G510" s="560">
        <f t="shared" si="7"/>
        <v>0</v>
      </c>
      <c r="H510" s="605"/>
    </row>
    <row r="511" spans="1:8" s="603" customFormat="1" ht="15" x14ac:dyDescent="0.2">
      <c r="A511" s="470">
        <v>492</v>
      </c>
      <c r="B511" s="305"/>
      <c r="C511" s="332"/>
      <c r="D511" s="332"/>
      <c r="E511" s="332"/>
      <c r="F511" s="562"/>
      <c r="G511" s="560">
        <f t="shared" si="7"/>
        <v>0</v>
      </c>
      <c r="H511" s="605"/>
    </row>
    <row r="512" spans="1:8" s="603" customFormat="1" ht="15" x14ac:dyDescent="0.2">
      <c r="A512" s="470">
        <v>493</v>
      </c>
      <c r="B512" s="305"/>
      <c r="C512" s="332"/>
      <c r="D512" s="332"/>
      <c r="E512" s="332"/>
      <c r="F512" s="562"/>
      <c r="G512" s="560">
        <f t="shared" si="7"/>
        <v>0</v>
      </c>
      <c r="H512" s="605"/>
    </row>
    <row r="513" spans="1:8" s="603" customFormat="1" ht="15" x14ac:dyDescent="0.2">
      <c r="A513" s="470">
        <v>494</v>
      </c>
      <c r="B513" s="305"/>
      <c r="C513" s="332"/>
      <c r="D513" s="332"/>
      <c r="E513" s="332"/>
      <c r="F513" s="562"/>
      <c r="G513" s="560">
        <f t="shared" si="7"/>
        <v>0</v>
      </c>
      <c r="H513" s="605"/>
    </row>
    <row r="514" spans="1:8" s="603" customFormat="1" ht="15" x14ac:dyDescent="0.2">
      <c r="A514" s="470">
        <v>495</v>
      </c>
      <c r="B514" s="305"/>
      <c r="C514" s="332"/>
      <c r="D514" s="332"/>
      <c r="E514" s="332"/>
      <c r="F514" s="562"/>
      <c r="G514" s="560">
        <f t="shared" si="7"/>
        <v>0</v>
      </c>
      <c r="H514" s="605"/>
    </row>
    <row r="515" spans="1:8" s="603" customFormat="1" ht="15" x14ac:dyDescent="0.2">
      <c r="A515" s="470">
        <v>496</v>
      </c>
      <c r="B515" s="305"/>
      <c r="C515" s="332"/>
      <c r="D515" s="332"/>
      <c r="E515" s="332"/>
      <c r="F515" s="562"/>
      <c r="G515" s="560">
        <f t="shared" si="7"/>
        <v>0</v>
      </c>
      <c r="H515" s="605"/>
    </row>
    <row r="516" spans="1:8" s="603" customFormat="1" ht="15" x14ac:dyDescent="0.2">
      <c r="A516" s="470">
        <v>497</v>
      </c>
      <c r="B516" s="305"/>
      <c r="C516" s="332"/>
      <c r="D516" s="332"/>
      <c r="E516" s="332"/>
      <c r="F516" s="562"/>
      <c r="G516" s="560">
        <f t="shared" si="7"/>
        <v>0</v>
      </c>
      <c r="H516" s="605"/>
    </row>
    <row r="517" spans="1:8" s="603" customFormat="1" ht="15" x14ac:dyDescent="0.2">
      <c r="A517" s="470">
        <v>498</v>
      </c>
      <c r="B517" s="305"/>
      <c r="C517" s="332"/>
      <c r="D517" s="332"/>
      <c r="E517" s="332"/>
      <c r="F517" s="562"/>
      <c r="G517" s="560">
        <f t="shared" si="7"/>
        <v>0</v>
      </c>
      <c r="H517" s="605"/>
    </row>
    <row r="518" spans="1:8" s="603" customFormat="1" ht="15" x14ac:dyDescent="0.2">
      <c r="A518" s="470">
        <v>499</v>
      </c>
      <c r="B518" s="305"/>
      <c r="C518" s="332"/>
      <c r="D518" s="332"/>
      <c r="E518" s="332"/>
      <c r="F518" s="562"/>
      <c r="G518" s="560">
        <f t="shared" si="7"/>
        <v>0</v>
      </c>
      <c r="H518" s="605"/>
    </row>
    <row r="519" spans="1:8" s="603" customFormat="1" ht="15" x14ac:dyDescent="0.2">
      <c r="A519" s="470">
        <v>500</v>
      </c>
      <c r="B519" s="305"/>
      <c r="C519" s="332"/>
      <c r="D519" s="332"/>
      <c r="E519" s="332"/>
      <c r="F519" s="562"/>
      <c r="G519" s="560">
        <f t="shared" si="7"/>
        <v>0</v>
      </c>
      <c r="H519" s="605"/>
    </row>
    <row r="520" spans="1:8" s="603" customFormat="1" ht="15" x14ac:dyDescent="0.2">
      <c r="A520" s="470">
        <v>501</v>
      </c>
      <c r="B520" s="305"/>
      <c r="C520" s="332"/>
      <c r="D520" s="332"/>
      <c r="E520" s="332"/>
      <c r="F520" s="562"/>
      <c r="G520" s="560">
        <f t="shared" si="7"/>
        <v>0</v>
      </c>
      <c r="H520" s="605"/>
    </row>
    <row r="521" spans="1:8" s="603" customFormat="1" ht="15" x14ac:dyDescent="0.2">
      <c r="A521" s="470">
        <v>502</v>
      </c>
      <c r="B521" s="305"/>
      <c r="C521" s="332"/>
      <c r="D521" s="332"/>
      <c r="E521" s="332"/>
      <c r="F521" s="562"/>
      <c r="G521" s="560">
        <f t="shared" si="7"/>
        <v>0</v>
      </c>
      <c r="H521" s="605"/>
    </row>
    <row r="522" spans="1:8" s="603" customFormat="1" ht="15" x14ac:dyDescent="0.2">
      <c r="A522" s="470">
        <v>503</v>
      </c>
      <c r="B522" s="305"/>
      <c r="C522" s="332"/>
      <c r="D522" s="332"/>
      <c r="E522" s="332"/>
      <c r="F522" s="562"/>
      <c r="G522" s="560">
        <f t="shared" si="7"/>
        <v>0</v>
      </c>
      <c r="H522" s="605"/>
    </row>
    <row r="523" spans="1:8" s="603" customFormat="1" ht="15" x14ac:dyDescent="0.2">
      <c r="A523" s="470">
        <v>504</v>
      </c>
      <c r="B523" s="305"/>
      <c r="C523" s="332"/>
      <c r="D523" s="332"/>
      <c r="E523" s="332"/>
      <c r="F523" s="562"/>
      <c r="G523" s="560">
        <f t="shared" si="7"/>
        <v>0</v>
      </c>
      <c r="H523" s="605"/>
    </row>
    <row r="524" spans="1:8" s="603" customFormat="1" ht="15" x14ac:dyDescent="0.2">
      <c r="A524" s="470">
        <v>505</v>
      </c>
      <c r="B524" s="305"/>
      <c r="C524" s="332"/>
      <c r="D524" s="332"/>
      <c r="E524" s="332"/>
      <c r="F524" s="562"/>
      <c r="G524" s="560">
        <f t="shared" si="7"/>
        <v>0</v>
      </c>
      <c r="H524" s="605"/>
    </row>
    <row r="525" spans="1:8" s="603" customFormat="1" ht="15" x14ac:dyDescent="0.2">
      <c r="A525" s="470">
        <v>506</v>
      </c>
      <c r="B525" s="305"/>
      <c r="C525" s="332"/>
      <c r="D525" s="332"/>
      <c r="E525" s="332"/>
      <c r="F525" s="562"/>
      <c r="G525" s="560">
        <f t="shared" si="7"/>
        <v>0</v>
      </c>
      <c r="H525" s="605"/>
    </row>
    <row r="526" spans="1:8" s="603" customFormat="1" ht="15" x14ac:dyDescent="0.2">
      <c r="A526" s="470">
        <v>507</v>
      </c>
      <c r="B526" s="305"/>
      <c r="C526" s="332"/>
      <c r="D526" s="332"/>
      <c r="E526" s="332"/>
      <c r="F526" s="562"/>
      <c r="G526" s="560">
        <f t="shared" si="7"/>
        <v>0</v>
      </c>
      <c r="H526" s="605"/>
    </row>
    <row r="527" spans="1:8" s="603" customFormat="1" ht="15" x14ac:dyDescent="0.2">
      <c r="A527" s="470">
        <v>508</v>
      </c>
      <c r="B527" s="305"/>
      <c r="C527" s="332"/>
      <c r="D527" s="332"/>
      <c r="E527" s="332"/>
      <c r="F527" s="562"/>
      <c r="G527" s="560">
        <f t="shared" si="7"/>
        <v>0</v>
      </c>
      <c r="H527" s="605"/>
    </row>
    <row r="528" spans="1:8" s="603" customFormat="1" ht="15" x14ac:dyDescent="0.2">
      <c r="A528" s="470">
        <v>509</v>
      </c>
      <c r="B528" s="305"/>
      <c r="C528" s="332"/>
      <c r="D528" s="332"/>
      <c r="E528" s="332"/>
      <c r="F528" s="562"/>
      <c r="G528" s="560">
        <f t="shared" si="7"/>
        <v>0</v>
      </c>
      <c r="H528" s="605"/>
    </row>
    <row r="529" spans="1:8" s="603" customFormat="1" ht="15" x14ac:dyDescent="0.2">
      <c r="A529" s="470">
        <v>510</v>
      </c>
      <c r="B529" s="305"/>
      <c r="C529" s="332"/>
      <c r="D529" s="332"/>
      <c r="E529" s="332"/>
      <c r="F529" s="562"/>
      <c r="G529" s="560">
        <f t="shared" si="7"/>
        <v>0</v>
      </c>
      <c r="H529" s="605"/>
    </row>
    <row r="530" spans="1:8" s="603" customFormat="1" ht="15" x14ac:dyDescent="0.2">
      <c r="A530" s="470">
        <v>511</v>
      </c>
      <c r="B530" s="305"/>
      <c r="C530" s="332"/>
      <c r="D530" s="332"/>
      <c r="E530" s="332"/>
      <c r="F530" s="562"/>
      <c r="G530" s="560">
        <f t="shared" si="7"/>
        <v>0</v>
      </c>
      <c r="H530" s="605"/>
    </row>
    <row r="531" spans="1:8" s="603" customFormat="1" ht="15" x14ac:dyDescent="0.2">
      <c r="A531" s="470">
        <v>512</v>
      </c>
      <c r="B531" s="305"/>
      <c r="C531" s="332"/>
      <c r="D531" s="332"/>
      <c r="E531" s="332"/>
      <c r="F531" s="562"/>
      <c r="G531" s="560">
        <f t="shared" si="7"/>
        <v>0</v>
      </c>
      <c r="H531" s="605"/>
    </row>
    <row r="532" spans="1:8" s="603" customFormat="1" ht="15" x14ac:dyDescent="0.2">
      <c r="A532" s="470">
        <v>513</v>
      </c>
      <c r="B532" s="305"/>
      <c r="C532" s="332"/>
      <c r="D532" s="332"/>
      <c r="E532" s="332"/>
      <c r="F532" s="562"/>
      <c r="G532" s="560">
        <f t="shared" si="7"/>
        <v>0</v>
      </c>
      <c r="H532" s="605"/>
    </row>
    <row r="533" spans="1:8" s="603" customFormat="1" ht="15" x14ac:dyDescent="0.2">
      <c r="A533" s="470">
        <v>514</v>
      </c>
      <c r="B533" s="305"/>
      <c r="C533" s="332"/>
      <c r="D533" s="332"/>
      <c r="E533" s="332"/>
      <c r="F533" s="562"/>
      <c r="G533" s="560">
        <f t="shared" ref="G533:G596" si="8">ROUND(ROUNDDOWN(F533,0)*0.3,2)</f>
        <v>0</v>
      </c>
      <c r="H533" s="605"/>
    </row>
    <row r="534" spans="1:8" s="603" customFormat="1" ht="15" x14ac:dyDescent="0.2">
      <c r="A534" s="470">
        <v>515</v>
      </c>
      <c r="B534" s="305"/>
      <c r="C534" s="332"/>
      <c r="D534" s="332"/>
      <c r="E534" s="332"/>
      <c r="F534" s="562"/>
      <c r="G534" s="560">
        <f t="shared" si="8"/>
        <v>0</v>
      </c>
      <c r="H534" s="605"/>
    </row>
    <row r="535" spans="1:8" s="603" customFormat="1" ht="15" x14ac:dyDescent="0.2">
      <c r="A535" s="470">
        <v>516</v>
      </c>
      <c r="B535" s="305"/>
      <c r="C535" s="332"/>
      <c r="D535" s="332"/>
      <c r="E535" s="332"/>
      <c r="F535" s="562"/>
      <c r="G535" s="560">
        <f t="shared" si="8"/>
        <v>0</v>
      </c>
      <c r="H535" s="605"/>
    </row>
    <row r="536" spans="1:8" s="603" customFormat="1" ht="15" x14ac:dyDescent="0.2">
      <c r="A536" s="470">
        <v>517</v>
      </c>
      <c r="B536" s="305"/>
      <c r="C536" s="332"/>
      <c r="D536" s="332"/>
      <c r="E536" s="332"/>
      <c r="F536" s="562"/>
      <c r="G536" s="560">
        <f t="shared" si="8"/>
        <v>0</v>
      </c>
      <c r="H536" s="605"/>
    </row>
    <row r="537" spans="1:8" s="603" customFormat="1" ht="15" x14ac:dyDescent="0.2">
      <c r="A537" s="470">
        <v>518</v>
      </c>
      <c r="B537" s="305"/>
      <c r="C537" s="332"/>
      <c r="D537" s="332"/>
      <c r="E537" s="332"/>
      <c r="F537" s="562"/>
      <c r="G537" s="560">
        <f t="shared" si="8"/>
        <v>0</v>
      </c>
      <c r="H537" s="605"/>
    </row>
    <row r="538" spans="1:8" s="603" customFormat="1" ht="15" x14ac:dyDescent="0.2">
      <c r="A538" s="470">
        <v>519</v>
      </c>
      <c r="B538" s="305"/>
      <c r="C538" s="332"/>
      <c r="D538" s="332"/>
      <c r="E538" s="332"/>
      <c r="F538" s="562"/>
      <c r="G538" s="560">
        <f t="shared" si="8"/>
        <v>0</v>
      </c>
      <c r="H538" s="605"/>
    </row>
    <row r="539" spans="1:8" s="603" customFormat="1" ht="15" x14ac:dyDescent="0.2">
      <c r="A539" s="470">
        <v>520</v>
      </c>
      <c r="B539" s="305"/>
      <c r="C539" s="332"/>
      <c r="D539" s="332"/>
      <c r="E539" s="332"/>
      <c r="F539" s="562"/>
      <c r="G539" s="560">
        <f t="shared" si="8"/>
        <v>0</v>
      </c>
      <c r="H539" s="605"/>
    </row>
    <row r="540" spans="1:8" s="603" customFormat="1" ht="15" x14ac:dyDescent="0.2">
      <c r="A540" s="470">
        <v>521</v>
      </c>
      <c r="B540" s="305"/>
      <c r="C540" s="332"/>
      <c r="D540" s="332"/>
      <c r="E540" s="332"/>
      <c r="F540" s="562"/>
      <c r="G540" s="560">
        <f t="shared" si="8"/>
        <v>0</v>
      </c>
      <c r="H540" s="605"/>
    </row>
    <row r="541" spans="1:8" s="603" customFormat="1" ht="15" x14ac:dyDescent="0.2">
      <c r="A541" s="470">
        <v>522</v>
      </c>
      <c r="B541" s="305"/>
      <c r="C541" s="332"/>
      <c r="D541" s="332"/>
      <c r="E541" s="332"/>
      <c r="F541" s="562"/>
      <c r="G541" s="560">
        <f t="shared" si="8"/>
        <v>0</v>
      </c>
      <c r="H541" s="605"/>
    </row>
    <row r="542" spans="1:8" s="603" customFormat="1" ht="15" x14ac:dyDescent="0.2">
      <c r="A542" s="470">
        <v>523</v>
      </c>
      <c r="B542" s="305"/>
      <c r="C542" s="332"/>
      <c r="D542" s="332"/>
      <c r="E542" s="332"/>
      <c r="F542" s="562"/>
      <c r="G542" s="560">
        <f t="shared" si="8"/>
        <v>0</v>
      </c>
      <c r="H542" s="605"/>
    </row>
    <row r="543" spans="1:8" s="603" customFormat="1" ht="15" x14ac:dyDescent="0.2">
      <c r="A543" s="470">
        <v>524</v>
      </c>
      <c r="B543" s="305"/>
      <c r="C543" s="332"/>
      <c r="D543" s="332"/>
      <c r="E543" s="332"/>
      <c r="F543" s="562"/>
      <c r="G543" s="560">
        <f t="shared" si="8"/>
        <v>0</v>
      </c>
      <c r="H543" s="605"/>
    </row>
    <row r="544" spans="1:8" s="603" customFormat="1" ht="15" x14ac:dyDescent="0.2">
      <c r="A544" s="470">
        <v>525</v>
      </c>
      <c r="B544" s="305"/>
      <c r="C544" s="332"/>
      <c r="D544" s="332"/>
      <c r="E544" s="332"/>
      <c r="F544" s="562"/>
      <c r="G544" s="560">
        <f t="shared" si="8"/>
        <v>0</v>
      </c>
      <c r="H544" s="605"/>
    </row>
    <row r="545" spans="1:8" s="603" customFormat="1" ht="15" x14ac:dyDescent="0.2">
      <c r="A545" s="470">
        <v>526</v>
      </c>
      <c r="B545" s="305"/>
      <c r="C545" s="332"/>
      <c r="D545" s="332"/>
      <c r="E545" s="332"/>
      <c r="F545" s="562"/>
      <c r="G545" s="560">
        <f t="shared" si="8"/>
        <v>0</v>
      </c>
      <c r="H545" s="605"/>
    </row>
    <row r="546" spans="1:8" s="603" customFormat="1" ht="15" x14ac:dyDescent="0.2">
      <c r="A546" s="470">
        <v>527</v>
      </c>
      <c r="B546" s="305"/>
      <c r="C546" s="332"/>
      <c r="D546" s="332"/>
      <c r="E546" s="332"/>
      <c r="F546" s="562"/>
      <c r="G546" s="560">
        <f t="shared" si="8"/>
        <v>0</v>
      </c>
      <c r="H546" s="605"/>
    </row>
    <row r="547" spans="1:8" s="603" customFormat="1" ht="15" x14ac:dyDescent="0.2">
      <c r="A547" s="470">
        <v>528</v>
      </c>
      <c r="B547" s="305"/>
      <c r="C547" s="332"/>
      <c r="D547" s="332"/>
      <c r="E547" s="332"/>
      <c r="F547" s="562"/>
      <c r="G547" s="560">
        <f t="shared" si="8"/>
        <v>0</v>
      </c>
      <c r="H547" s="605"/>
    </row>
    <row r="548" spans="1:8" s="603" customFormat="1" ht="15" x14ac:dyDescent="0.2">
      <c r="A548" s="470">
        <v>529</v>
      </c>
      <c r="B548" s="305"/>
      <c r="C548" s="332"/>
      <c r="D548" s="332"/>
      <c r="E548" s="332"/>
      <c r="F548" s="562"/>
      <c r="G548" s="560">
        <f t="shared" si="8"/>
        <v>0</v>
      </c>
      <c r="H548" s="605"/>
    </row>
    <row r="549" spans="1:8" s="603" customFormat="1" ht="15" x14ac:dyDescent="0.2">
      <c r="A549" s="470">
        <v>530</v>
      </c>
      <c r="B549" s="305"/>
      <c r="C549" s="332"/>
      <c r="D549" s="332"/>
      <c r="E549" s="332"/>
      <c r="F549" s="562"/>
      <c r="G549" s="560">
        <f t="shared" si="8"/>
        <v>0</v>
      </c>
      <c r="H549" s="605"/>
    </row>
    <row r="550" spans="1:8" s="603" customFormat="1" ht="15" x14ac:dyDescent="0.2">
      <c r="A550" s="470">
        <v>531</v>
      </c>
      <c r="B550" s="305"/>
      <c r="C550" s="332"/>
      <c r="D550" s="332"/>
      <c r="E550" s="332"/>
      <c r="F550" s="562"/>
      <c r="G550" s="560">
        <f t="shared" si="8"/>
        <v>0</v>
      </c>
      <c r="H550" s="605"/>
    </row>
    <row r="551" spans="1:8" s="603" customFormat="1" ht="15" x14ac:dyDescent="0.2">
      <c r="A551" s="470">
        <v>532</v>
      </c>
      <c r="B551" s="305"/>
      <c r="C551" s="332"/>
      <c r="D551" s="332"/>
      <c r="E551" s="332"/>
      <c r="F551" s="562"/>
      <c r="G551" s="560">
        <f t="shared" si="8"/>
        <v>0</v>
      </c>
      <c r="H551" s="605"/>
    </row>
    <row r="552" spans="1:8" s="603" customFormat="1" ht="15" x14ac:dyDescent="0.2">
      <c r="A552" s="470">
        <v>533</v>
      </c>
      <c r="B552" s="305"/>
      <c r="C552" s="332"/>
      <c r="D552" s="332"/>
      <c r="E552" s="332"/>
      <c r="F552" s="562"/>
      <c r="G552" s="560">
        <f t="shared" si="8"/>
        <v>0</v>
      </c>
      <c r="H552" s="605"/>
    </row>
    <row r="553" spans="1:8" s="603" customFormat="1" ht="15" x14ac:dyDescent="0.2">
      <c r="A553" s="470">
        <v>534</v>
      </c>
      <c r="B553" s="305"/>
      <c r="C553" s="332"/>
      <c r="D553" s="332"/>
      <c r="E553" s="332"/>
      <c r="F553" s="562"/>
      <c r="G553" s="560">
        <f t="shared" si="8"/>
        <v>0</v>
      </c>
      <c r="H553" s="605"/>
    </row>
    <row r="554" spans="1:8" s="603" customFormat="1" ht="15" x14ac:dyDescent="0.2">
      <c r="A554" s="470">
        <v>535</v>
      </c>
      <c r="B554" s="305"/>
      <c r="C554" s="332"/>
      <c r="D554" s="332"/>
      <c r="E554" s="332"/>
      <c r="F554" s="562"/>
      <c r="G554" s="560">
        <f t="shared" si="8"/>
        <v>0</v>
      </c>
      <c r="H554" s="605"/>
    </row>
    <row r="555" spans="1:8" s="603" customFormat="1" ht="15" x14ac:dyDescent="0.2">
      <c r="A555" s="470">
        <v>536</v>
      </c>
      <c r="B555" s="305"/>
      <c r="C555" s="332"/>
      <c r="D555" s="332"/>
      <c r="E555" s="332"/>
      <c r="F555" s="562"/>
      <c r="G555" s="560">
        <f t="shared" si="8"/>
        <v>0</v>
      </c>
      <c r="H555" s="605"/>
    </row>
    <row r="556" spans="1:8" s="603" customFormat="1" ht="15" x14ac:dyDescent="0.2">
      <c r="A556" s="470">
        <v>537</v>
      </c>
      <c r="B556" s="305"/>
      <c r="C556" s="332"/>
      <c r="D556" s="332"/>
      <c r="E556" s="332"/>
      <c r="F556" s="562"/>
      <c r="G556" s="560">
        <f t="shared" si="8"/>
        <v>0</v>
      </c>
      <c r="H556" s="605"/>
    </row>
    <row r="557" spans="1:8" s="603" customFormat="1" ht="15" x14ac:dyDescent="0.2">
      <c r="A557" s="470">
        <v>538</v>
      </c>
      <c r="B557" s="305"/>
      <c r="C557" s="332"/>
      <c r="D557" s="332"/>
      <c r="E557" s="332"/>
      <c r="F557" s="562"/>
      <c r="G557" s="560">
        <f t="shared" si="8"/>
        <v>0</v>
      </c>
      <c r="H557" s="605"/>
    </row>
    <row r="558" spans="1:8" s="603" customFormat="1" ht="15" x14ac:dyDescent="0.2">
      <c r="A558" s="470">
        <v>539</v>
      </c>
      <c r="B558" s="305"/>
      <c r="C558" s="332"/>
      <c r="D558" s="332"/>
      <c r="E558" s="332"/>
      <c r="F558" s="562"/>
      <c r="G558" s="560">
        <f t="shared" si="8"/>
        <v>0</v>
      </c>
      <c r="H558" s="605"/>
    </row>
    <row r="559" spans="1:8" s="603" customFormat="1" ht="15" x14ac:dyDescent="0.2">
      <c r="A559" s="470">
        <v>540</v>
      </c>
      <c r="B559" s="305"/>
      <c r="C559" s="332"/>
      <c r="D559" s="332"/>
      <c r="E559" s="332"/>
      <c r="F559" s="562"/>
      <c r="G559" s="560">
        <f t="shared" si="8"/>
        <v>0</v>
      </c>
      <c r="H559" s="605"/>
    </row>
    <row r="560" spans="1:8" s="603" customFormat="1" ht="15" x14ac:dyDescent="0.2">
      <c r="A560" s="470">
        <v>541</v>
      </c>
      <c r="B560" s="305"/>
      <c r="C560" s="332"/>
      <c r="D560" s="332"/>
      <c r="E560" s="332"/>
      <c r="F560" s="562"/>
      <c r="G560" s="560">
        <f t="shared" si="8"/>
        <v>0</v>
      </c>
      <c r="H560" s="605"/>
    </row>
    <row r="561" spans="1:8" s="603" customFormat="1" ht="15" x14ac:dyDescent="0.2">
      <c r="A561" s="470">
        <v>542</v>
      </c>
      <c r="B561" s="305"/>
      <c r="C561" s="332"/>
      <c r="D561" s="332"/>
      <c r="E561" s="332"/>
      <c r="F561" s="562"/>
      <c r="G561" s="560">
        <f t="shared" si="8"/>
        <v>0</v>
      </c>
      <c r="H561" s="605"/>
    </row>
    <row r="562" spans="1:8" s="603" customFormat="1" ht="15" x14ac:dyDescent="0.2">
      <c r="A562" s="470">
        <v>543</v>
      </c>
      <c r="B562" s="305"/>
      <c r="C562" s="332"/>
      <c r="D562" s="332"/>
      <c r="E562" s="332"/>
      <c r="F562" s="562"/>
      <c r="G562" s="560">
        <f t="shared" si="8"/>
        <v>0</v>
      </c>
      <c r="H562" s="605"/>
    </row>
    <row r="563" spans="1:8" s="603" customFormat="1" ht="15" x14ac:dyDescent="0.2">
      <c r="A563" s="470">
        <v>544</v>
      </c>
      <c r="B563" s="305"/>
      <c r="C563" s="332"/>
      <c r="D563" s="332"/>
      <c r="E563" s="332"/>
      <c r="F563" s="562"/>
      <c r="G563" s="560">
        <f t="shared" si="8"/>
        <v>0</v>
      </c>
      <c r="H563" s="605"/>
    </row>
    <row r="564" spans="1:8" s="603" customFormat="1" ht="15" x14ac:dyDescent="0.2">
      <c r="A564" s="470">
        <v>545</v>
      </c>
      <c r="B564" s="305"/>
      <c r="C564" s="332"/>
      <c r="D564" s="332"/>
      <c r="E564" s="332"/>
      <c r="F564" s="562"/>
      <c r="G564" s="560">
        <f t="shared" si="8"/>
        <v>0</v>
      </c>
      <c r="H564" s="605"/>
    </row>
    <row r="565" spans="1:8" s="603" customFormat="1" ht="15" x14ac:dyDescent="0.2">
      <c r="A565" s="470">
        <v>546</v>
      </c>
      <c r="B565" s="305"/>
      <c r="C565" s="332"/>
      <c r="D565" s="332"/>
      <c r="E565" s="332"/>
      <c r="F565" s="562"/>
      <c r="G565" s="560">
        <f t="shared" si="8"/>
        <v>0</v>
      </c>
      <c r="H565" s="605"/>
    </row>
    <row r="566" spans="1:8" s="603" customFormat="1" ht="15" x14ac:dyDescent="0.2">
      <c r="A566" s="470">
        <v>547</v>
      </c>
      <c r="B566" s="305"/>
      <c r="C566" s="332"/>
      <c r="D566" s="332"/>
      <c r="E566" s="332"/>
      <c r="F566" s="562"/>
      <c r="G566" s="560">
        <f t="shared" si="8"/>
        <v>0</v>
      </c>
      <c r="H566" s="605"/>
    </row>
    <row r="567" spans="1:8" s="603" customFormat="1" ht="15" x14ac:dyDescent="0.2">
      <c r="A567" s="470">
        <v>548</v>
      </c>
      <c r="B567" s="305"/>
      <c r="C567" s="332"/>
      <c r="D567" s="332"/>
      <c r="E567" s="332"/>
      <c r="F567" s="562"/>
      <c r="G567" s="560">
        <f t="shared" si="8"/>
        <v>0</v>
      </c>
      <c r="H567" s="605"/>
    </row>
    <row r="568" spans="1:8" s="603" customFormat="1" ht="15" x14ac:dyDescent="0.2">
      <c r="A568" s="470">
        <v>549</v>
      </c>
      <c r="B568" s="305"/>
      <c r="C568" s="332"/>
      <c r="D568" s="332"/>
      <c r="E568" s="332"/>
      <c r="F568" s="562"/>
      <c r="G568" s="560">
        <f t="shared" si="8"/>
        <v>0</v>
      </c>
      <c r="H568" s="605"/>
    </row>
    <row r="569" spans="1:8" s="603" customFormat="1" ht="15" x14ac:dyDescent="0.2">
      <c r="A569" s="470">
        <v>550</v>
      </c>
      <c r="B569" s="305"/>
      <c r="C569" s="332"/>
      <c r="D569" s="332"/>
      <c r="E569" s="332"/>
      <c r="F569" s="562"/>
      <c r="G569" s="560">
        <f t="shared" si="8"/>
        <v>0</v>
      </c>
      <c r="H569" s="605"/>
    </row>
    <row r="570" spans="1:8" s="603" customFormat="1" ht="15" x14ac:dyDescent="0.2">
      <c r="A570" s="470">
        <v>551</v>
      </c>
      <c r="B570" s="305"/>
      <c r="C570" s="332"/>
      <c r="D570" s="332"/>
      <c r="E570" s="332"/>
      <c r="F570" s="562"/>
      <c r="G570" s="560">
        <f t="shared" si="8"/>
        <v>0</v>
      </c>
      <c r="H570" s="605"/>
    </row>
    <row r="571" spans="1:8" s="603" customFormat="1" ht="15" x14ac:dyDescent="0.2">
      <c r="A571" s="470">
        <v>552</v>
      </c>
      <c r="B571" s="305"/>
      <c r="C571" s="332"/>
      <c r="D571" s="332"/>
      <c r="E571" s="332"/>
      <c r="F571" s="562"/>
      <c r="G571" s="560">
        <f t="shared" si="8"/>
        <v>0</v>
      </c>
      <c r="H571" s="605"/>
    </row>
    <row r="572" spans="1:8" s="603" customFormat="1" ht="15" x14ac:dyDescent="0.2">
      <c r="A572" s="470">
        <v>553</v>
      </c>
      <c r="B572" s="305"/>
      <c r="C572" s="332"/>
      <c r="D572" s="332"/>
      <c r="E572" s="332"/>
      <c r="F572" s="562"/>
      <c r="G572" s="560">
        <f t="shared" si="8"/>
        <v>0</v>
      </c>
      <c r="H572" s="605"/>
    </row>
    <row r="573" spans="1:8" s="603" customFormat="1" ht="15" x14ac:dyDescent="0.2">
      <c r="A573" s="470">
        <v>554</v>
      </c>
      <c r="B573" s="305"/>
      <c r="C573" s="332"/>
      <c r="D573" s="332"/>
      <c r="E573" s="332"/>
      <c r="F573" s="562"/>
      <c r="G573" s="560">
        <f t="shared" si="8"/>
        <v>0</v>
      </c>
      <c r="H573" s="605"/>
    </row>
    <row r="574" spans="1:8" s="603" customFormat="1" ht="15" x14ac:dyDescent="0.2">
      <c r="A574" s="470">
        <v>555</v>
      </c>
      <c r="B574" s="305"/>
      <c r="C574" s="332"/>
      <c r="D574" s="332"/>
      <c r="E574" s="332"/>
      <c r="F574" s="562"/>
      <c r="G574" s="560">
        <f t="shared" si="8"/>
        <v>0</v>
      </c>
      <c r="H574" s="605"/>
    </row>
    <row r="575" spans="1:8" s="603" customFormat="1" ht="15" x14ac:dyDescent="0.2">
      <c r="A575" s="470">
        <v>556</v>
      </c>
      <c r="B575" s="305"/>
      <c r="C575" s="332"/>
      <c r="D575" s="332"/>
      <c r="E575" s="332"/>
      <c r="F575" s="562"/>
      <c r="G575" s="560">
        <f t="shared" si="8"/>
        <v>0</v>
      </c>
      <c r="H575" s="605"/>
    </row>
    <row r="576" spans="1:8" s="603" customFormat="1" ht="15" x14ac:dyDescent="0.2">
      <c r="A576" s="470">
        <v>557</v>
      </c>
      <c r="B576" s="305"/>
      <c r="C576" s="332"/>
      <c r="D576" s="332"/>
      <c r="E576" s="332"/>
      <c r="F576" s="562"/>
      <c r="G576" s="560">
        <f t="shared" si="8"/>
        <v>0</v>
      </c>
      <c r="H576" s="605"/>
    </row>
    <row r="577" spans="1:8" s="603" customFormat="1" ht="15" x14ac:dyDescent="0.2">
      <c r="A577" s="470">
        <v>558</v>
      </c>
      <c r="B577" s="305"/>
      <c r="C577" s="332"/>
      <c r="D577" s="332"/>
      <c r="E577" s="332"/>
      <c r="F577" s="562"/>
      <c r="G577" s="560">
        <f t="shared" si="8"/>
        <v>0</v>
      </c>
      <c r="H577" s="605"/>
    </row>
    <row r="578" spans="1:8" s="603" customFormat="1" ht="15" x14ac:dyDescent="0.2">
      <c r="A578" s="470">
        <v>559</v>
      </c>
      <c r="B578" s="305"/>
      <c r="C578" s="332"/>
      <c r="D578" s="332"/>
      <c r="E578" s="332"/>
      <c r="F578" s="562"/>
      <c r="G578" s="560">
        <f t="shared" si="8"/>
        <v>0</v>
      </c>
      <c r="H578" s="605"/>
    </row>
    <row r="579" spans="1:8" s="603" customFormat="1" ht="15" x14ac:dyDescent="0.2">
      <c r="A579" s="470">
        <v>560</v>
      </c>
      <c r="B579" s="305"/>
      <c r="C579" s="332"/>
      <c r="D579" s="332"/>
      <c r="E579" s="332"/>
      <c r="F579" s="562"/>
      <c r="G579" s="560">
        <f t="shared" si="8"/>
        <v>0</v>
      </c>
      <c r="H579" s="605"/>
    </row>
    <row r="580" spans="1:8" s="603" customFormat="1" ht="15" x14ac:dyDescent="0.2">
      <c r="A580" s="470">
        <v>561</v>
      </c>
      <c r="B580" s="305"/>
      <c r="C580" s="332"/>
      <c r="D580" s="332"/>
      <c r="E580" s="332"/>
      <c r="F580" s="562"/>
      <c r="G580" s="560">
        <f t="shared" si="8"/>
        <v>0</v>
      </c>
      <c r="H580" s="605"/>
    </row>
    <row r="581" spans="1:8" s="603" customFormat="1" ht="15" x14ac:dyDescent="0.2">
      <c r="A581" s="470">
        <v>562</v>
      </c>
      <c r="B581" s="305"/>
      <c r="C581" s="332"/>
      <c r="D581" s="332"/>
      <c r="E581" s="332"/>
      <c r="F581" s="562"/>
      <c r="G581" s="560">
        <f t="shared" si="8"/>
        <v>0</v>
      </c>
      <c r="H581" s="605"/>
    </row>
    <row r="582" spans="1:8" s="603" customFormat="1" ht="15" x14ac:dyDescent="0.2">
      <c r="A582" s="470">
        <v>563</v>
      </c>
      <c r="B582" s="305"/>
      <c r="C582" s="332"/>
      <c r="D582" s="332"/>
      <c r="E582" s="332"/>
      <c r="F582" s="562"/>
      <c r="G582" s="560">
        <f t="shared" si="8"/>
        <v>0</v>
      </c>
      <c r="H582" s="605"/>
    </row>
    <row r="583" spans="1:8" s="603" customFormat="1" ht="15" x14ac:dyDescent="0.2">
      <c r="A583" s="470">
        <v>564</v>
      </c>
      <c r="B583" s="305"/>
      <c r="C583" s="332"/>
      <c r="D583" s="332"/>
      <c r="E583" s="332"/>
      <c r="F583" s="562"/>
      <c r="G583" s="560">
        <f t="shared" si="8"/>
        <v>0</v>
      </c>
      <c r="H583" s="605"/>
    </row>
    <row r="584" spans="1:8" s="603" customFormat="1" ht="15" x14ac:dyDescent="0.2">
      <c r="A584" s="470">
        <v>565</v>
      </c>
      <c r="B584" s="305"/>
      <c r="C584" s="332"/>
      <c r="D584" s="332"/>
      <c r="E584" s="332"/>
      <c r="F584" s="562"/>
      <c r="G584" s="560">
        <f t="shared" si="8"/>
        <v>0</v>
      </c>
      <c r="H584" s="605"/>
    </row>
    <row r="585" spans="1:8" s="603" customFormat="1" ht="15" x14ac:dyDescent="0.2">
      <c r="A585" s="470">
        <v>566</v>
      </c>
      <c r="B585" s="305"/>
      <c r="C585" s="332"/>
      <c r="D585" s="332"/>
      <c r="E585" s="332"/>
      <c r="F585" s="562"/>
      <c r="G585" s="560">
        <f t="shared" si="8"/>
        <v>0</v>
      </c>
      <c r="H585" s="605"/>
    </row>
    <row r="586" spans="1:8" s="603" customFormat="1" ht="15" x14ac:dyDescent="0.2">
      <c r="A586" s="470">
        <v>567</v>
      </c>
      <c r="B586" s="305"/>
      <c r="C586" s="332"/>
      <c r="D586" s="332"/>
      <c r="E586" s="332"/>
      <c r="F586" s="562"/>
      <c r="G586" s="560">
        <f t="shared" si="8"/>
        <v>0</v>
      </c>
      <c r="H586" s="605"/>
    </row>
    <row r="587" spans="1:8" s="603" customFormat="1" ht="15" x14ac:dyDescent="0.2">
      <c r="A587" s="470">
        <v>568</v>
      </c>
      <c r="B587" s="305"/>
      <c r="C587" s="332"/>
      <c r="D587" s="332"/>
      <c r="E587" s="332"/>
      <c r="F587" s="562"/>
      <c r="G587" s="560">
        <f t="shared" si="8"/>
        <v>0</v>
      </c>
      <c r="H587" s="605"/>
    </row>
    <row r="588" spans="1:8" s="603" customFormat="1" ht="15" x14ac:dyDescent="0.2">
      <c r="A588" s="470">
        <v>569</v>
      </c>
      <c r="B588" s="305"/>
      <c r="C588" s="332"/>
      <c r="D588" s="332"/>
      <c r="E588" s="332"/>
      <c r="F588" s="562"/>
      <c r="G588" s="560">
        <f t="shared" si="8"/>
        <v>0</v>
      </c>
      <c r="H588" s="605"/>
    </row>
    <row r="589" spans="1:8" s="603" customFormat="1" ht="15" x14ac:dyDescent="0.2">
      <c r="A589" s="470">
        <v>570</v>
      </c>
      <c r="B589" s="305"/>
      <c r="C589" s="332"/>
      <c r="D589" s="332"/>
      <c r="E589" s="332"/>
      <c r="F589" s="562"/>
      <c r="G589" s="560">
        <f t="shared" si="8"/>
        <v>0</v>
      </c>
      <c r="H589" s="605"/>
    </row>
    <row r="590" spans="1:8" s="603" customFormat="1" ht="15" x14ac:dyDescent="0.2">
      <c r="A590" s="470">
        <v>571</v>
      </c>
      <c r="B590" s="305"/>
      <c r="C590" s="332"/>
      <c r="D590" s="332"/>
      <c r="E590" s="332"/>
      <c r="F590" s="562"/>
      <c r="G590" s="560">
        <f t="shared" si="8"/>
        <v>0</v>
      </c>
      <c r="H590" s="605"/>
    </row>
    <row r="591" spans="1:8" s="603" customFormat="1" ht="15" x14ac:dyDescent="0.2">
      <c r="A591" s="470">
        <v>572</v>
      </c>
      <c r="B591" s="305"/>
      <c r="C591" s="332"/>
      <c r="D591" s="332"/>
      <c r="E591" s="332"/>
      <c r="F591" s="562"/>
      <c r="G591" s="560">
        <f t="shared" si="8"/>
        <v>0</v>
      </c>
      <c r="H591" s="605"/>
    </row>
    <row r="592" spans="1:8" s="603" customFormat="1" ht="15" x14ac:dyDescent="0.2">
      <c r="A592" s="470">
        <v>573</v>
      </c>
      <c r="B592" s="305"/>
      <c r="C592" s="332"/>
      <c r="D592" s="332"/>
      <c r="E592" s="332"/>
      <c r="F592" s="562"/>
      <c r="G592" s="560">
        <f t="shared" si="8"/>
        <v>0</v>
      </c>
      <c r="H592" s="605"/>
    </row>
    <row r="593" spans="1:8" s="603" customFormat="1" ht="15" x14ac:dyDescent="0.2">
      <c r="A593" s="470">
        <v>574</v>
      </c>
      <c r="B593" s="305"/>
      <c r="C593" s="332"/>
      <c r="D593" s="332"/>
      <c r="E593" s="332"/>
      <c r="F593" s="562"/>
      <c r="G593" s="560">
        <f t="shared" si="8"/>
        <v>0</v>
      </c>
      <c r="H593" s="605"/>
    </row>
    <row r="594" spans="1:8" s="603" customFormat="1" ht="15" x14ac:dyDescent="0.2">
      <c r="A594" s="470">
        <v>575</v>
      </c>
      <c r="B594" s="305"/>
      <c r="C594" s="332"/>
      <c r="D594" s="332"/>
      <c r="E594" s="332"/>
      <c r="F594" s="562"/>
      <c r="G594" s="560">
        <f t="shared" si="8"/>
        <v>0</v>
      </c>
      <c r="H594" s="605"/>
    </row>
    <row r="595" spans="1:8" s="603" customFormat="1" ht="15" x14ac:dyDescent="0.2">
      <c r="A595" s="470">
        <v>576</v>
      </c>
      <c r="B595" s="305"/>
      <c r="C595" s="332"/>
      <c r="D595" s="332"/>
      <c r="E595" s="332"/>
      <c r="F595" s="562"/>
      <c r="G595" s="560">
        <f t="shared" si="8"/>
        <v>0</v>
      </c>
      <c r="H595" s="605"/>
    </row>
    <row r="596" spans="1:8" s="603" customFormat="1" ht="15" x14ac:dyDescent="0.2">
      <c r="A596" s="470">
        <v>577</v>
      </c>
      <c r="B596" s="305"/>
      <c r="C596" s="332"/>
      <c r="D596" s="332"/>
      <c r="E596" s="332"/>
      <c r="F596" s="562"/>
      <c r="G596" s="560">
        <f t="shared" si="8"/>
        <v>0</v>
      </c>
      <c r="H596" s="605"/>
    </row>
    <row r="597" spans="1:8" s="603" customFormat="1" ht="15" x14ac:dyDescent="0.2">
      <c r="A597" s="470">
        <v>578</v>
      </c>
      <c r="B597" s="305"/>
      <c r="C597" s="332"/>
      <c r="D597" s="332"/>
      <c r="E597" s="332"/>
      <c r="F597" s="562"/>
      <c r="G597" s="560">
        <f t="shared" ref="G597:G660" si="9">ROUND(ROUNDDOWN(F597,0)*0.3,2)</f>
        <v>0</v>
      </c>
      <c r="H597" s="605"/>
    </row>
    <row r="598" spans="1:8" s="603" customFormat="1" ht="15" x14ac:dyDescent="0.2">
      <c r="A598" s="470">
        <v>579</v>
      </c>
      <c r="B598" s="305"/>
      <c r="C598" s="332"/>
      <c r="D598" s="332"/>
      <c r="E598" s="332"/>
      <c r="F598" s="562"/>
      <c r="G598" s="560">
        <f t="shared" si="9"/>
        <v>0</v>
      </c>
      <c r="H598" s="605"/>
    </row>
    <row r="599" spans="1:8" s="603" customFormat="1" ht="15" x14ac:dyDescent="0.2">
      <c r="A599" s="470">
        <v>580</v>
      </c>
      <c r="B599" s="305"/>
      <c r="C599" s="332"/>
      <c r="D599" s="332"/>
      <c r="E599" s="332"/>
      <c r="F599" s="562"/>
      <c r="G599" s="560">
        <f t="shared" si="9"/>
        <v>0</v>
      </c>
      <c r="H599" s="605"/>
    </row>
    <row r="600" spans="1:8" s="603" customFormat="1" ht="15" x14ac:dyDescent="0.2">
      <c r="A600" s="470">
        <v>581</v>
      </c>
      <c r="B600" s="305"/>
      <c r="C600" s="332"/>
      <c r="D600" s="332"/>
      <c r="E600" s="332"/>
      <c r="F600" s="562"/>
      <c r="G600" s="560">
        <f t="shared" si="9"/>
        <v>0</v>
      </c>
      <c r="H600" s="605"/>
    </row>
    <row r="601" spans="1:8" s="603" customFormat="1" ht="15" x14ac:dyDescent="0.2">
      <c r="A601" s="470">
        <v>582</v>
      </c>
      <c r="B601" s="305"/>
      <c r="C601" s="332"/>
      <c r="D601" s="332"/>
      <c r="E601" s="332"/>
      <c r="F601" s="562"/>
      <c r="G601" s="560">
        <f t="shared" si="9"/>
        <v>0</v>
      </c>
      <c r="H601" s="605"/>
    </row>
    <row r="602" spans="1:8" s="603" customFormat="1" ht="15" x14ac:dyDescent="0.2">
      <c r="A602" s="470">
        <v>583</v>
      </c>
      <c r="B602" s="305"/>
      <c r="C602" s="332"/>
      <c r="D602" s="332"/>
      <c r="E602" s="332"/>
      <c r="F602" s="562"/>
      <c r="G602" s="560">
        <f t="shared" si="9"/>
        <v>0</v>
      </c>
      <c r="H602" s="605"/>
    </row>
    <row r="603" spans="1:8" s="603" customFormat="1" ht="15" x14ac:dyDescent="0.2">
      <c r="A603" s="470">
        <v>584</v>
      </c>
      <c r="B603" s="305"/>
      <c r="C603" s="332"/>
      <c r="D603" s="332"/>
      <c r="E603" s="332"/>
      <c r="F603" s="562"/>
      <c r="G603" s="560">
        <f t="shared" si="9"/>
        <v>0</v>
      </c>
      <c r="H603" s="605"/>
    </row>
    <row r="604" spans="1:8" s="603" customFormat="1" ht="15" x14ac:dyDescent="0.2">
      <c r="A604" s="470">
        <v>585</v>
      </c>
      <c r="B604" s="305"/>
      <c r="C604" s="332"/>
      <c r="D604" s="332"/>
      <c r="E604" s="332"/>
      <c r="F604" s="562"/>
      <c r="G604" s="560">
        <f t="shared" si="9"/>
        <v>0</v>
      </c>
      <c r="H604" s="605"/>
    </row>
    <row r="605" spans="1:8" s="603" customFormat="1" ht="15" x14ac:dyDescent="0.2">
      <c r="A605" s="470">
        <v>586</v>
      </c>
      <c r="B605" s="305"/>
      <c r="C605" s="332"/>
      <c r="D605" s="332"/>
      <c r="E605" s="332"/>
      <c r="F605" s="562"/>
      <c r="G605" s="560">
        <f t="shared" si="9"/>
        <v>0</v>
      </c>
      <c r="H605" s="605"/>
    </row>
    <row r="606" spans="1:8" s="603" customFormat="1" ht="15" x14ac:dyDescent="0.2">
      <c r="A606" s="470">
        <v>587</v>
      </c>
      <c r="B606" s="305"/>
      <c r="C606" s="332"/>
      <c r="D606" s="332"/>
      <c r="E606" s="332"/>
      <c r="F606" s="562"/>
      <c r="G606" s="560">
        <f t="shared" si="9"/>
        <v>0</v>
      </c>
      <c r="H606" s="605"/>
    </row>
    <row r="607" spans="1:8" s="603" customFormat="1" ht="15" x14ac:dyDescent="0.2">
      <c r="A607" s="470">
        <v>588</v>
      </c>
      <c r="B607" s="305"/>
      <c r="C607" s="332"/>
      <c r="D607" s="332"/>
      <c r="E607" s="332"/>
      <c r="F607" s="562"/>
      <c r="G607" s="560">
        <f t="shared" si="9"/>
        <v>0</v>
      </c>
      <c r="H607" s="605"/>
    </row>
    <row r="608" spans="1:8" s="603" customFormat="1" ht="15" x14ac:dyDescent="0.2">
      <c r="A608" s="470">
        <v>589</v>
      </c>
      <c r="B608" s="305"/>
      <c r="C608" s="332"/>
      <c r="D608" s="332"/>
      <c r="E608" s="332"/>
      <c r="F608" s="562"/>
      <c r="G608" s="560">
        <f t="shared" si="9"/>
        <v>0</v>
      </c>
      <c r="H608" s="605"/>
    </row>
    <row r="609" spans="1:8" s="603" customFormat="1" ht="15" x14ac:dyDescent="0.2">
      <c r="A609" s="470">
        <v>590</v>
      </c>
      <c r="B609" s="305"/>
      <c r="C609" s="332"/>
      <c r="D609" s="332"/>
      <c r="E609" s="332"/>
      <c r="F609" s="562"/>
      <c r="G609" s="560">
        <f t="shared" si="9"/>
        <v>0</v>
      </c>
      <c r="H609" s="605"/>
    </row>
    <row r="610" spans="1:8" s="603" customFormat="1" ht="15" x14ac:dyDescent="0.2">
      <c r="A610" s="470">
        <v>591</v>
      </c>
      <c r="B610" s="305"/>
      <c r="C610" s="332"/>
      <c r="D610" s="332"/>
      <c r="E610" s="332"/>
      <c r="F610" s="562"/>
      <c r="G610" s="560">
        <f t="shared" si="9"/>
        <v>0</v>
      </c>
      <c r="H610" s="605"/>
    </row>
    <row r="611" spans="1:8" s="603" customFormat="1" ht="15" x14ac:dyDescent="0.2">
      <c r="A611" s="470">
        <v>592</v>
      </c>
      <c r="B611" s="305"/>
      <c r="C611" s="332"/>
      <c r="D611" s="332"/>
      <c r="E611" s="332"/>
      <c r="F611" s="562"/>
      <c r="G611" s="560">
        <f t="shared" si="9"/>
        <v>0</v>
      </c>
      <c r="H611" s="605"/>
    </row>
    <row r="612" spans="1:8" s="603" customFormat="1" ht="15" x14ac:dyDescent="0.2">
      <c r="A612" s="470">
        <v>593</v>
      </c>
      <c r="B612" s="305"/>
      <c r="C612" s="332"/>
      <c r="D612" s="332"/>
      <c r="E612" s="332"/>
      <c r="F612" s="562"/>
      <c r="G612" s="560">
        <f t="shared" si="9"/>
        <v>0</v>
      </c>
      <c r="H612" s="605"/>
    </row>
    <row r="613" spans="1:8" s="603" customFormat="1" ht="15" x14ac:dyDescent="0.2">
      <c r="A613" s="470">
        <v>594</v>
      </c>
      <c r="B613" s="305"/>
      <c r="C613" s="332"/>
      <c r="D613" s="332"/>
      <c r="E613" s="332"/>
      <c r="F613" s="562"/>
      <c r="G613" s="560">
        <f t="shared" si="9"/>
        <v>0</v>
      </c>
      <c r="H613" s="605"/>
    </row>
    <row r="614" spans="1:8" s="603" customFormat="1" ht="15" x14ac:dyDescent="0.2">
      <c r="A614" s="470">
        <v>595</v>
      </c>
      <c r="B614" s="305"/>
      <c r="C614" s="332"/>
      <c r="D614" s="332"/>
      <c r="E614" s="332"/>
      <c r="F614" s="562"/>
      <c r="G614" s="560">
        <f t="shared" si="9"/>
        <v>0</v>
      </c>
      <c r="H614" s="605"/>
    </row>
    <row r="615" spans="1:8" s="603" customFormat="1" ht="15" x14ac:dyDescent="0.2">
      <c r="A615" s="470">
        <v>596</v>
      </c>
      <c r="B615" s="305"/>
      <c r="C615" s="332"/>
      <c r="D615" s="332"/>
      <c r="E615" s="332"/>
      <c r="F615" s="562"/>
      <c r="G615" s="560">
        <f t="shared" si="9"/>
        <v>0</v>
      </c>
      <c r="H615" s="605"/>
    </row>
    <row r="616" spans="1:8" s="603" customFormat="1" ht="15" x14ac:dyDescent="0.2">
      <c r="A616" s="470">
        <v>597</v>
      </c>
      <c r="B616" s="305"/>
      <c r="C616" s="332"/>
      <c r="D616" s="332"/>
      <c r="E616" s="332"/>
      <c r="F616" s="562"/>
      <c r="G616" s="560">
        <f t="shared" si="9"/>
        <v>0</v>
      </c>
      <c r="H616" s="605"/>
    </row>
    <row r="617" spans="1:8" s="603" customFormat="1" ht="15" x14ac:dyDescent="0.2">
      <c r="A617" s="470">
        <v>598</v>
      </c>
      <c r="B617" s="305"/>
      <c r="C617" s="332"/>
      <c r="D617" s="332"/>
      <c r="E617" s="332"/>
      <c r="F617" s="562"/>
      <c r="G617" s="560">
        <f t="shared" si="9"/>
        <v>0</v>
      </c>
      <c r="H617" s="605"/>
    </row>
    <row r="618" spans="1:8" s="603" customFormat="1" ht="15" x14ac:dyDescent="0.2">
      <c r="A618" s="470">
        <v>599</v>
      </c>
      <c r="B618" s="305"/>
      <c r="C618" s="332"/>
      <c r="D618" s="332"/>
      <c r="E618" s="332"/>
      <c r="F618" s="562"/>
      <c r="G618" s="560">
        <f t="shared" si="9"/>
        <v>0</v>
      </c>
      <c r="H618" s="605"/>
    </row>
    <row r="619" spans="1:8" s="603" customFormat="1" ht="15" x14ac:dyDescent="0.2">
      <c r="A619" s="470">
        <v>600</v>
      </c>
      <c r="B619" s="305"/>
      <c r="C619" s="332"/>
      <c r="D619" s="332"/>
      <c r="E619" s="332"/>
      <c r="F619" s="562"/>
      <c r="G619" s="560">
        <f t="shared" si="9"/>
        <v>0</v>
      </c>
      <c r="H619" s="605"/>
    </row>
    <row r="620" spans="1:8" s="603" customFormat="1" ht="15" x14ac:dyDescent="0.2">
      <c r="A620" s="470">
        <v>601</v>
      </c>
      <c r="B620" s="305"/>
      <c r="C620" s="332"/>
      <c r="D620" s="332"/>
      <c r="E620" s="332"/>
      <c r="F620" s="562"/>
      <c r="G620" s="560">
        <f t="shared" si="9"/>
        <v>0</v>
      </c>
      <c r="H620" s="605"/>
    </row>
    <row r="621" spans="1:8" s="603" customFormat="1" ht="15" x14ac:dyDescent="0.2">
      <c r="A621" s="470">
        <v>602</v>
      </c>
      <c r="B621" s="305"/>
      <c r="C621" s="332"/>
      <c r="D621" s="332"/>
      <c r="E621" s="332"/>
      <c r="F621" s="562"/>
      <c r="G621" s="560">
        <f t="shared" si="9"/>
        <v>0</v>
      </c>
      <c r="H621" s="605"/>
    </row>
    <row r="622" spans="1:8" s="603" customFormat="1" ht="15" x14ac:dyDescent="0.2">
      <c r="A622" s="470">
        <v>603</v>
      </c>
      <c r="B622" s="305"/>
      <c r="C622" s="332"/>
      <c r="D622" s="332"/>
      <c r="E622" s="332"/>
      <c r="F622" s="562"/>
      <c r="G622" s="560">
        <f t="shared" si="9"/>
        <v>0</v>
      </c>
      <c r="H622" s="605"/>
    </row>
    <row r="623" spans="1:8" s="603" customFormat="1" ht="15" x14ac:dyDescent="0.2">
      <c r="A623" s="470">
        <v>604</v>
      </c>
      <c r="B623" s="305"/>
      <c r="C623" s="332"/>
      <c r="D623" s="332"/>
      <c r="E623" s="332"/>
      <c r="F623" s="562"/>
      <c r="G623" s="560">
        <f t="shared" si="9"/>
        <v>0</v>
      </c>
      <c r="H623" s="605"/>
    </row>
    <row r="624" spans="1:8" s="603" customFormat="1" ht="15" x14ac:dyDescent="0.2">
      <c r="A624" s="470">
        <v>605</v>
      </c>
      <c r="B624" s="305"/>
      <c r="C624" s="332"/>
      <c r="D624" s="332"/>
      <c r="E624" s="332"/>
      <c r="F624" s="562"/>
      <c r="G624" s="560">
        <f t="shared" si="9"/>
        <v>0</v>
      </c>
      <c r="H624" s="605"/>
    </row>
    <row r="625" spans="1:8" s="603" customFormat="1" ht="15" x14ac:dyDescent="0.2">
      <c r="A625" s="470">
        <v>606</v>
      </c>
      <c r="B625" s="305"/>
      <c r="C625" s="332"/>
      <c r="D625" s="332"/>
      <c r="E625" s="332"/>
      <c r="F625" s="562"/>
      <c r="G625" s="560">
        <f t="shared" si="9"/>
        <v>0</v>
      </c>
      <c r="H625" s="605"/>
    </row>
    <row r="626" spans="1:8" s="603" customFormat="1" ht="15" x14ac:dyDescent="0.2">
      <c r="A626" s="470">
        <v>607</v>
      </c>
      <c r="B626" s="305"/>
      <c r="C626" s="332"/>
      <c r="D626" s="332"/>
      <c r="E626" s="332"/>
      <c r="F626" s="562"/>
      <c r="G626" s="560">
        <f t="shared" si="9"/>
        <v>0</v>
      </c>
      <c r="H626" s="605"/>
    </row>
    <row r="627" spans="1:8" s="603" customFormat="1" ht="15" x14ac:dyDescent="0.2">
      <c r="A627" s="470">
        <v>608</v>
      </c>
      <c r="B627" s="305"/>
      <c r="C627" s="332"/>
      <c r="D627" s="332"/>
      <c r="E627" s="332"/>
      <c r="F627" s="562"/>
      <c r="G627" s="560">
        <f t="shared" si="9"/>
        <v>0</v>
      </c>
      <c r="H627" s="605"/>
    </row>
    <row r="628" spans="1:8" s="603" customFormat="1" ht="15" x14ac:dyDescent="0.2">
      <c r="A628" s="470">
        <v>609</v>
      </c>
      <c r="B628" s="305"/>
      <c r="C628" s="332"/>
      <c r="D628" s="332"/>
      <c r="E628" s="332"/>
      <c r="F628" s="562"/>
      <c r="G628" s="560">
        <f t="shared" si="9"/>
        <v>0</v>
      </c>
      <c r="H628" s="605"/>
    </row>
    <row r="629" spans="1:8" s="603" customFormat="1" ht="15" x14ac:dyDescent="0.2">
      <c r="A629" s="470">
        <v>610</v>
      </c>
      <c r="B629" s="305"/>
      <c r="C629" s="332"/>
      <c r="D629" s="332"/>
      <c r="E629" s="332"/>
      <c r="F629" s="562"/>
      <c r="G629" s="560">
        <f t="shared" si="9"/>
        <v>0</v>
      </c>
      <c r="H629" s="605"/>
    </row>
    <row r="630" spans="1:8" s="603" customFormat="1" ht="15" x14ac:dyDescent="0.2">
      <c r="A630" s="470">
        <v>611</v>
      </c>
      <c r="B630" s="305"/>
      <c r="C630" s="332"/>
      <c r="D630" s="332"/>
      <c r="E630" s="332"/>
      <c r="F630" s="562"/>
      <c r="G630" s="560">
        <f t="shared" si="9"/>
        <v>0</v>
      </c>
      <c r="H630" s="605"/>
    </row>
    <row r="631" spans="1:8" s="603" customFormat="1" ht="15" x14ac:dyDescent="0.2">
      <c r="A631" s="470">
        <v>612</v>
      </c>
      <c r="B631" s="305"/>
      <c r="C631" s="332"/>
      <c r="D631" s="332"/>
      <c r="E631" s="332"/>
      <c r="F631" s="562"/>
      <c r="G631" s="560">
        <f t="shared" si="9"/>
        <v>0</v>
      </c>
      <c r="H631" s="605"/>
    </row>
    <row r="632" spans="1:8" s="603" customFormat="1" ht="15" x14ac:dyDescent="0.2">
      <c r="A632" s="470">
        <v>613</v>
      </c>
      <c r="B632" s="305"/>
      <c r="C632" s="332"/>
      <c r="D632" s="332"/>
      <c r="E632" s="332"/>
      <c r="F632" s="562"/>
      <c r="G632" s="560">
        <f t="shared" si="9"/>
        <v>0</v>
      </c>
      <c r="H632" s="605"/>
    </row>
    <row r="633" spans="1:8" s="603" customFormat="1" ht="15" x14ac:dyDescent="0.2">
      <c r="A633" s="470">
        <v>614</v>
      </c>
      <c r="B633" s="305"/>
      <c r="C633" s="332"/>
      <c r="D633" s="332"/>
      <c r="E633" s="332"/>
      <c r="F633" s="562"/>
      <c r="G633" s="560">
        <f t="shared" si="9"/>
        <v>0</v>
      </c>
      <c r="H633" s="605"/>
    </row>
    <row r="634" spans="1:8" s="603" customFormat="1" ht="15" x14ac:dyDescent="0.2">
      <c r="A634" s="470">
        <v>615</v>
      </c>
      <c r="B634" s="305"/>
      <c r="C634" s="332"/>
      <c r="D634" s="332"/>
      <c r="E634" s="332"/>
      <c r="F634" s="562"/>
      <c r="G634" s="560">
        <f t="shared" si="9"/>
        <v>0</v>
      </c>
      <c r="H634" s="605"/>
    </row>
    <row r="635" spans="1:8" s="603" customFormat="1" ht="15" x14ac:dyDescent="0.2">
      <c r="A635" s="470">
        <v>616</v>
      </c>
      <c r="B635" s="305"/>
      <c r="C635" s="332"/>
      <c r="D635" s="332"/>
      <c r="E635" s="332"/>
      <c r="F635" s="562"/>
      <c r="G635" s="560">
        <f t="shared" si="9"/>
        <v>0</v>
      </c>
      <c r="H635" s="605"/>
    </row>
    <row r="636" spans="1:8" s="603" customFormat="1" ht="15" x14ac:dyDescent="0.2">
      <c r="A636" s="470">
        <v>617</v>
      </c>
      <c r="B636" s="305"/>
      <c r="C636" s="332"/>
      <c r="D636" s="332"/>
      <c r="E636" s="332"/>
      <c r="F636" s="562"/>
      <c r="G636" s="560">
        <f t="shared" si="9"/>
        <v>0</v>
      </c>
      <c r="H636" s="605"/>
    </row>
    <row r="637" spans="1:8" s="603" customFormat="1" ht="15" x14ac:dyDescent="0.2">
      <c r="A637" s="470">
        <v>618</v>
      </c>
      <c r="B637" s="305"/>
      <c r="C637" s="332"/>
      <c r="D637" s="332"/>
      <c r="E637" s="332"/>
      <c r="F637" s="562"/>
      <c r="G637" s="560">
        <f t="shared" si="9"/>
        <v>0</v>
      </c>
      <c r="H637" s="605"/>
    </row>
    <row r="638" spans="1:8" s="603" customFormat="1" ht="15" x14ac:dyDescent="0.2">
      <c r="A638" s="470">
        <v>619</v>
      </c>
      <c r="B638" s="305"/>
      <c r="C638" s="332"/>
      <c r="D638" s="332"/>
      <c r="E638" s="332"/>
      <c r="F638" s="562"/>
      <c r="G638" s="560">
        <f t="shared" si="9"/>
        <v>0</v>
      </c>
      <c r="H638" s="605"/>
    </row>
    <row r="639" spans="1:8" s="603" customFormat="1" ht="15" x14ac:dyDescent="0.2">
      <c r="A639" s="470">
        <v>620</v>
      </c>
      <c r="B639" s="305"/>
      <c r="C639" s="332"/>
      <c r="D639" s="332"/>
      <c r="E639" s="332"/>
      <c r="F639" s="562"/>
      <c r="G639" s="560">
        <f t="shared" si="9"/>
        <v>0</v>
      </c>
      <c r="H639" s="605"/>
    </row>
    <row r="640" spans="1:8" s="603" customFormat="1" ht="15" x14ac:dyDescent="0.2">
      <c r="A640" s="470">
        <v>621</v>
      </c>
      <c r="B640" s="305"/>
      <c r="C640" s="332"/>
      <c r="D640" s="332"/>
      <c r="E640" s="332"/>
      <c r="F640" s="562"/>
      <c r="G640" s="560">
        <f t="shared" si="9"/>
        <v>0</v>
      </c>
      <c r="H640" s="605"/>
    </row>
    <row r="641" spans="1:8" s="603" customFormat="1" ht="15" x14ac:dyDescent="0.2">
      <c r="A641" s="470">
        <v>622</v>
      </c>
      <c r="B641" s="305"/>
      <c r="C641" s="332"/>
      <c r="D641" s="332"/>
      <c r="E641" s="332"/>
      <c r="F641" s="562"/>
      <c r="G641" s="560">
        <f t="shared" si="9"/>
        <v>0</v>
      </c>
      <c r="H641" s="605"/>
    </row>
    <row r="642" spans="1:8" s="603" customFormat="1" ht="15" x14ac:dyDescent="0.2">
      <c r="A642" s="470">
        <v>623</v>
      </c>
      <c r="B642" s="305"/>
      <c r="C642" s="332"/>
      <c r="D642" s="332"/>
      <c r="E642" s="332"/>
      <c r="F642" s="562"/>
      <c r="G642" s="560">
        <f t="shared" si="9"/>
        <v>0</v>
      </c>
      <c r="H642" s="605"/>
    </row>
    <row r="643" spans="1:8" s="603" customFormat="1" ht="15" x14ac:dyDescent="0.2">
      <c r="A643" s="470">
        <v>624</v>
      </c>
      <c r="B643" s="305"/>
      <c r="C643" s="332"/>
      <c r="D643" s="332"/>
      <c r="E643" s="332"/>
      <c r="F643" s="562"/>
      <c r="G643" s="560">
        <f t="shared" si="9"/>
        <v>0</v>
      </c>
      <c r="H643" s="605"/>
    </row>
    <row r="644" spans="1:8" s="603" customFormat="1" ht="15" x14ac:dyDescent="0.2">
      <c r="A644" s="470">
        <v>625</v>
      </c>
      <c r="B644" s="305"/>
      <c r="C644" s="332"/>
      <c r="D644" s="332"/>
      <c r="E644" s="332"/>
      <c r="F644" s="562"/>
      <c r="G644" s="560">
        <f t="shared" si="9"/>
        <v>0</v>
      </c>
      <c r="H644" s="605"/>
    </row>
    <row r="645" spans="1:8" s="603" customFormat="1" ht="15" x14ac:dyDescent="0.2">
      <c r="A645" s="470">
        <v>626</v>
      </c>
      <c r="B645" s="305"/>
      <c r="C645" s="332"/>
      <c r="D645" s="332"/>
      <c r="E645" s="332"/>
      <c r="F645" s="562"/>
      <c r="G645" s="560">
        <f t="shared" si="9"/>
        <v>0</v>
      </c>
      <c r="H645" s="605"/>
    </row>
    <row r="646" spans="1:8" s="603" customFormat="1" ht="15" x14ac:dyDescent="0.2">
      <c r="A646" s="470">
        <v>627</v>
      </c>
      <c r="B646" s="305"/>
      <c r="C646" s="332"/>
      <c r="D646" s="332"/>
      <c r="E646" s="332"/>
      <c r="F646" s="562"/>
      <c r="G646" s="560">
        <f t="shared" si="9"/>
        <v>0</v>
      </c>
      <c r="H646" s="605"/>
    </row>
    <row r="647" spans="1:8" s="603" customFormat="1" ht="15" x14ac:dyDescent="0.2">
      <c r="A647" s="470">
        <v>628</v>
      </c>
      <c r="B647" s="305"/>
      <c r="C647" s="332"/>
      <c r="D647" s="332"/>
      <c r="E647" s="332"/>
      <c r="F647" s="562"/>
      <c r="G647" s="560">
        <f t="shared" si="9"/>
        <v>0</v>
      </c>
      <c r="H647" s="605"/>
    </row>
    <row r="648" spans="1:8" s="603" customFormat="1" ht="15" x14ac:dyDescent="0.2">
      <c r="A648" s="470">
        <v>629</v>
      </c>
      <c r="B648" s="305"/>
      <c r="C648" s="332"/>
      <c r="D648" s="332"/>
      <c r="E648" s="332"/>
      <c r="F648" s="562"/>
      <c r="G648" s="560">
        <f t="shared" si="9"/>
        <v>0</v>
      </c>
      <c r="H648" s="605"/>
    </row>
    <row r="649" spans="1:8" s="603" customFormat="1" ht="15" x14ac:dyDescent="0.2">
      <c r="A649" s="470">
        <v>630</v>
      </c>
      <c r="B649" s="305"/>
      <c r="C649" s="332"/>
      <c r="D649" s="332"/>
      <c r="E649" s="332"/>
      <c r="F649" s="562"/>
      <c r="G649" s="560">
        <f t="shared" si="9"/>
        <v>0</v>
      </c>
      <c r="H649" s="605"/>
    </row>
    <row r="650" spans="1:8" s="603" customFormat="1" ht="15" x14ac:dyDescent="0.2">
      <c r="A650" s="470">
        <v>631</v>
      </c>
      <c r="B650" s="305"/>
      <c r="C650" s="332"/>
      <c r="D650" s="332"/>
      <c r="E650" s="332"/>
      <c r="F650" s="562"/>
      <c r="G650" s="560">
        <f t="shared" si="9"/>
        <v>0</v>
      </c>
      <c r="H650" s="605"/>
    </row>
    <row r="651" spans="1:8" s="603" customFormat="1" ht="15" x14ac:dyDescent="0.2">
      <c r="A651" s="470">
        <v>632</v>
      </c>
      <c r="B651" s="305"/>
      <c r="C651" s="332"/>
      <c r="D651" s="332"/>
      <c r="E651" s="332"/>
      <c r="F651" s="562"/>
      <c r="G651" s="560">
        <f t="shared" si="9"/>
        <v>0</v>
      </c>
      <c r="H651" s="605"/>
    </row>
    <row r="652" spans="1:8" s="603" customFormat="1" ht="15" x14ac:dyDescent="0.2">
      <c r="A652" s="470">
        <v>633</v>
      </c>
      <c r="B652" s="305"/>
      <c r="C652" s="332"/>
      <c r="D652" s="332"/>
      <c r="E652" s="332"/>
      <c r="F652" s="562"/>
      <c r="G652" s="560">
        <f t="shared" si="9"/>
        <v>0</v>
      </c>
      <c r="H652" s="605"/>
    </row>
    <row r="653" spans="1:8" s="603" customFormat="1" ht="15" x14ac:dyDescent="0.2">
      <c r="A653" s="470">
        <v>634</v>
      </c>
      <c r="B653" s="305"/>
      <c r="C653" s="332"/>
      <c r="D653" s="332"/>
      <c r="E653" s="332"/>
      <c r="F653" s="562"/>
      <c r="G653" s="560">
        <f t="shared" si="9"/>
        <v>0</v>
      </c>
      <c r="H653" s="605"/>
    </row>
    <row r="654" spans="1:8" s="603" customFormat="1" ht="15" x14ac:dyDescent="0.2">
      <c r="A654" s="470">
        <v>635</v>
      </c>
      <c r="B654" s="305"/>
      <c r="C654" s="332"/>
      <c r="D654" s="332"/>
      <c r="E654" s="332"/>
      <c r="F654" s="562"/>
      <c r="G654" s="560">
        <f t="shared" si="9"/>
        <v>0</v>
      </c>
      <c r="H654" s="605"/>
    </row>
    <row r="655" spans="1:8" s="603" customFormat="1" ht="15" x14ac:dyDescent="0.2">
      <c r="A655" s="470">
        <v>636</v>
      </c>
      <c r="B655" s="305"/>
      <c r="C655" s="332"/>
      <c r="D655" s="332"/>
      <c r="E655" s="332"/>
      <c r="F655" s="562"/>
      <c r="G655" s="560">
        <f t="shared" si="9"/>
        <v>0</v>
      </c>
      <c r="H655" s="605"/>
    </row>
    <row r="656" spans="1:8" s="603" customFormat="1" ht="15" x14ac:dyDescent="0.2">
      <c r="A656" s="470">
        <v>637</v>
      </c>
      <c r="B656" s="305"/>
      <c r="C656" s="332"/>
      <c r="D656" s="332"/>
      <c r="E656" s="332"/>
      <c r="F656" s="562"/>
      <c r="G656" s="560">
        <f t="shared" si="9"/>
        <v>0</v>
      </c>
      <c r="H656" s="605"/>
    </row>
    <row r="657" spans="1:8" s="603" customFormat="1" ht="15" x14ac:dyDescent="0.2">
      <c r="A657" s="470">
        <v>638</v>
      </c>
      <c r="B657" s="305"/>
      <c r="C657" s="332"/>
      <c r="D657" s="332"/>
      <c r="E657" s="332"/>
      <c r="F657" s="562"/>
      <c r="G657" s="560">
        <f t="shared" si="9"/>
        <v>0</v>
      </c>
      <c r="H657" s="605"/>
    </row>
    <row r="658" spans="1:8" s="603" customFormat="1" ht="15" x14ac:dyDescent="0.2">
      <c r="A658" s="470">
        <v>639</v>
      </c>
      <c r="B658" s="305"/>
      <c r="C658" s="332"/>
      <c r="D658" s="332"/>
      <c r="E658" s="332"/>
      <c r="F658" s="562"/>
      <c r="G658" s="560">
        <f t="shared" si="9"/>
        <v>0</v>
      </c>
      <c r="H658" s="605"/>
    </row>
    <row r="659" spans="1:8" s="603" customFormat="1" ht="15" x14ac:dyDescent="0.2">
      <c r="A659" s="470">
        <v>640</v>
      </c>
      <c r="B659" s="305"/>
      <c r="C659" s="332"/>
      <c r="D659" s="332"/>
      <c r="E659" s="332"/>
      <c r="F659" s="562"/>
      <c r="G659" s="560">
        <f t="shared" si="9"/>
        <v>0</v>
      </c>
      <c r="H659" s="605"/>
    </row>
    <row r="660" spans="1:8" s="603" customFormat="1" ht="15" x14ac:dyDescent="0.2">
      <c r="A660" s="470">
        <v>641</v>
      </c>
      <c r="B660" s="305"/>
      <c r="C660" s="332"/>
      <c r="D660" s="332"/>
      <c r="E660" s="332"/>
      <c r="F660" s="562"/>
      <c r="G660" s="560">
        <f t="shared" si="9"/>
        <v>0</v>
      </c>
      <c r="H660" s="605"/>
    </row>
    <row r="661" spans="1:8" s="603" customFormat="1" ht="15" x14ac:dyDescent="0.2">
      <c r="A661" s="470">
        <v>642</v>
      </c>
      <c r="B661" s="305"/>
      <c r="C661" s="332"/>
      <c r="D661" s="332"/>
      <c r="E661" s="332"/>
      <c r="F661" s="562"/>
      <c r="G661" s="560">
        <f t="shared" ref="G661:G724" si="10">ROUND(ROUNDDOWN(F661,0)*0.3,2)</f>
        <v>0</v>
      </c>
      <c r="H661" s="605"/>
    </row>
    <row r="662" spans="1:8" s="603" customFormat="1" ht="15" x14ac:dyDescent="0.2">
      <c r="A662" s="470">
        <v>643</v>
      </c>
      <c r="B662" s="305"/>
      <c r="C662" s="332"/>
      <c r="D662" s="332"/>
      <c r="E662" s="332"/>
      <c r="F662" s="562"/>
      <c r="G662" s="560">
        <f t="shared" si="10"/>
        <v>0</v>
      </c>
      <c r="H662" s="605"/>
    </row>
    <row r="663" spans="1:8" s="603" customFormat="1" ht="15" x14ac:dyDescent="0.2">
      <c r="A663" s="470">
        <v>644</v>
      </c>
      <c r="B663" s="305"/>
      <c r="C663" s="332"/>
      <c r="D663" s="332"/>
      <c r="E663" s="332"/>
      <c r="F663" s="562"/>
      <c r="G663" s="560">
        <f t="shared" si="10"/>
        <v>0</v>
      </c>
      <c r="H663" s="605"/>
    </row>
    <row r="664" spans="1:8" s="603" customFormat="1" ht="15" x14ac:dyDescent="0.2">
      <c r="A664" s="470">
        <v>645</v>
      </c>
      <c r="B664" s="305"/>
      <c r="C664" s="332"/>
      <c r="D664" s="332"/>
      <c r="E664" s="332"/>
      <c r="F664" s="562"/>
      <c r="G664" s="560">
        <f t="shared" si="10"/>
        <v>0</v>
      </c>
      <c r="H664" s="605"/>
    </row>
    <row r="665" spans="1:8" s="603" customFormat="1" ht="15" x14ac:dyDescent="0.2">
      <c r="A665" s="470">
        <v>646</v>
      </c>
      <c r="B665" s="305"/>
      <c r="C665" s="332"/>
      <c r="D665" s="332"/>
      <c r="E665" s="332"/>
      <c r="F665" s="562"/>
      <c r="G665" s="560">
        <f t="shared" si="10"/>
        <v>0</v>
      </c>
      <c r="H665" s="605"/>
    </row>
    <row r="666" spans="1:8" s="603" customFormat="1" ht="15" x14ac:dyDescent="0.2">
      <c r="A666" s="470">
        <v>647</v>
      </c>
      <c r="B666" s="305"/>
      <c r="C666" s="332"/>
      <c r="D666" s="332"/>
      <c r="E666" s="332"/>
      <c r="F666" s="562"/>
      <c r="G666" s="560">
        <f t="shared" si="10"/>
        <v>0</v>
      </c>
      <c r="H666" s="605"/>
    </row>
    <row r="667" spans="1:8" s="603" customFormat="1" ht="15" x14ac:dyDescent="0.2">
      <c r="A667" s="470">
        <v>648</v>
      </c>
      <c r="B667" s="305"/>
      <c r="C667" s="332"/>
      <c r="D667" s="332"/>
      <c r="E667" s="332"/>
      <c r="F667" s="562"/>
      <c r="G667" s="560">
        <f t="shared" si="10"/>
        <v>0</v>
      </c>
      <c r="H667" s="605"/>
    </row>
    <row r="668" spans="1:8" s="603" customFormat="1" ht="15" x14ac:dyDescent="0.2">
      <c r="A668" s="470">
        <v>649</v>
      </c>
      <c r="B668" s="305"/>
      <c r="C668" s="332"/>
      <c r="D668" s="332"/>
      <c r="E668" s="332"/>
      <c r="F668" s="562"/>
      <c r="G668" s="560">
        <f t="shared" si="10"/>
        <v>0</v>
      </c>
      <c r="H668" s="605"/>
    </row>
    <row r="669" spans="1:8" s="603" customFormat="1" ht="15" x14ac:dyDescent="0.2">
      <c r="A669" s="470">
        <v>650</v>
      </c>
      <c r="B669" s="305"/>
      <c r="C669" s="332"/>
      <c r="D669" s="332"/>
      <c r="E669" s="332"/>
      <c r="F669" s="562"/>
      <c r="G669" s="560">
        <f t="shared" si="10"/>
        <v>0</v>
      </c>
      <c r="H669" s="605"/>
    </row>
    <row r="670" spans="1:8" s="603" customFormat="1" ht="15" x14ac:dyDescent="0.2">
      <c r="A670" s="470">
        <v>651</v>
      </c>
      <c r="B670" s="305"/>
      <c r="C670" s="332"/>
      <c r="D670" s="332"/>
      <c r="E670" s="332"/>
      <c r="F670" s="562"/>
      <c r="G670" s="560">
        <f t="shared" si="10"/>
        <v>0</v>
      </c>
      <c r="H670" s="605"/>
    </row>
    <row r="671" spans="1:8" s="603" customFormat="1" ht="15" x14ac:dyDescent="0.2">
      <c r="A671" s="470">
        <v>652</v>
      </c>
      <c r="B671" s="305"/>
      <c r="C671" s="332"/>
      <c r="D671" s="332"/>
      <c r="E671" s="332"/>
      <c r="F671" s="562"/>
      <c r="G671" s="560">
        <f t="shared" si="10"/>
        <v>0</v>
      </c>
      <c r="H671" s="605"/>
    </row>
    <row r="672" spans="1:8" s="603" customFormat="1" ht="15" x14ac:dyDescent="0.2">
      <c r="A672" s="470">
        <v>653</v>
      </c>
      <c r="B672" s="305"/>
      <c r="C672" s="332"/>
      <c r="D672" s="332"/>
      <c r="E672" s="332"/>
      <c r="F672" s="562"/>
      <c r="G672" s="560">
        <f t="shared" si="10"/>
        <v>0</v>
      </c>
      <c r="H672" s="605"/>
    </row>
    <row r="673" spans="1:8" s="603" customFormat="1" ht="15" x14ac:dyDescent="0.2">
      <c r="A673" s="470">
        <v>654</v>
      </c>
      <c r="B673" s="305"/>
      <c r="C673" s="332"/>
      <c r="D673" s="332"/>
      <c r="E673" s="332"/>
      <c r="F673" s="562"/>
      <c r="G673" s="560">
        <f t="shared" si="10"/>
        <v>0</v>
      </c>
      <c r="H673" s="605"/>
    </row>
    <row r="674" spans="1:8" s="603" customFormat="1" ht="15" x14ac:dyDescent="0.2">
      <c r="A674" s="470">
        <v>655</v>
      </c>
      <c r="B674" s="305"/>
      <c r="C674" s="332"/>
      <c r="D674" s="332"/>
      <c r="E674" s="332"/>
      <c r="F674" s="562"/>
      <c r="G674" s="560">
        <f t="shared" si="10"/>
        <v>0</v>
      </c>
      <c r="H674" s="605"/>
    </row>
    <row r="675" spans="1:8" s="603" customFormat="1" ht="15" x14ac:dyDescent="0.2">
      <c r="A675" s="470">
        <v>656</v>
      </c>
      <c r="B675" s="305"/>
      <c r="C675" s="332"/>
      <c r="D675" s="332"/>
      <c r="E675" s="332"/>
      <c r="F675" s="562"/>
      <c r="G675" s="560">
        <f t="shared" si="10"/>
        <v>0</v>
      </c>
      <c r="H675" s="605"/>
    </row>
    <row r="676" spans="1:8" s="603" customFormat="1" ht="15" x14ac:dyDescent="0.2">
      <c r="A676" s="470">
        <v>657</v>
      </c>
      <c r="B676" s="305"/>
      <c r="C676" s="332"/>
      <c r="D676" s="332"/>
      <c r="E676" s="332"/>
      <c r="F676" s="562"/>
      <c r="G676" s="560">
        <f t="shared" si="10"/>
        <v>0</v>
      </c>
      <c r="H676" s="605"/>
    </row>
    <row r="677" spans="1:8" s="603" customFormat="1" ht="15" x14ac:dyDescent="0.2">
      <c r="A677" s="470">
        <v>658</v>
      </c>
      <c r="B677" s="305"/>
      <c r="C677" s="332"/>
      <c r="D677" s="332"/>
      <c r="E677" s="332"/>
      <c r="F677" s="562"/>
      <c r="G677" s="560">
        <f t="shared" si="10"/>
        <v>0</v>
      </c>
      <c r="H677" s="605"/>
    </row>
    <row r="678" spans="1:8" s="603" customFormat="1" ht="15" x14ac:dyDescent="0.2">
      <c r="A678" s="470">
        <v>659</v>
      </c>
      <c r="B678" s="305"/>
      <c r="C678" s="332"/>
      <c r="D678" s="332"/>
      <c r="E678" s="332"/>
      <c r="F678" s="562"/>
      <c r="G678" s="560">
        <f t="shared" si="10"/>
        <v>0</v>
      </c>
      <c r="H678" s="605"/>
    </row>
    <row r="679" spans="1:8" s="603" customFormat="1" ht="15" x14ac:dyDescent="0.2">
      <c r="A679" s="470">
        <v>660</v>
      </c>
      <c r="B679" s="305"/>
      <c r="C679" s="332"/>
      <c r="D679" s="332"/>
      <c r="E679" s="332"/>
      <c r="F679" s="562"/>
      <c r="G679" s="560">
        <f t="shared" si="10"/>
        <v>0</v>
      </c>
      <c r="H679" s="605"/>
    </row>
    <row r="680" spans="1:8" s="603" customFormat="1" ht="15" x14ac:dyDescent="0.2">
      <c r="A680" s="470">
        <v>661</v>
      </c>
      <c r="B680" s="305"/>
      <c r="C680" s="332"/>
      <c r="D680" s="332"/>
      <c r="E680" s="332"/>
      <c r="F680" s="562"/>
      <c r="G680" s="560">
        <f t="shared" si="10"/>
        <v>0</v>
      </c>
      <c r="H680" s="605"/>
    </row>
    <row r="681" spans="1:8" s="603" customFormat="1" ht="15" x14ac:dyDescent="0.2">
      <c r="A681" s="470">
        <v>662</v>
      </c>
      <c r="B681" s="305"/>
      <c r="C681" s="332"/>
      <c r="D681" s="332"/>
      <c r="E681" s="332"/>
      <c r="F681" s="562"/>
      <c r="G681" s="560">
        <f t="shared" si="10"/>
        <v>0</v>
      </c>
      <c r="H681" s="605"/>
    </row>
    <row r="682" spans="1:8" s="603" customFormat="1" ht="15" x14ac:dyDescent="0.2">
      <c r="A682" s="470">
        <v>663</v>
      </c>
      <c r="B682" s="305"/>
      <c r="C682" s="332"/>
      <c r="D682" s="332"/>
      <c r="E682" s="332"/>
      <c r="F682" s="562"/>
      <c r="G682" s="560">
        <f t="shared" si="10"/>
        <v>0</v>
      </c>
      <c r="H682" s="605"/>
    </row>
    <row r="683" spans="1:8" s="603" customFormat="1" ht="15" x14ac:dyDescent="0.2">
      <c r="A683" s="470">
        <v>664</v>
      </c>
      <c r="B683" s="305"/>
      <c r="C683" s="332"/>
      <c r="D683" s="332"/>
      <c r="E683" s="332"/>
      <c r="F683" s="562"/>
      <c r="G683" s="560">
        <f t="shared" si="10"/>
        <v>0</v>
      </c>
      <c r="H683" s="605"/>
    </row>
    <row r="684" spans="1:8" s="603" customFormat="1" ht="15" x14ac:dyDescent="0.2">
      <c r="A684" s="470">
        <v>665</v>
      </c>
      <c r="B684" s="305"/>
      <c r="C684" s="332"/>
      <c r="D684" s="332"/>
      <c r="E684" s="332"/>
      <c r="F684" s="562"/>
      <c r="G684" s="560">
        <f t="shared" si="10"/>
        <v>0</v>
      </c>
      <c r="H684" s="605"/>
    </row>
    <row r="685" spans="1:8" s="603" customFormat="1" ht="15" x14ac:dyDescent="0.2">
      <c r="A685" s="470">
        <v>666</v>
      </c>
      <c r="B685" s="305"/>
      <c r="C685" s="332"/>
      <c r="D685" s="332"/>
      <c r="E685" s="332"/>
      <c r="F685" s="562"/>
      <c r="G685" s="560">
        <f t="shared" si="10"/>
        <v>0</v>
      </c>
      <c r="H685" s="605"/>
    </row>
    <row r="686" spans="1:8" s="603" customFormat="1" ht="15" x14ac:dyDescent="0.2">
      <c r="A686" s="470">
        <v>667</v>
      </c>
      <c r="B686" s="305"/>
      <c r="C686" s="332"/>
      <c r="D686" s="332"/>
      <c r="E686" s="332"/>
      <c r="F686" s="562"/>
      <c r="G686" s="560">
        <f t="shared" si="10"/>
        <v>0</v>
      </c>
      <c r="H686" s="605"/>
    </row>
    <row r="687" spans="1:8" s="603" customFormat="1" ht="15" x14ac:dyDescent="0.2">
      <c r="A687" s="470">
        <v>668</v>
      </c>
      <c r="B687" s="305"/>
      <c r="C687" s="332"/>
      <c r="D687" s="332"/>
      <c r="E687" s="332"/>
      <c r="F687" s="562"/>
      <c r="G687" s="560">
        <f t="shared" si="10"/>
        <v>0</v>
      </c>
      <c r="H687" s="605"/>
    </row>
    <row r="688" spans="1:8" s="603" customFormat="1" ht="15" x14ac:dyDescent="0.2">
      <c r="A688" s="470">
        <v>669</v>
      </c>
      <c r="B688" s="305"/>
      <c r="C688" s="332"/>
      <c r="D688" s="332"/>
      <c r="E688" s="332"/>
      <c r="F688" s="562"/>
      <c r="G688" s="560">
        <f t="shared" si="10"/>
        <v>0</v>
      </c>
      <c r="H688" s="605"/>
    </row>
    <row r="689" spans="1:8" s="603" customFormat="1" ht="15" x14ac:dyDescent="0.2">
      <c r="A689" s="470">
        <v>670</v>
      </c>
      <c r="B689" s="305"/>
      <c r="C689" s="332"/>
      <c r="D689" s="332"/>
      <c r="E689" s="332"/>
      <c r="F689" s="562"/>
      <c r="G689" s="560">
        <f t="shared" si="10"/>
        <v>0</v>
      </c>
      <c r="H689" s="605"/>
    </row>
    <row r="690" spans="1:8" s="603" customFormat="1" ht="15" x14ac:dyDescent="0.2">
      <c r="A690" s="470">
        <v>671</v>
      </c>
      <c r="B690" s="305"/>
      <c r="C690" s="332"/>
      <c r="D690" s="332"/>
      <c r="E690" s="332"/>
      <c r="F690" s="562"/>
      <c r="G690" s="560">
        <f t="shared" si="10"/>
        <v>0</v>
      </c>
      <c r="H690" s="605"/>
    </row>
    <row r="691" spans="1:8" s="603" customFormat="1" ht="15" x14ac:dyDescent="0.2">
      <c r="A691" s="470">
        <v>672</v>
      </c>
      <c r="B691" s="305"/>
      <c r="C691" s="332"/>
      <c r="D691" s="332"/>
      <c r="E691" s="332"/>
      <c r="F691" s="562"/>
      <c r="G691" s="560">
        <f t="shared" si="10"/>
        <v>0</v>
      </c>
      <c r="H691" s="605"/>
    </row>
    <row r="692" spans="1:8" s="603" customFormat="1" ht="15" x14ac:dyDescent="0.2">
      <c r="A692" s="470">
        <v>673</v>
      </c>
      <c r="B692" s="305"/>
      <c r="C692" s="332"/>
      <c r="D692" s="332"/>
      <c r="E692" s="332"/>
      <c r="F692" s="562"/>
      <c r="G692" s="560">
        <f t="shared" si="10"/>
        <v>0</v>
      </c>
      <c r="H692" s="605"/>
    </row>
    <row r="693" spans="1:8" s="603" customFormat="1" ht="15" x14ac:dyDescent="0.2">
      <c r="A693" s="470">
        <v>674</v>
      </c>
      <c r="B693" s="305"/>
      <c r="C693" s="332"/>
      <c r="D693" s="332"/>
      <c r="E693" s="332"/>
      <c r="F693" s="562"/>
      <c r="G693" s="560">
        <f t="shared" si="10"/>
        <v>0</v>
      </c>
      <c r="H693" s="605"/>
    </row>
    <row r="694" spans="1:8" s="603" customFormat="1" ht="15" x14ac:dyDescent="0.2">
      <c r="A694" s="470">
        <v>675</v>
      </c>
      <c r="B694" s="305"/>
      <c r="C694" s="332"/>
      <c r="D694" s="332"/>
      <c r="E694" s="332"/>
      <c r="F694" s="562"/>
      <c r="G694" s="560">
        <f t="shared" si="10"/>
        <v>0</v>
      </c>
      <c r="H694" s="605"/>
    </row>
    <row r="695" spans="1:8" s="603" customFormat="1" ht="15" x14ac:dyDescent="0.2">
      <c r="A695" s="470">
        <v>676</v>
      </c>
      <c r="B695" s="305"/>
      <c r="C695" s="332"/>
      <c r="D695" s="332"/>
      <c r="E695" s="332"/>
      <c r="F695" s="562"/>
      <c r="G695" s="560">
        <f t="shared" si="10"/>
        <v>0</v>
      </c>
      <c r="H695" s="605"/>
    </row>
    <row r="696" spans="1:8" s="603" customFormat="1" ht="15" x14ac:dyDescent="0.2">
      <c r="A696" s="470">
        <v>677</v>
      </c>
      <c r="B696" s="305"/>
      <c r="C696" s="332"/>
      <c r="D696" s="332"/>
      <c r="E696" s="332"/>
      <c r="F696" s="562"/>
      <c r="G696" s="560">
        <f t="shared" si="10"/>
        <v>0</v>
      </c>
      <c r="H696" s="605"/>
    </row>
    <row r="697" spans="1:8" s="603" customFormat="1" ht="15" x14ac:dyDescent="0.2">
      <c r="A697" s="470">
        <v>678</v>
      </c>
      <c r="B697" s="305"/>
      <c r="C697" s="332"/>
      <c r="D697" s="332"/>
      <c r="E697" s="332"/>
      <c r="F697" s="562"/>
      <c r="G697" s="560">
        <f t="shared" si="10"/>
        <v>0</v>
      </c>
      <c r="H697" s="605"/>
    </row>
    <row r="698" spans="1:8" s="603" customFormat="1" ht="15" x14ac:dyDescent="0.2">
      <c r="A698" s="470">
        <v>679</v>
      </c>
      <c r="B698" s="305"/>
      <c r="C698" s="332"/>
      <c r="D698" s="332"/>
      <c r="E698" s="332"/>
      <c r="F698" s="562"/>
      <c r="G698" s="560">
        <f t="shared" si="10"/>
        <v>0</v>
      </c>
      <c r="H698" s="605"/>
    </row>
    <row r="699" spans="1:8" s="603" customFormat="1" ht="15" x14ac:dyDescent="0.2">
      <c r="A699" s="470">
        <v>680</v>
      </c>
      <c r="B699" s="305"/>
      <c r="C699" s="332"/>
      <c r="D699" s="332"/>
      <c r="E699" s="332"/>
      <c r="F699" s="562"/>
      <c r="G699" s="560">
        <f t="shared" si="10"/>
        <v>0</v>
      </c>
      <c r="H699" s="605"/>
    </row>
    <row r="700" spans="1:8" s="603" customFormat="1" ht="15" x14ac:dyDescent="0.2">
      <c r="A700" s="470">
        <v>681</v>
      </c>
      <c r="B700" s="305"/>
      <c r="C700" s="332"/>
      <c r="D700" s="332"/>
      <c r="E700" s="332"/>
      <c r="F700" s="562"/>
      <c r="G700" s="560">
        <f t="shared" si="10"/>
        <v>0</v>
      </c>
      <c r="H700" s="605"/>
    </row>
    <row r="701" spans="1:8" s="603" customFormat="1" ht="15" x14ac:dyDescent="0.2">
      <c r="A701" s="470">
        <v>682</v>
      </c>
      <c r="B701" s="305"/>
      <c r="C701" s="332"/>
      <c r="D701" s="332"/>
      <c r="E701" s="332"/>
      <c r="F701" s="562"/>
      <c r="G701" s="560">
        <f t="shared" si="10"/>
        <v>0</v>
      </c>
      <c r="H701" s="605"/>
    </row>
    <row r="702" spans="1:8" s="603" customFormat="1" ht="15" x14ac:dyDescent="0.2">
      <c r="A702" s="470">
        <v>683</v>
      </c>
      <c r="B702" s="305"/>
      <c r="C702" s="332"/>
      <c r="D702" s="332"/>
      <c r="E702" s="332"/>
      <c r="F702" s="562"/>
      <c r="G702" s="560">
        <f t="shared" si="10"/>
        <v>0</v>
      </c>
      <c r="H702" s="605"/>
    </row>
    <row r="703" spans="1:8" s="603" customFormat="1" ht="15" x14ac:dyDescent="0.2">
      <c r="A703" s="470">
        <v>684</v>
      </c>
      <c r="B703" s="305"/>
      <c r="C703" s="332"/>
      <c r="D703" s="332"/>
      <c r="E703" s="332"/>
      <c r="F703" s="562"/>
      <c r="G703" s="560">
        <f t="shared" si="10"/>
        <v>0</v>
      </c>
      <c r="H703" s="605"/>
    </row>
    <row r="704" spans="1:8" s="603" customFormat="1" ht="15" x14ac:dyDescent="0.2">
      <c r="A704" s="470">
        <v>685</v>
      </c>
      <c r="B704" s="305"/>
      <c r="C704" s="332"/>
      <c r="D704" s="332"/>
      <c r="E704" s="332"/>
      <c r="F704" s="562"/>
      <c r="G704" s="560">
        <f t="shared" si="10"/>
        <v>0</v>
      </c>
      <c r="H704" s="605"/>
    </row>
    <row r="705" spans="1:8" s="603" customFormat="1" ht="15" x14ac:dyDescent="0.2">
      <c r="A705" s="470">
        <v>686</v>
      </c>
      <c r="B705" s="305"/>
      <c r="C705" s="332"/>
      <c r="D705" s="332"/>
      <c r="E705" s="332"/>
      <c r="F705" s="562"/>
      <c r="G705" s="560">
        <f t="shared" si="10"/>
        <v>0</v>
      </c>
      <c r="H705" s="605"/>
    </row>
    <row r="706" spans="1:8" s="603" customFormat="1" ht="15" x14ac:dyDescent="0.2">
      <c r="A706" s="470">
        <v>687</v>
      </c>
      <c r="B706" s="305"/>
      <c r="C706" s="332"/>
      <c r="D706" s="332"/>
      <c r="E706" s="332"/>
      <c r="F706" s="562"/>
      <c r="G706" s="560">
        <f t="shared" si="10"/>
        <v>0</v>
      </c>
      <c r="H706" s="605"/>
    </row>
    <row r="707" spans="1:8" s="603" customFormat="1" ht="15" x14ac:dyDescent="0.2">
      <c r="A707" s="470">
        <v>688</v>
      </c>
      <c r="B707" s="305"/>
      <c r="C707" s="332"/>
      <c r="D707" s="332"/>
      <c r="E707" s="332"/>
      <c r="F707" s="562"/>
      <c r="G707" s="560">
        <f t="shared" si="10"/>
        <v>0</v>
      </c>
      <c r="H707" s="605"/>
    </row>
    <row r="708" spans="1:8" s="603" customFormat="1" ht="15" x14ac:dyDescent="0.2">
      <c r="A708" s="470">
        <v>689</v>
      </c>
      <c r="B708" s="305"/>
      <c r="C708" s="332"/>
      <c r="D708" s="332"/>
      <c r="E708" s="332"/>
      <c r="F708" s="562"/>
      <c r="G708" s="560">
        <f t="shared" si="10"/>
        <v>0</v>
      </c>
      <c r="H708" s="605"/>
    </row>
    <row r="709" spans="1:8" s="603" customFormat="1" ht="15" x14ac:dyDescent="0.2">
      <c r="A709" s="470">
        <v>690</v>
      </c>
      <c r="B709" s="305"/>
      <c r="C709" s="332"/>
      <c r="D709" s="332"/>
      <c r="E709" s="332"/>
      <c r="F709" s="562"/>
      <c r="G709" s="560">
        <f t="shared" si="10"/>
        <v>0</v>
      </c>
      <c r="H709" s="605"/>
    </row>
    <row r="710" spans="1:8" s="603" customFormat="1" ht="15" x14ac:dyDescent="0.2">
      <c r="A710" s="470">
        <v>691</v>
      </c>
      <c r="B710" s="305"/>
      <c r="C710" s="332"/>
      <c r="D710" s="332"/>
      <c r="E710" s="332"/>
      <c r="F710" s="562"/>
      <c r="G710" s="560">
        <f t="shared" si="10"/>
        <v>0</v>
      </c>
      <c r="H710" s="605"/>
    </row>
    <row r="711" spans="1:8" s="603" customFormat="1" ht="15" x14ac:dyDescent="0.2">
      <c r="A711" s="470">
        <v>692</v>
      </c>
      <c r="B711" s="305"/>
      <c r="C711" s="332"/>
      <c r="D711" s="332"/>
      <c r="E711" s="332"/>
      <c r="F711" s="562"/>
      <c r="G711" s="560">
        <f t="shared" si="10"/>
        <v>0</v>
      </c>
      <c r="H711" s="605"/>
    </row>
    <row r="712" spans="1:8" s="603" customFormat="1" ht="15" x14ac:dyDescent="0.2">
      <c r="A712" s="470">
        <v>693</v>
      </c>
      <c r="B712" s="305"/>
      <c r="C712" s="332"/>
      <c r="D712" s="332"/>
      <c r="E712" s="332"/>
      <c r="F712" s="562"/>
      <c r="G712" s="560">
        <f t="shared" si="10"/>
        <v>0</v>
      </c>
      <c r="H712" s="605"/>
    </row>
    <row r="713" spans="1:8" s="603" customFormat="1" ht="15" x14ac:dyDescent="0.2">
      <c r="A713" s="470">
        <v>694</v>
      </c>
      <c r="B713" s="305"/>
      <c r="C713" s="332"/>
      <c r="D713" s="332"/>
      <c r="E713" s="332"/>
      <c r="F713" s="562"/>
      <c r="G713" s="560">
        <f t="shared" si="10"/>
        <v>0</v>
      </c>
      <c r="H713" s="605"/>
    </row>
    <row r="714" spans="1:8" s="603" customFormat="1" ht="15" x14ac:dyDescent="0.2">
      <c r="A714" s="470">
        <v>695</v>
      </c>
      <c r="B714" s="305"/>
      <c r="C714" s="332"/>
      <c r="D714" s="332"/>
      <c r="E714" s="332"/>
      <c r="F714" s="562"/>
      <c r="G714" s="560">
        <f t="shared" si="10"/>
        <v>0</v>
      </c>
      <c r="H714" s="605"/>
    </row>
    <row r="715" spans="1:8" s="603" customFormat="1" ht="15" x14ac:dyDescent="0.2">
      <c r="A715" s="470">
        <v>696</v>
      </c>
      <c r="B715" s="305"/>
      <c r="C715" s="332"/>
      <c r="D715" s="332"/>
      <c r="E715" s="332"/>
      <c r="F715" s="562"/>
      <c r="G715" s="560">
        <f t="shared" si="10"/>
        <v>0</v>
      </c>
      <c r="H715" s="605"/>
    </row>
    <row r="716" spans="1:8" s="603" customFormat="1" ht="15" x14ac:dyDescent="0.2">
      <c r="A716" s="470">
        <v>697</v>
      </c>
      <c r="B716" s="305"/>
      <c r="C716" s="332"/>
      <c r="D716" s="332"/>
      <c r="E716" s="332"/>
      <c r="F716" s="562"/>
      <c r="G716" s="560">
        <f t="shared" si="10"/>
        <v>0</v>
      </c>
      <c r="H716" s="605"/>
    </row>
    <row r="717" spans="1:8" s="603" customFormat="1" ht="15" x14ac:dyDescent="0.2">
      <c r="A717" s="470">
        <v>698</v>
      </c>
      <c r="B717" s="305"/>
      <c r="C717" s="332"/>
      <c r="D717" s="332"/>
      <c r="E717" s="332"/>
      <c r="F717" s="562"/>
      <c r="G717" s="560">
        <f t="shared" si="10"/>
        <v>0</v>
      </c>
      <c r="H717" s="605"/>
    </row>
    <row r="718" spans="1:8" s="603" customFormat="1" ht="15" x14ac:dyDescent="0.2">
      <c r="A718" s="470">
        <v>699</v>
      </c>
      <c r="B718" s="305"/>
      <c r="C718" s="332"/>
      <c r="D718" s="332"/>
      <c r="E718" s="332"/>
      <c r="F718" s="562"/>
      <c r="G718" s="560">
        <f t="shared" si="10"/>
        <v>0</v>
      </c>
      <c r="H718" s="605"/>
    </row>
    <row r="719" spans="1:8" s="603" customFormat="1" ht="15" x14ac:dyDescent="0.2">
      <c r="A719" s="470">
        <v>700</v>
      </c>
      <c r="B719" s="305"/>
      <c r="C719" s="332"/>
      <c r="D719" s="332"/>
      <c r="E719" s="332"/>
      <c r="F719" s="562"/>
      <c r="G719" s="560">
        <f t="shared" si="10"/>
        <v>0</v>
      </c>
      <c r="H719" s="605"/>
    </row>
    <row r="720" spans="1:8" s="603" customFormat="1" ht="15" x14ac:dyDescent="0.2">
      <c r="A720" s="470">
        <v>701</v>
      </c>
      <c r="B720" s="305"/>
      <c r="C720" s="332"/>
      <c r="D720" s="332"/>
      <c r="E720" s="332"/>
      <c r="F720" s="562"/>
      <c r="G720" s="560">
        <f t="shared" si="10"/>
        <v>0</v>
      </c>
      <c r="H720" s="605"/>
    </row>
    <row r="721" spans="1:8" s="603" customFormat="1" ht="15" x14ac:dyDescent="0.2">
      <c r="A721" s="470">
        <v>702</v>
      </c>
      <c r="B721" s="305"/>
      <c r="C721" s="332"/>
      <c r="D721" s="332"/>
      <c r="E721" s="332"/>
      <c r="F721" s="562"/>
      <c r="G721" s="560">
        <f t="shared" si="10"/>
        <v>0</v>
      </c>
      <c r="H721" s="605"/>
    </row>
    <row r="722" spans="1:8" s="603" customFormat="1" ht="15" x14ac:dyDescent="0.2">
      <c r="A722" s="470">
        <v>703</v>
      </c>
      <c r="B722" s="305"/>
      <c r="C722" s="332"/>
      <c r="D722" s="332"/>
      <c r="E722" s="332"/>
      <c r="F722" s="562"/>
      <c r="G722" s="560">
        <f t="shared" si="10"/>
        <v>0</v>
      </c>
      <c r="H722" s="605"/>
    </row>
    <row r="723" spans="1:8" s="603" customFormat="1" ht="15" x14ac:dyDescent="0.2">
      <c r="A723" s="470">
        <v>704</v>
      </c>
      <c r="B723" s="305"/>
      <c r="C723" s="332"/>
      <c r="D723" s="332"/>
      <c r="E723" s="332"/>
      <c r="F723" s="562"/>
      <c r="G723" s="560">
        <f t="shared" si="10"/>
        <v>0</v>
      </c>
      <c r="H723" s="605"/>
    </row>
    <row r="724" spans="1:8" s="603" customFormat="1" ht="15" x14ac:dyDescent="0.2">
      <c r="A724" s="470">
        <v>705</v>
      </c>
      <c r="B724" s="305"/>
      <c r="C724" s="332"/>
      <c r="D724" s="332"/>
      <c r="E724" s="332"/>
      <c r="F724" s="562"/>
      <c r="G724" s="560">
        <f t="shared" si="10"/>
        <v>0</v>
      </c>
      <c r="H724" s="605"/>
    </row>
    <row r="725" spans="1:8" s="603" customFormat="1" ht="15" x14ac:dyDescent="0.2">
      <c r="A725" s="470">
        <v>706</v>
      </c>
      <c r="B725" s="305"/>
      <c r="C725" s="332"/>
      <c r="D725" s="332"/>
      <c r="E725" s="332"/>
      <c r="F725" s="562"/>
      <c r="G725" s="560">
        <f t="shared" ref="G725:G788" si="11">ROUND(ROUNDDOWN(F725,0)*0.3,2)</f>
        <v>0</v>
      </c>
      <c r="H725" s="605"/>
    </row>
    <row r="726" spans="1:8" s="603" customFormat="1" ht="15" x14ac:dyDescent="0.2">
      <c r="A726" s="470">
        <v>707</v>
      </c>
      <c r="B726" s="305"/>
      <c r="C726" s="332"/>
      <c r="D726" s="332"/>
      <c r="E726" s="332"/>
      <c r="F726" s="562"/>
      <c r="G726" s="560">
        <f t="shared" si="11"/>
        <v>0</v>
      </c>
      <c r="H726" s="605"/>
    </row>
    <row r="727" spans="1:8" s="603" customFormat="1" ht="15" x14ac:dyDescent="0.2">
      <c r="A727" s="470">
        <v>708</v>
      </c>
      <c r="B727" s="305"/>
      <c r="C727" s="332"/>
      <c r="D727" s="332"/>
      <c r="E727" s="332"/>
      <c r="F727" s="562"/>
      <c r="G727" s="560">
        <f t="shared" si="11"/>
        <v>0</v>
      </c>
      <c r="H727" s="605"/>
    </row>
    <row r="728" spans="1:8" s="603" customFormat="1" ht="15" x14ac:dyDescent="0.2">
      <c r="A728" s="470">
        <v>709</v>
      </c>
      <c r="B728" s="305"/>
      <c r="C728" s="332"/>
      <c r="D728" s="332"/>
      <c r="E728" s="332"/>
      <c r="F728" s="562"/>
      <c r="G728" s="560">
        <f t="shared" si="11"/>
        <v>0</v>
      </c>
      <c r="H728" s="605"/>
    </row>
    <row r="729" spans="1:8" s="603" customFormat="1" ht="15" x14ac:dyDescent="0.2">
      <c r="A729" s="470">
        <v>710</v>
      </c>
      <c r="B729" s="305"/>
      <c r="C729" s="332"/>
      <c r="D729" s="332"/>
      <c r="E729" s="332"/>
      <c r="F729" s="562"/>
      <c r="G729" s="560">
        <f t="shared" si="11"/>
        <v>0</v>
      </c>
      <c r="H729" s="605"/>
    </row>
    <row r="730" spans="1:8" s="603" customFormat="1" ht="15" x14ac:dyDescent="0.2">
      <c r="A730" s="470">
        <v>711</v>
      </c>
      <c r="B730" s="305"/>
      <c r="C730" s="332"/>
      <c r="D730" s="332"/>
      <c r="E730" s="332"/>
      <c r="F730" s="562"/>
      <c r="G730" s="560">
        <f t="shared" si="11"/>
        <v>0</v>
      </c>
      <c r="H730" s="605"/>
    </row>
    <row r="731" spans="1:8" s="603" customFormat="1" ht="15" x14ac:dyDescent="0.2">
      <c r="A731" s="470">
        <v>712</v>
      </c>
      <c r="B731" s="305"/>
      <c r="C731" s="332"/>
      <c r="D731" s="332"/>
      <c r="E731" s="332"/>
      <c r="F731" s="562"/>
      <c r="G731" s="560">
        <f t="shared" si="11"/>
        <v>0</v>
      </c>
      <c r="H731" s="605"/>
    </row>
    <row r="732" spans="1:8" s="603" customFormat="1" ht="15" x14ac:dyDescent="0.2">
      <c r="A732" s="470">
        <v>713</v>
      </c>
      <c r="B732" s="305"/>
      <c r="C732" s="332"/>
      <c r="D732" s="332"/>
      <c r="E732" s="332"/>
      <c r="F732" s="562"/>
      <c r="G732" s="560">
        <f t="shared" si="11"/>
        <v>0</v>
      </c>
      <c r="H732" s="605"/>
    </row>
    <row r="733" spans="1:8" s="603" customFormat="1" ht="15" x14ac:dyDescent="0.2">
      <c r="A733" s="470">
        <v>714</v>
      </c>
      <c r="B733" s="305"/>
      <c r="C733" s="332"/>
      <c r="D733" s="332"/>
      <c r="E733" s="332"/>
      <c r="F733" s="562"/>
      <c r="G733" s="560">
        <f t="shared" si="11"/>
        <v>0</v>
      </c>
      <c r="H733" s="605"/>
    </row>
    <row r="734" spans="1:8" s="603" customFormat="1" ht="15" x14ac:dyDescent="0.2">
      <c r="A734" s="470">
        <v>715</v>
      </c>
      <c r="B734" s="305"/>
      <c r="C734" s="332"/>
      <c r="D734" s="332"/>
      <c r="E734" s="332"/>
      <c r="F734" s="562"/>
      <c r="G734" s="560">
        <f t="shared" si="11"/>
        <v>0</v>
      </c>
      <c r="H734" s="605"/>
    </row>
    <row r="735" spans="1:8" s="603" customFormat="1" ht="15" x14ac:dyDescent="0.2">
      <c r="A735" s="470">
        <v>716</v>
      </c>
      <c r="B735" s="305"/>
      <c r="C735" s="332"/>
      <c r="D735" s="332"/>
      <c r="E735" s="332"/>
      <c r="F735" s="562"/>
      <c r="G735" s="560">
        <f t="shared" si="11"/>
        <v>0</v>
      </c>
      <c r="H735" s="605"/>
    </row>
    <row r="736" spans="1:8" s="603" customFormat="1" ht="15" x14ac:dyDescent="0.2">
      <c r="A736" s="470">
        <v>717</v>
      </c>
      <c r="B736" s="305"/>
      <c r="C736" s="332"/>
      <c r="D736" s="332"/>
      <c r="E736" s="332"/>
      <c r="F736" s="562"/>
      <c r="G736" s="560">
        <f t="shared" si="11"/>
        <v>0</v>
      </c>
      <c r="H736" s="605"/>
    </row>
    <row r="737" spans="1:8" s="603" customFormat="1" ht="15" x14ac:dyDescent="0.2">
      <c r="A737" s="470">
        <v>718</v>
      </c>
      <c r="B737" s="305"/>
      <c r="C737" s="332"/>
      <c r="D737" s="332"/>
      <c r="E737" s="332"/>
      <c r="F737" s="562"/>
      <c r="G737" s="560">
        <f t="shared" si="11"/>
        <v>0</v>
      </c>
      <c r="H737" s="605"/>
    </row>
    <row r="738" spans="1:8" s="603" customFormat="1" ht="15" x14ac:dyDescent="0.2">
      <c r="A738" s="470">
        <v>719</v>
      </c>
      <c r="B738" s="305"/>
      <c r="C738" s="332"/>
      <c r="D738" s="332"/>
      <c r="E738" s="332"/>
      <c r="F738" s="562"/>
      <c r="G738" s="560">
        <f t="shared" si="11"/>
        <v>0</v>
      </c>
      <c r="H738" s="605"/>
    </row>
    <row r="739" spans="1:8" s="603" customFormat="1" ht="15" x14ac:dyDescent="0.2">
      <c r="A739" s="470">
        <v>720</v>
      </c>
      <c r="B739" s="305"/>
      <c r="C739" s="332"/>
      <c r="D739" s="332"/>
      <c r="E739" s="332"/>
      <c r="F739" s="562"/>
      <c r="G739" s="560">
        <f t="shared" si="11"/>
        <v>0</v>
      </c>
      <c r="H739" s="605"/>
    </row>
    <row r="740" spans="1:8" s="603" customFormat="1" ht="15" x14ac:dyDescent="0.2">
      <c r="A740" s="470">
        <v>721</v>
      </c>
      <c r="B740" s="305"/>
      <c r="C740" s="332"/>
      <c r="D740" s="332"/>
      <c r="E740" s="332"/>
      <c r="F740" s="562"/>
      <c r="G740" s="560">
        <f t="shared" si="11"/>
        <v>0</v>
      </c>
      <c r="H740" s="605"/>
    </row>
    <row r="741" spans="1:8" s="603" customFormat="1" ht="15" x14ac:dyDescent="0.2">
      <c r="A741" s="470">
        <v>722</v>
      </c>
      <c r="B741" s="305"/>
      <c r="C741" s="332"/>
      <c r="D741" s="332"/>
      <c r="E741" s="332"/>
      <c r="F741" s="562"/>
      <c r="G741" s="560">
        <f t="shared" si="11"/>
        <v>0</v>
      </c>
      <c r="H741" s="605"/>
    </row>
    <row r="742" spans="1:8" s="603" customFormat="1" ht="15" x14ac:dyDescent="0.2">
      <c r="A742" s="470">
        <v>723</v>
      </c>
      <c r="B742" s="305"/>
      <c r="C742" s="332"/>
      <c r="D742" s="332"/>
      <c r="E742" s="332"/>
      <c r="F742" s="562"/>
      <c r="G742" s="560">
        <f t="shared" si="11"/>
        <v>0</v>
      </c>
      <c r="H742" s="605"/>
    </row>
    <row r="743" spans="1:8" s="603" customFormat="1" ht="15" x14ac:dyDescent="0.2">
      <c r="A743" s="470">
        <v>724</v>
      </c>
      <c r="B743" s="305"/>
      <c r="C743" s="332"/>
      <c r="D743" s="332"/>
      <c r="E743" s="332"/>
      <c r="F743" s="562"/>
      <c r="G743" s="560">
        <f t="shared" si="11"/>
        <v>0</v>
      </c>
      <c r="H743" s="605"/>
    </row>
    <row r="744" spans="1:8" s="603" customFormat="1" ht="15" x14ac:dyDescent="0.2">
      <c r="A744" s="470">
        <v>725</v>
      </c>
      <c r="B744" s="305"/>
      <c r="C744" s="332"/>
      <c r="D744" s="332"/>
      <c r="E744" s="332"/>
      <c r="F744" s="562"/>
      <c r="G744" s="560">
        <f t="shared" si="11"/>
        <v>0</v>
      </c>
      <c r="H744" s="605"/>
    </row>
    <row r="745" spans="1:8" s="603" customFormat="1" ht="15" x14ac:dyDescent="0.2">
      <c r="A745" s="470">
        <v>726</v>
      </c>
      <c r="B745" s="305"/>
      <c r="C745" s="332"/>
      <c r="D745" s="332"/>
      <c r="E745" s="332"/>
      <c r="F745" s="562"/>
      <c r="G745" s="560">
        <f t="shared" si="11"/>
        <v>0</v>
      </c>
      <c r="H745" s="605"/>
    </row>
    <row r="746" spans="1:8" s="603" customFormat="1" ht="15" x14ac:dyDescent="0.2">
      <c r="A746" s="470">
        <v>727</v>
      </c>
      <c r="B746" s="305"/>
      <c r="C746" s="332"/>
      <c r="D746" s="332"/>
      <c r="E746" s="332"/>
      <c r="F746" s="562"/>
      <c r="G746" s="560">
        <f t="shared" si="11"/>
        <v>0</v>
      </c>
      <c r="H746" s="605"/>
    </row>
    <row r="747" spans="1:8" s="603" customFormat="1" ht="15" x14ac:dyDescent="0.2">
      <c r="A747" s="470">
        <v>728</v>
      </c>
      <c r="B747" s="305"/>
      <c r="C747" s="332"/>
      <c r="D747" s="332"/>
      <c r="E747" s="332"/>
      <c r="F747" s="562"/>
      <c r="G747" s="560">
        <f t="shared" si="11"/>
        <v>0</v>
      </c>
      <c r="H747" s="605"/>
    </row>
    <row r="748" spans="1:8" s="603" customFormat="1" ht="15" x14ac:dyDescent="0.2">
      <c r="A748" s="470">
        <v>729</v>
      </c>
      <c r="B748" s="305"/>
      <c r="C748" s="332"/>
      <c r="D748" s="332"/>
      <c r="E748" s="332"/>
      <c r="F748" s="562"/>
      <c r="G748" s="560">
        <f t="shared" si="11"/>
        <v>0</v>
      </c>
      <c r="H748" s="605"/>
    </row>
    <row r="749" spans="1:8" s="603" customFormat="1" ht="15" x14ac:dyDescent="0.2">
      <c r="A749" s="470">
        <v>730</v>
      </c>
      <c r="B749" s="305"/>
      <c r="C749" s="332"/>
      <c r="D749" s="332"/>
      <c r="E749" s="332"/>
      <c r="F749" s="562"/>
      <c r="G749" s="560">
        <f t="shared" si="11"/>
        <v>0</v>
      </c>
      <c r="H749" s="605"/>
    </row>
    <row r="750" spans="1:8" s="603" customFormat="1" ht="15" x14ac:dyDescent="0.2">
      <c r="A750" s="470">
        <v>731</v>
      </c>
      <c r="B750" s="305"/>
      <c r="C750" s="332"/>
      <c r="D750" s="332"/>
      <c r="E750" s="332"/>
      <c r="F750" s="562"/>
      <c r="G750" s="560">
        <f t="shared" si="11"/>
        <v>0</v>
      </c>
      <c r="H750" s="605"/>
    </row>
    <row r="751" spans="1:8" s="603" customFormat="1" ht="15" x14ac:dyDescent="0.2">
      <c r="A751" s="470">
        <v>732</v>
      </c>
      <c r="B751" s="305"/>
      <c r="C751" s="332"/>
      <c r="D751" s="332"/>
      <c r="E751" s="332"/>
      <c r="F751" s="562"/>
      <c r="G751" s="560">
        <f t="shared" si="11"/>
        <v>0</v>
      </c>
      <c r="H751" s="605"/>
    </row>
    <row r="752" spans="1:8" s="603" customFormat="1" ht="15" x14ac:dyDescent="0.2">
      <c r="A752" s="470">
        <v>733</v>
      </c>
      <c r="B752" s="305"/>
      <c r="C752" s="332"/>
      <c r="D752" s="332"/>
      <c r="E752" s="332"/>
      <c r="F752" s="562"/>
      <c r="G752" s="560">
        <f t="shared" si="11"/>
        <v>0</v>
      </c>
      <c r="H752" s="605"/>
    </row>
    <row r="753" spans="1:8" s="603" customFormat="1" ht="15" x14ac:dyDescent="0.2">
      <c r="A753" s="470">
        <v>734</v>
      </c>
      <c r="B753" s="305"/>
      <c r="C753" s="332"/>
      <c r="D753" s="332"/>
      <c r="E753" s="332"/>
      <c r="F753" s="562"/>
      <c r="G753" s="560">
        <f t="shared" si="11"/>
        <v>0</v>
      </c>
      <c r="H753" s="605"/>
    </row>
    <row r="754" spans="1:8" s="603" customFormat="1" ht="15" x14ac:dyDescent="0.2">
      <c r="A754" s="470">
        <v>735</v>
      </c>
      <c r="B754" s="305"/>
      <c r="C754" s="332"/>
      <c r="D754" s="332"/>
      <c r="E754" s="332"/>
      <c r="F754" s="562"/>
      <c r="G754" s="560">
        <f t="shared" si="11"/>
        <v>0</v>
      </c>
      <c r="H754" s="605"/>
    </row>
    <row r="755" spans="1:8" s="603" customFormat="1" ht="15" x14ac:dyDescent="0.2">
      <c r="A755" s="470">
        <v>736</v>
      </c>
      <c r="B755" s="305"/>
      <c r="C755" s="332"/>
      <c r="D755" s="332"/>
      <c r="E755" s="332"/>
      <c r="F755" s="562"/>
      <c r="G755" s="560">
        <f t="shared" si="11"/>
        <v>0</v>
      </c>
      <c r="H755" s="605"/>
    </row>
    <row r="756" spans="1:8" s="603" customFormat="1" ht="15" x14ac:dyDescent="0.2">
      <c r="A756" s="470">
        <v>737</v>
      </c>
      <c r="B756" s="305"/>
      <c r="C756" s="332"/>
      <c r="D756" s="332"/>
      <c r="E756" s="332"/>
      <c r="F756" s="562"/>
      <c r="G756" s="560">
        <f t="shared" si="11"/>
        <v>0</v>
      </c>
      <c r="H756" s="605"/>
    </row>
    <row r="757" spans="1:8" s="603" customFormat="1" ht="15" x14ac:dyDescent="0.2">
      <c r="A757" s="470">
        <v>738</v>
      </c>
      <c r="B757" s="305"/>
      <c r="C757" s="332"/>
      <c r="D757" s="332"/>
      <c r="E757" s="332"/>
      <c r="F757" s="562"/>
      <c r="G757" s="560">
        <f t="shared" si="11"/>
        <v>0</v>
      </c>
      <c r="H757" s="605"/>
    </row>
    <row r="758" spans="1:8" s="603" customFormat="1" ht="15" x14ac:dyDescent="0.2">
      <c r="A758" s="470">
        <v>739</v>
      </c>
      <c r="B758" s="305"/>
      <c r="C758" s="332"/>
      <c r="D758" s="332"/>
      <c r="E758" s="332"/>
      <c r="F758" s="562"/>
      <c r="G758" s="560">
        <f t="shared" si="11"/>
        <v>0</v>
      </c>
      <c r="H758" s="605"/>
    </row>
    <row r="759" spans="1:8" s="603" customFormat="1" ht="15" x14ac:dyDescent="0.2">
      <c r="A759" s="470">
        <v>740</v>
      </c>
      <c r="B759" s="305"/>
      <c r="C759" s="332"/>
      <c r="D759" s="332"/>
      <c r="E759" s="332"/>
      <c r="F759" s="562"/>
      <c r="G759" s="560">
        <f t="shared" si="11"/>
        <v>0</v>
      </c>
      <c r="H759" s="605"/>
    </row>
    <row r="760" spans="1:8" s="603" customFormat="1" ht="15" x14ac:dyDescent="0.2">
      <c r="A760" s="470">
        <v>741</v>
      </c>
      <c r="B760" s="305"/>
      <c r="C760" s="332"/>
      <c r="D760" s="332"/>
      <c r="E760" s="332"/>
      <c r="F760" s="562"/>
      <c r="G760" s="560">
        <f t="shared" si="11"/>
        <v>0</v>
      </c>
      <c r="H760" s="605"/>
    </row>
    <row r="761" spans="1:8" s="603" customFormat="1" ht="15" x14ac:dyDescent="0.2">
      <c r="A761" s="470">
        <v>742</v>
      </c>
      <c r="B761" s="305"/>
      <c r="C761" s="332"/>
      <c r="D761" s="332"/>
      <c r="E761" s="332"/>
      <c r="F761" s="562"/>
      <c r="G761" s="560">
        <f t="shared" si="11"/>
        <v>0</v>
      </c>
      <c r="H761" s="605"/>
    </row>
    <row r="762" spans="1:8" s="603" customFormat="1" ht="15" x14ac:dyDescent="0.2">
      <c r="A762" s="470">
        <v>743</v>
      </c>
      <c r="B762" s="305"/>
      <c r="C762" s="332"/>
      <c r="D762" s="332"/>
      <c r="E762" s="332"/>
      <c r="F762" s="562"/>
      <c r="G762" s="560">
        <f t="shared" si="11"/>
        <v>0</v>
      </c>
      <c r="H762" s="605"/>
    </row>
    <row r="763" spans="1:8" s="603" customFormat="1" ht="15" x14ac:dyDescent="0.2">
      <c r="A763" s="470">
        <v>744</v>
      </c>
      <c r="B763" s="305"/>
      <c r="C763" s="332"/>
      <c r="D763" s="332"/>
      <c r="E763" s="332"/>
      <c r="F763" s="562"/>
      <c r="G763" s="560">
        <f t="shared" si="11"/>
        <v>0</v>
      </c>
      <c r="H763" s="605"/>
    </row>
    <row r="764" spans="1:8" s="603" customFormat="1" ht="15" x14ac:dyDescent="0.2">
      <c r="A764" s="470">
        <v>745</v>
      </c>
      <c r="B764" s="305"/>
      <c r="C764" s="332"/>
      <c r="D764" s="332"/>
      <c r="E764" s="332"/>
      <c r="F764" s="562"/>
      <c r="G764" s="560">
        <f t="shared" si="11"/>
        <v>0</v>
      </c>
      <c r="H764" s="605"/>
    </row>
    <row r="765" spans="1:8" s="603" customFormat="1" ht="15" x14ac:dyDescent="0.2">
      <c r="A765" s="470">
        <v>746</v>
      </c>
      <c r="B765" s="305"/>
      <c r="C765" s="332"/>
      <c r="D765" s="332"/>
      <c r="E765" s="332"/>
      <c r="F765" s="562"/>
      <c r="G765" s="560">
        <f t="shared" si="11"/>
        <v>0</v>
      </c>
      <c r="H765" s="605"/>
    </row>
    <row r="766" spans="1:8" s="603" customFormat="1" ht="15" x14ac:dyDescent="0.2">
      <c r="A766" s="470">
        <v>747</v>
      </c>
      <c r="B766" s="305"/>
      <c r="C766" s="332"/>
      <c r="D766" s="332"/>
      <c r="E766" s="332"/>
      <c r="F766" s="562"/>
      <c r="G766" s="560">
        <f t="shared" si="11"/>
        <v>0</v>
      </c>
      <c r="H766" s="605"/>
    </row>
    <row r="767" spans="1:8" s="603" customFormat="1" ht="15" x14ac:dyDescent="0.2">
      <c r="A767" s="470">
        <v>748</v>
      </c>
      <c r="B767" s="305"/>
      <c r="C767" s="332"/>
      <c r="D767" s="332"/>
      <c r="E767" s="332"/>
      <c r="F767" s="562"/>
      <c r="G767" s="560">
        <f t="shared" si="11"/>
        <v>0</v>
      </c>
      <c r="H767" s="605"/>
    </row>
    <row r="768" spans="1:8" s="603" customFormat="1" ht="15" x14ac:dyDescent="0.2">
      <c r="A768" s="470">
        <v>749</v>
      </c>
      <c r="B768" s="305"/>
      <c r="C768" s="332"/>
      <c r="D768" s="332"/>
      <c r="E768" s="332"/>
      <c r="F768" s="562"/>
      <c r="G768" s="560">
        <f t="shared" si="11"/>
        <v>0</v>
      </c>
      <c r="H768" s="605"/>
    </row>
    <row r="769" spans="1:8" s="603" customFormat="1" ht="15" x14ac:dyDescent="0.2">
      <c r="A769" s="470">
        <v>750</v>
      </c>
      <c r="B769" s="305"/>
      <c r="C769" s="332"/>
      <c r="D769" s="332"/>
      <c r="E769" s="332"/>
      <c r="F769" s="562"/>
      <c r="G769" s="560">
        <f t="shared" si="11"/>
        <v>0</v>
      </c>
      <c r="H769" s="605"/>
    </row>
    <row r="770" spans="1:8" s="603" customFormat="1" ht="15" x14ac:dyDescent="0.2">
      <c r="A770" s="470">
        <v>751</v>
      </c>
      <c r="B770" s="305"/>
      <c r="C770" s="332"/>
      <c r="D770" s="332"/>
      <c r="E770" s="332"/>
      <c r="F770" s="562"/>
      <c r="G770" s="560">
        <f t="shared" si="11"/>
        <v>0</v>
      </c>
      <c r="H770" s="605"/>
    </row>
    <row r="771" spans="1:8" s="603" customFormat="1" ht="15" x14ac:dyDescent="0.2">
      <c r="A771" s="470">
        <v>752</v>
      </c>
      <c r="B771" s="305"/>
      <c r="C771" s="332"/>
      <c r="D771" s="332"/>
      <c r="E771" s="332"/>
      <c r="F771" s="562"/>
      <c r="G771" s="560">
        <f t="shared" si="11"/>
        <v>0</v>
      </c>
      <c r="H771" s="605"/>
    </row>
    <row r="772" spans="1:8" s="603" customFormat="1" ht="15" x14ac:dyDescent="0.2">
      <c r="A772" s="470">
        <v>753</v>
      </c>
      <c r="B772" s="305"/>
      <c r="C772" s="332"/>
      <c r="D772" s="332"/>
      <c r="E772" s="332"/>
      <c r="F772" s="562"/>
      <c r="G772" s="560">
        <f t="shared" si="11"/>
        <v>0</v>
      </c>
      <c r="H772" s="605"/>
    </row>
    <row r="773" spans="1:8" s="603" customFormat="1" ht="15" x14ac:dyDescent="0.2">
      <c r="A773" s="470">
        <v>754</v>
      </c>
      <c r="B773" s="305"/>
      <c r="C773" s="332"/>
      <c r="D773" s="332"/>
      <c r="E773" s="332"/>
      <c r="F773" s="562"/>
      <c r="G773" s="560">
        <f t="shared" si="11"/>
        <v>0</v>
      </c>
      <c r="H773" s="605"/>
    </row>
    <row r="774" spans="1:8" s="603" customFormat="1" ht="15" x14ac:dyDescent="0.2">
      <c r="A774" s="470">
        <v>755</v>
      </c>
      <c r="B774" s="305"/>
      <c r="C774" s="332"/>
      <c r="D774" s="332"/>
      <c r="E774" s="332"/>
      <c r="F774" s="562"/>
      <c r="G774" s="560">
        <f t="shared" si="11"/>
        <v>0</v>
      </c>
      <c r="H774" s="605"/>
    </row>
    <row r="775" spans="1:8" s="603" customFormat="1" ht="15" x14ac:dyDescent="0.2">
      <c r="A775" s="470">
        <v>756</v>
      </c>
      <c r="B775" s="305"/>
      <c r="C775" s="332"/>
      <c r="D775" s="332"/>
      <c r="E775" s="332"/>
      <c r="F775" s="562"/>
      <c r="G775" s="560">
        <f t="shared" si="11"/>
        <v>0</v>
      </c>
      <c r="H775" s="605"/>
    </row>
    <row r="776" spans="1:8" s="603" customFormat="1" ht="15" x14ac:dyDescent="0.2">
      <c r="A776" s="470">
        <v>757</v>
      </c>
      <c r="B776" s="305"/>
      <c r="C776" s="332"/>
      <c r="D776" s="332"/>
      <c r="E776" s="332"/>
      <c r="F776" s="562"/>
      <c r="G776" s="560">
        <f t="shared" si="11"/>
        <v>0</v>
      </c>
      <c r="H776" s="605"/>
    </row>
    <row r="777" spans="1:8" s="603" customFormat="1" ht="15" x14ac:dyDescent="0.2">
      <c r="A777" s="470">
        <v>758</v>
      </c>
      <c r="B777" s="305"/>
      <c r="C777" s="332"/>
      <c r="D777" s="332"/>
      <c r="E777" s="332"/>
      <c r="F777" s="562"/>
      <c r="G777" s="560">
        <f t="shared" si="11"/>
        <v>0</v>
      </c>
      <c r="H777" s="605"/>
    </row>
    <row r="778" spans="1:8" s="603" customFormat="1" ht="15" x14ac:dyDescent="0.2">
      <c r="A778" s="470">
        <v>759</v>
      </c>
      <c r="B778" s="305"/>
      <c r="C778" s="332"/>
      <c r="D778" s="332"/>
      <c r="E778" s="332"/>
      <c r="F778" s="562"/>
      <c r="G778" s="560">
        <f t="shared" si="11"/>
        <v>0</v>
      </c>
      <c r="H778" s="605"/>
    </row>
    <row r="779" spans="1:8" s="603" customFormat="1" ht="15" x14ac:dyDescent="0.2">
      <c r="A779" s="470">
        <v>760</v>
      </c>
      <c r="B779" s="305"/>
      <c r="C779" s="332"/>
      <c r="D779" s="332"/>
      <c r="E779" s="332"/>
      <c r="F779" s="562"/>
      <c r="G779" s="560">
        <f t="shared" si="11"/>
        <v>0</v>
      </c>
      <c r="H779" s="605"/>
    </row>
    <row r="780" spans="1:8" s="603" customFormat="1" ht="15" x14ac:dyDescent="0.2">
      <c r="A780" s="470">
        <v>761</v>
      </c>
      <c r="B780" s="305"/>
      <c r="C780" s="332"/>
      <c r="D780" s="332"/>
      <c r="E780" s="332"/>
      <c r="F780" s="562"/>
      <c r="G780" s="560">
        <f t="shared" si="11"/>
        <v>0</v>
      </c>
      <c r="H780" s="605"/>
    </row>
    <row r="781" spans="1:8" s="603" customFormat="1" ht="15" x14ac:dyDescent="0.2">
      <c r="A781" s="470">
        <v>762</v>
      </c>
      <c r="B781" s="305"/>
      <c r="C781" s="332"/>
      <c r="D781" s="332"/>
      <c r="E781" s="332"/>
      <c r="F781" s="562"/>
      <c r="G781" s="560">
        <f t="shared" si="11"/>
        <v>0</v>
      </c>
      <c r="H781" s="605"/>
    </row>
    <row r="782" spans="1:8" s="603" customFormat="1" ht="15" x14ac:dyDescent="0.2">
      <c r="A782" s="470">
        <v>763</v>
      </c>
      <c r="B782" s="305"/>
      <c r="C782" s="332"/>
      <c r="D782" s="332"/>
      <c r="E782" s="332"/>
      <c r="F782" s="562"/>
      <c r="G782" s="560">
        <f t="shared" si="11"/>
        <v>0</v>
      </c>
      <c r="H782" s="605"/>
    </row>
    <row r="783" spans="1:8" s="603" customFormat="1" ht="15" x14ac:dyDescent="0.2">
      <c r="A783" s="470">
        <v>764</v>
      </c>
      <c r="B783" s="305"/>
      <c r="C783" s="332"/>
      <c r="D783" s="332"/>
      <c r="E783" s="332"/>
      <c r="F783" s="562"/>
      <c r="G783" s="560">
        <f t="shared" si="11"/>
        <v>0</v>
      </c>
      <c r="H783" s="605"/>
    </row>
    <row r="784" spans="1:8" s="603" customFormat="1" ht="15" x14ac:dyDescent="0.2">
      <c r="A784" s="470">
        <v>765</v>
      </c>
      <c r="B784" s="305"/>
      <c r="C784" s="332"/>
      <c r="D784" s="332"/>
      <c r="E784" s="332"/>
      <c r="F784" s="562"/>
      <c r="G784" s="560">
        <f t="shared" si="11"/>
        <v>0</v>
      </c>
      <c r="H784" s="605"/>
    </row>
    <row r="785" spans="1:8" s="603" customFormat="1" ht="15" x14ac:dyDescent="0.2">
      <c r="A785" s="470">
        <v>766</v>
      </c>
      <c r="B785" s="305"/>
      <c r="C785" s="332"/>
      <c r="D785" s="332"/>
      <c r="E785" s="332"/>
      <c r="F785" s="562"/>
      <c r="G785" s="560">
        <f t="shared" si="11"/>
        <v>0</v>
      </c>
      <c r="H785" s="605"/>
    </row>
    <row r="786" spans="1:8" s="603" customFormat="1" ht="15" x14ac:dyDescent="0.2">
      <c r="A786" s="470">
        <v>767</v>
      </c>
      <c r="B786" s="305"/>
      <c r="C786" s="332"/>
      <c r="D786" s="332"/>
      <c r="E786" s="332"/>
      <c r="F786" s="562"/>
      <c r="G786" s="560">
        <f t="shared" si="11"/>
        <v>0</v>
      </c>
      <c r="H786" s="605"/>
    </row>
    <row r="787" spans="1:8" s="603" customFormat="1" ht="15" x14ac:dyDescent="0.2">
      <c r="A787" s="470">
        <v>768</v>
      </c>
      <c r="B787" s="305"/>
      <c r="C787" s="332"/>
      <c r="D787" s="332"/>
      <c r="E787" s="332"/>
      <c r="F787" s="562"/>
      <c r="G787" s="560">
        <f t="shared" si="11"/>
        <v>0</v>
      </c>
      <c r="H787" s="605"/>
    </row>
    <row r="788" spans="1:8" s="603" customFormat="1" ht="15" x14ac:dyDescent="0.2">
      <c r="A788" s="470">
        <v>769</v>
      </c>
      <c r="B788" s="305"/>
      <c r="C788" s="332"/>
      <c r="D788" s="332"/>
      <c r="E788" s="332"/>
      <c r="F788" s="562"/>
      <c r="G788" s="560">
        <f t="shared" si="11"/>
        <v>0</v>
      </c>
      <c r="H788" s="605"/>
    </row>
    <row r="789" spans="1:8" s="603" customFormat="1" ht="15" x14ac:dyDescent="0.2">
      <c r="A789" s="470">
        <v>770</v>
      </c>
      <c r="B789" s="305"/>
      <c r="C789" s="332"/>
      <c r="D789" s="332"/>
      <c r="E789" s="332"/>
      <c r="F789" s="562"/>
      <c r="G789" s="560">
        <f t="shared" ref="G789:G852" si="12">ROUND(ROUNDDOWN(F789,0)*0.3,2)</f>
        <v>0</v>
      </c>
      <c r="H789" s="605"/>
    </row>
    <row r="790" spans="1:8" s="603" customFormat="1" ht="15" x14ac:dyDescent="0.2">
      <c r="A790" s="470">
        <v>771</v>
      </c>
      <c r="B790" s="305"/>
      <c r="C790" s="332"/>
      <c r="D790" s="332"/>
      <c r="E790" s="332"/>
      <c r="F790" s="562"/>
      <c r="G790" s="560">
        <f t="shared" si="12"/>
        <v>0</v>
      </c>
      <c r="H790" s="605"/>
    </row>
    <row r="791" spans="1:8" s="603" customFormat="1" ht="15" x14ac:dyDescent="0.2">
      <c r="A791" s="470">
        <v>772</v>
      </c>
      <c r="B791" s="305"/>
      <c r="C791" s="332"/>
      <c r="D791" s="332"/>
      <c r="E791" s="332"/>
      <c r="F791" s="562"/>
      <c r="G791" s="560">
        <f t="shared" si="12"/>
        <v>0</v>
      </c>
      <c r="H791" s="605"/>
    </row>
    <row r="792" spans="1:8" s="603" customFormat="1" ht="15" x14ac:dyDescent="0.2">
      <c r="A792" s="470">
        <v>773</v>
      </c>
      <c r="B792" s="305"/>
      <c r="C792" s="332"/>
      <c r="D792" s="332"/>
      <c r="E792" s="332"/>
      <c r="F792" s="562"/>
      <c r="G792" s="560">
        <f t="shared" si="12"/>
        <v>0</v>
      </c>
      <c r="H792" s="605"/>
    </row>
    <row r="793" spans="1:8" s="603" customFormat="1" ht="15" x14ac:dyDescent="0.2">
      <c r="A793" s="470">
        <v>774</v>
      </c>
      <c r="B793" s="305"/>
      <c r="C793" s="332"/>
      <c r="D793" s="332"/>
      <c r="E793" s="332"/>
      <c r="F793" s="562"/>
      <c r="G793" s="560">
        <f t="shared" si="12"/>
        <v>0</v>
      </c>
      <c r="H793" s="605"/>
    </row>
    <row r="794" spans="1:8" s="603" customFormat="1" ht="15" x14ac:dyDescent="0.2">
      <c r="A794" s="470">
        <v>775</v>
      </c>
      <c r="B794" s="305"/>
      <c r="C794" s="332"/>
      <c r="D794" s="332"/>
      <c r="E794" s="332"/>
      <c r="F794" s="562"/>
      <c r="G794" s="560">
        <f t="shared" si="12"/>
        <v>0</v>
      </c>
      <c r="H794" s="605"/>
    </row>
    <row r="795" spans="1:8" s="603" customFormat="1" ht="15" x14ac:dyDescent="0.2">
      <c r="A795" s="470">
        <v>776</v>
      </c>
      <c r="B795" s="305"/>
      <c r="C795" s="332"/>
      <c r="D795" s="332"/>
      <c r="E795" s="332"/>
      <c r="F795" s="562"/>
      <c r="G795" s="560">
        <f t="shared" si="12"/>
        <v>0</v>
      </c>
      <c r="H795" s="605"/>
    </row>
    <row r="796" spans="1:8" s="603" customFormat="1" ht="15" x14ac:dyDescent="0.2">
      <c r="A796" s="470">
        <v>777</v>
      </c>
      <c r="B796" s="305"/>
      <c r="C796" s="332"/>
      <c r="D796" s="332"/>
      <c r="E796" s="332"/>
      <c r="F796" s="562"/>
      <c r="G796" s="560">
        <f t="shared" si="12"/>
        <v>0</v>
      </c>
      <c r="H796" s="605"/>
    </row>
    <row r="797" spans="1:8" s="603" customFormat="1" ht="15" x14ac:dyDescent="0.2">
      <c r="A797" s="470">
        <v>778</v>
      </c>
      <c r="B797" s="305"/>
      <c r="C797" s="332"/>
      <c r="D797" s="332"/>
      <c r="E797" s="332"/>
      <c r="F797" s="562"/>
      <c r="G797" s="560">
        <f t="shared" si="12"/>
        <v>0</v>
      </c>
      <c r="H797" s="605"/>
    </row>
    <row r="798" spans="1:8" s="603" customFormat="1" ht="15" x14ac:dyDescent="0.2">
      <c r="A798" s="470">
        <v>779</v>
      </c>
      <c r="B798" s="305"/>
      <c r="C798" s="332"/>
      <c r="D798" s="332"/>
      <c r="E798" s="332"/>
      <c r="F798" s="562"/>
      <c r="G798" s="560">
        <f t="shared" si="12"/>
        <v>0</v>
      </c>
      <c r="H798" s="605"/>
    </row>
    <row r="799" spans="1:8" s="603" customFormat="1" ht="15" x14ac:dyDescent="0.2">
      <c r="A799" s="470">
        <v>780</v>
      </c>
      <c r="B799" s="305"/>
      <c r="C799" s="332"/>
      <c r="D799" s="332"/>
      <c r="E799" s="332"/>
      <c r="F799" s="562"/>
      <c r="G799" s="560">
        <f t="shared" si="12"/>
        <v>0</v>
      </c>
      <c r="H799" s="605"/>
    </row>
    <row r="800" spans="1:8" s="603" customFormat="1" ht="15" x14ac:dyDescent="0.2">
      <c r="A800" s="470">
        <v>781</v>
      </c>
      <c r="B800" s="305"/>
      <c r="C800" s="332"/>
      <c r="D800" s="332"/>
      <c r="E800" s="332"/>
      <c r="F800" s="562"/>
      <c r="G800" s="560">
        <f t="shared" si="12"/>
        <v>0</v>
      </c>
      <c r="H800" s="605"/>
    </row>
    <row r="801" spans="1:8" s="603" customFormat="1" ht="15" x14ac:dyDescent="0.2">
      <c r="A801" s="470">
        <v>782</v>
      </c>
      <c r="B801" s="305"/>
      <c r="C801" s="332"/>
      <c r="D801" s="332"/>
      <c r="E801" s="332"/>
      <c r="F801" s="562"/>
      <c r="G801" s="560">
        <f t="shared" si="12"/>
        <v>0</v>
      </c>
      <c r="H801" s="605"/>
    </row>
    <row r="802" spans="1:8" s="603" customFormat="1" ht="15" x14ac:dyDescent="0.2">
      <c r="A802" s="470">
        <v>783</v>
      </c>
      <c r="B802" s="305"/>
      <c r="C802" s="332"/>
      <c r="D802" s="332"/>
      <c r="E802" s="332"/>
      <c r="F802" s="562"/>
      <c r="G802" s="560">
        <f t="shared" si="12"/>
        <v>0</v>
      </c>
      <c r="H802" s="605"/>
    </row>
    <row r="803" spans="1:8" s="603" customFormat="1" ht="15" x14ac:dyDescent="0.2">
      <c r="A803" s="470">
        <v>784</v>
      </c>
      <c r="B803" s="305"/>
      <c r="C803" s="332"/>
      <c r="D803" s="332"/>
      <c r="E803" s="332"/>
      <c r="F803" s="562"/>
      <c r="G803" s="560">
        <f t="shared" si="12"/>
        <v>0</v>
      </c>
      <c r="H803" s="605"/>
    </row>
    <row r="804" spans="1:8" s="603" customFormat="1" ht="15" x14ac:dyDescent="0.2">
      <c r="A804" s="470">
        <v>785</v>
      </c>
      <c r="B804" s="305"/>
      <c r="C804" s="332"/>
      <c r="D804" s="332"/>
      <c r="E804" s="332"/>
      <c r="F804" s="562"/>
      <c r="G804" s="560">
        <f t="shared" si="12"/>
        <v>0</v>
      </c>
      <c r="H804" s="605"/>
    </row>
    <row r="805" spans="1:8" s="603" customFormat="1" ht="15" x14ac:dyDescent="0.2">
      <c r="A805" s="470">
        <v>786</v>
      </c>
      <c r="B805" s="305"/>
      <c r="C805" s="332"/>
      <c r="D805" s="332"/>
      <c r="E805" s="332"/>
      <c r="F805" s="562"/>
      <c r="G805" s="560">
        <f t="shared" si="12"/>
        <v>0</v>
      </c>
      <c r="H805" s="605"/>
    </row>
    <row r="806" spans="1:8" s="603" customFormat="1" ht="15" x14ac:dyDescent="0.2">
      <c r="A806" s="470">
        <v>787</v>
      </c>
      <c r="B806" s="305"/>
      <c r="C806" s="332"/>
      <c r="D806" s="332"/>
      <c r="E806" s="332"/>
      <c r="F806" s="562"/>
      <c r="G806" s="560">
        <f t="shared" si="12"/>
        <v>0</v>
      </c>
      <c r="H806" s="605"/>
    </row>
    <row r="807" spans="1:8" s="603" customFormat="1" ht="15" x14ac:dyDescent="0.2">
      <c r="A807" s="470">
        <v>788</v>
      </c>
      <c r="B807" s="305"/>
      <c r="C807" s="332"/>
      <c r="D807" s="332"/>
      <c r="E807" s="332"/>
      <c r="F807" s="562"/>
      <c r="G807" s="560">
        <f t="shared" si="12"/>
        <v>0</v>
      </c>
      <c r="H807" s="605"/>
    </row>
    <row r="808" spans="1:8" s="603" customFormat="1" ht="15" x14ac:dyDescent="0.2">
      <c r="A808" s="470">
        <v>789</v>
      </c>
      <c r="B808" s="305"/>
      <c r="C808" s="332"/>
      <c r="D808" s="332"/>
      <c r="E808" s="332"/>
      <c r="F808" s="562"/>
      <c r="G808" s="560">
        <f t="shared" si="12"/>
        <v>0</v>
      </c>
      <c r="H808" s="605"/>
    </row>
    <row r="809" spans="1:8" s="603" customFormat="1" ht="15" x14ac:dyDescent="0.2">
      <c r="A809" s="470">
        <v>790</v>
      </c>
      <c r="B809" s="305"/>
      <c r="C809" s="332"/>
      <c r="D809" s="332"/>
      <c r="E809" s="332"/>
      <c r="F809" s="562"/>
      <c r="G809" s="560">
        <f t="shared" si="12"/>
        <v>0</v>
      </c>
      <c r="H809" s="605"/>
    </row>
    <row r="810" spans="1:8" s="603" customFormat="1" ht="15" x14ac:dyDescent="0.2">
      <c r="A810" s="470">
        <v>791</v>
      </c>
      <c r="B810" s="305"/>
      <c r="C810" s="332"/>
      <c r="D810" s="332"/>
      <c r="E810" s="332"/>
      <c r="F810" s="562"/>
      <c r="G810" s="560">
        <f t="shared" si="12"/>
        <v>0</v>
      </c>
      <c r="H810" s="605"/>
    </row>
    <row r="811" spans="1:8" s="603" customFormat="1" ht="15" x14ac:dyDescent="0.2">
      <c r="A811" s="470">
        <v>792</v>
      </c>
      <c r="B811" s="305"/>
      <c r="C811" s="332"/>
      <c r="D811" s="332"/>
      <c r="E811" s="332"/>
      <c r="F811" s="562"/>
      <c r="G811" s="560">
        <f t="shared" si="12"/>
        <v>0</v>
      </c>
      <c r="H811" s="605"/>
    </row>
    <row r="812" spans="1:8" s="603" customFormat="1" ht="15" x14ac:dyDescent="0.2">
      <c r="A812" s="470">
        <v>793</v>
      </c>
      <c r="B812" s="305"/>
      <c r="C812" s="332"/>
      <c r="D812" s="332"/>
      <c r="E812" s="332"/>
      <c r="F812" s="562"/>
      <c r="G812" s="560">
        <f t="shared" si="12"/>
        <v>0</v>
      </c>
      <c r="H812" s="605"/>
    </row>
    <row r="813" spans="1:8" s="603" customFormat="1" ht="15" x14ac:dyDescent="0.2">
      <c r="A813" s="470">
        <v>794</v>
      </c>
      <c r="B813" s="305"/>
      <c r="C813" s="332"/>
      <c r="D813" s="332"/>
      <c r="E813" s="332"/>
      <c r="F813" s="562"/>
      <c r="G813" s="560">
        <f t="shared" si="12"/>
        <v>0</v>
      </c>
      <c r="H813" s="605"/>
    </row>
    <row r="814" spans="1:8" s="603" customFormat="1" ht="15" x14ac:dyDescent="0.2">
      <c r="A814" s="470">
        <v>795</v>
      </c>
      <c r="B814" s="305"/>
      <c r="C814" s="332"/>
      <c r="D814" s="332"/>
      <c r="E814" s="332"/>
      <c r="F814" s="562"/>
      <c r="G814" s="560">
        <f t="shared" si="12"/>
        <v>0</v>
      </c>
      <c r="H814" s="605"/>
    </row>
    <row r="815" spans="1:8" s="603" customFormat="1" ht="15" x14ac:dyDescent="0.2">
      <c r="A815" s="470">
        <v>796</v>
      </c>
      <c r="B815" s="305"/>
      <c r="C815" s="332"/>
      <c r="D815" s="332"/>
      <c r="E815" s="332"/>
      <c r="F815" s="562"/>
      <c r="G815" s="560">
        <f t="shared" si="12"/>
        <v>0</v>
      </c>
      <c r="H815" s="605"/>
    </row>
    <row r="816" spans="1:8" s="603" customFormat="1" ht="15" x14ac:dyDescent="0.2">
      <c r="A816" s="470">
        <v>797</v>
      </c>
      <c r="B816" s="305"/>
      <c r="C816" s="332"/>
      <c r="D816" s="332"/>
      <c r="E816" s="332"/>
      <c r="F816" s="562"/>
      <c r="G816" s="560">
        <f t="shared" si="12"/>
        <v>0</v>
      </c>
      <c r="H816" s="605"/>
    </row>
    <row r="817" spans="1:8" s="603" customFormat="1" ht="15" x14ac:dyDescent="0.2">
      <c r="A817" s="470">
        <v>798</v>
      </c>
      <c r="B817" s="305"/>
      <c r="C817" s="332"/>
      <c r="D817" s="332"/>
      <c r="E817" s="332"/>
      <c r="F817" s="562"/>
      <c r="G817" s="560">
        <f t="shared" si="12"/>
        <v>0</v>
      </c>
      <c r="H817" s="605"/>
    </row>
    <row r="818" spans="1:8" s="603" customFormat="1" ht="15" x14ac:dyDescent="0.2">
      <c r="A818" s="470">
        <v>799</v>
      </c>
      <c r="B818" s="305"/>
      <c r="C818" s="332"/>
      <c r="D818" s="332"/>
      <c r="E818" s="332"/>
      <c r="F818" s="562"/>
      <c r="G818" s="560">
        <f t="shared" si="12"/>
        <v>0</v>
      </c>
      <c r="H818" s="605"/>
    </row>
    <row r="819" spans="1:8" s="603" customFormat="1" ht="15" x14ac:dyDescent="0.2">
      <c r="A819" s="470">
        <v>800</v>
      </c>
      <c r="B819" s="305"/>
      <c r="C819" s="332"/>
      <c r="D819" s="332"/>
      <c r="E819" s="332"/>
      <c r="F819" s="562"/>
      <c r="G819" s="560">
        <f t="shared" si="12"/>
        <v>0</v>
      </c>
      <c r="H819" s="605"/>
    </row>
    <row r="820" spans="1:8" s="603" customFormat="1" ht="15" x14ac:dyDescent="0.2">
      <c r="A820" s="470">
        <v>801</v>
      </c>
      <c r="B820" s="305"/>
      <c r="C820" s="332"/>
      <c r="D820" s="332"/>
      <c r="E820" s="332"/>
      <c r="F820" s="562"/>
      <c r="G820" s="560">
        <f t="shared" si="12"/>
        <v>0</v>
      </c>
      <c r="H820" s="605"/>
    </row>
    <row r="821" spans="1:8" s="603" customFormat="1" ht="15" x14ac:dyDescent="0.2">
      <c r="A821" s="470">
        <v>802</v>
      </c>
      <c r="B821" s="305"/>
      <c r="C821" s="332"/>
      <c r="D821" s="332"/>
      <c r="E821" s="332"/>
      <c r="F821" s="562"/>
      <c r="G821" s="560">
        <f t="shared" si="12"/>
        <v>0</v>
      </c>
      <c r="H821" s="605"/>
    </row>
    <row r="822" spans="1:8" s="603" customFormat="1" ht="15" x14ac:dyDescent="0.2">
      <c r="A822" s="470">
        <v>803</v>
      </c>
      <c r="B822" s="305"/>
      <c r="C822" s="332"/>
      <c r="D822" s="332"/>
      <c r="E822" s="332"/>
      <c r="F822" s="562"/>
      <c r="G822" s="560">
        <f t="shared" si="12"/>
        <v>0</v>
      </c>
      <c r="H822" s="605"/>
    </row>
    <row r="823" spans="1:8" s="603" customFormat="1" ht="15" x14ac:dyDescent="0.2">
      <c r="A823" s="470">
        <v>804</v>
      </c>
      <c r="B823" s="305"/>
      <c r="C823" s="332"/>
      <c r="D823" s="332"/>
      <c r="E823" s="332"/>
      <c r="F823" s="562"/>
      <c r="G823" s="560">
        <f t="shared" si="12"/>
        <v>0</v>
      </c>
      <c r="H823" s="605"/>
    </row>
    <row r="824" spans="1:8" s="603" customFormat="1" ht="15" x14ac:dyDescent="0.2">
      <c r="A824" s="470">
        <v>805</v>
      </c>
      <c r="B824" s="305"/>
      <c r="C824" s="332"/>
      <c r="D824" s="332"/>
      <c r="E824" s="332"/>
      <c r="F824" s="562"/>
      <c r="G824" s="560">
        <f t="shared" si="12"/>
        <v>0</v>
      </c>
      <c r="H824" s="605"/>
    </row>
    <row r="825" spans="1:8" s="603" customFormat="1" ht="15" x14ac:dyDescent="0.2">
      <c r="A825" s="470">
        <v>806</v>
      </c>
      <c r="B825" s="305"/>
      <c r="C825" s="332"/>
      <c r="D825" s="332"/>
      <c r="E825" s="332"/>
      <c r="F825" s="562"/>
      <c r="G825" s="560">
        <f t="shared" si="12"/>
        <v>0</v>
      </c>
      <c r="H825" s="605"/>
    </row>
    <row r="826" spans="1:8" s="603" customFormat="1" ht="15" x14ac:dyDescent="0.2">
      <c r="A826" s="470">
        <v>807</v>
      </c>
      <c r="B826" s="305"/>
      <c r="C826" s="332"/>
      <c r="D826" s="332"/>
      <c r="E826" s="332"/>
      <c r="F826" s="562"/>
      <c r="G826" s="560">
        <f t="shared" si="12"/>
        <v>0</v>
      </c>
      <c r="H826" s="605"/>
    </row>
    <row r="827" spans="1:8" s="603" customFormat="1" ht="15" x14ac:dyDescent="0.2">
      <c r="A827" s="470">
        <v>808</v>
      </c>
      <c r="B827" s="305"/>
      <c r="C827" s="332"/>
      <c r="D827" s="332"/>
      <c r="E827" s="332"/>
      <c r="F827" s="562"/>
      <c r="G827" s="560">
        <f t="shared" si="12"/>
        <v>0</v>
      </c>
      <c r="H827" s="605"/>
    </row>
    <row r="828" spans="1:8" s="603" customFormat="1" ht="15" x14ac:dyDescent="0.2">
      <c r="A828" s="470">
        <v>809</v>
      </c>
      <c r="B828" s="305"/>
      <c r="C828" s="332"/>
      <c r="D828" s="332"/>
      <c r="E828" s="332"/>
      <c r="F828" s="562"/>
      <c r="G828" s="560">
        <f t="shared" si="12"/>
        <v>0</v>
      </c>
      <c r="H828" s="605"/>
    </row>
    <row r="829" spans="1:8" s="603" customFormat="1" ht="15" x14ac:dyDescent="0.2">
      <c r="A829" s="470">
        <v>810</v>
      </c>
      <c r="B829" s="305"/>
      <c r="C829" s="332"/>
      <c r="D829" s="332"/>
      <c r="E829" s="332"/>
      <c r="F829" s="562"/>
      <c r="G829" s="560">
        <f t="shared" si="12"/>
        <v>0</v>
      </c>
      <c r="H829" s="605"/>
    </row>
    <row r="830" spans="1:8" s="603" customFormat="1" ht="15" x14ac:dyDescent="0.2">
      <c r="A830" s="470">
        <v>811</v>
      </c>
      <c r="B830" s="305"/>
      <c r="C830" s="332"/>
      <c r="D830" s="332"/>
      <c r="E830" s="332"/>
      <c r="F830" s="562"/>
      <c r="G830" s="560">
        <f t="shared" si="12"/>
        <v>0</v>
      </c>
      <c r="H830" s="605"/>
    </row>
    <row r="831" spans="1:8" s="603" customFormat="1" ht="15" x14ac:dyDescent="0.2">
      <c r="A831" s="470">
        <v>812</v>
      </c>
      <c r="B831" s="305"/>
      <c r="C831" s="332"/>
      <c r="D831" s="332"/>
      <c r="E831" s="332"/>
      <c r="F831" s="562"/>
      <c r="G831" s="560">
        <f t="shared" si="12"/>
        <v>0</v>
      </c>
      <c r="H831" s="605"/>
    </row>
    <row r="832" spans="1:8" s="603" customFormat="1" ht="15" x14ac:dyDescent="0.2">
      <c r="A832" s="470">
        <v>813</v>
      </c>
      <c r="B832" s="305"/>
      <c r="C832" s="332"/>
      <c r="D832" s="332"/>
      <c r="E832" s="332"/>
      <c r="F832" s="562"/>
      <c r="G832" s="560">
        <f t="shared" si="12"/>
        <v>0</v>
      </c>
      <c r="H832" s="605"/>
    </row>
    <row r="833" spans="1:8" s="603" customFormat="1" ht="15" x14ac:dyDescent="0.2">
      <c r="A833" s="470">
        <v>814</v>
      </c>
      <c r="B833" s="305"/>
      <c r="C833" s="332"/>
      <c r="D833" s="332"/>
      <c r="E833" s="332"/>
      <c r="F833" s="562"/>
      <c r="G833" s="560">
        <f t="shared" si="12"/>
        <v>0</v>
      </c>
      <c r="H833" s="605"/>
    </row>
    <row r="834" spans="1:8" s="603" customFormat="1" ht="15" x14ac:dyDescent="0.2">
      <c r="A834" s="470">
        <v>815</v>
      </c>
      <c r="B834" s="305"/>
      <c r="C834" s="332"/>
      <c r="D834" s="332"/>
      <c r="E834" s="332"/>
      <c r="F834" s="562"/>
      <c r="G834" s="560">
        <f t="shared" si="12"/>
        <v>0</v>
      </c>
      <c r="H834" s="605"/>
    </row>
    <row r="835" spans="1:8" s="603" customFormat="1" ht="15" x14ac:dyDescent="0.2">
      <c r="A835" s="470">
        <v>816</v>
      </c>
      <c r="B835" s="305"/>
      <c r="C835" s="332"/>
      <c r="D835" s="332"/>
      <c r="E835" s="332"/>
      <c r="F835" s="562"/>
      <c r="G835" s="560">
        <f t="shared" si="12"/>
        <v>0</v>
      </c>
      <c r="H835" s="605"/>
    </row>
    <row r="836" spans="1:8" s="603" customFormat="1" ht="15" x14ac:dyDescent="0.2">
      <c r="A836" s="470">
        <v>817</v>
      </c>
      <c r="B836" s="305"/>
      <c r="C836" s="332"/>
      <c r="D836" s="332"/>
      <c r="E836" s="332"/>
      <c r="F836" s="562"/>
      <c r="G836" s="560">
        <f t="shared" si="12"/>
        <v>0</v>
      </c>
      <c r="H836" s="605"/>
    </row>
    <row r="837" spans="1:8" s="603" customFormat="1" ht="15" x14ac:dyDescent="0.2">
      <c r="A837" s="470">
        <v>818</v>
      </c>
      <c r="B837" s="305"/>
      <c r="C837" s="332"/>
      <c r="D837" s="332"/>
      <c r="E837" s="332"/>
      <c r="F837" s="562"/>
      <c r="G837" s="560">
        <f t="shared" si="12"/>
        <v>0</v>
      </c>
      <c r="H837" s="605"/>
    </row>
    <row r="838" spans="1:8" s="603" customFormat="1" ht="15" x14ac:dyDescent="0.2">
      <c r="A838" s="470">
        <v>819</v>
      </c>
      <c r="B838" s="305"/>
      <c r="C838" s="332"/>
      <c r="D838" s="332"/>
      <c r="E838" s="332"/>
      <c r="F838" s="562"/>
      <c r="G838" s="560">
        <f t="shared" si="12"/>
        <v>0</v>
      </c>
      <c r="H838" s="605"/>
    </row>
    <row r="839" spans="1:8" s="603" customFormat="1" ht="15" x14ac:dyDescent="0.2">
      <c r="A839" s="470">
        <v>820</v>
      </c>
      <c r="B839" s="305"/>
      <c r="C839" s="332"/>
      <c r="D839" s="332"/>
      <c r="E839" s="332"/>
      <c r="F839" s="562"/>
      <c r="G839" s="560">
        <f t="shared" si="12"/>
        <v>0</v>
      </c>
      <c r="H839" s="605"/>
    </row>
    <row r="840" spans="1:8" s="603" customFormat="1" ht="15" x14ac:dyDescent="0.2">
      <c r="A840" s="470">
        <v>821</v>
      </c>
      <c r="B840" s="305"/>
      <c r="C840" s="332"/>
      <c r="D840" s="332"/>
      <c r="E840" s="332"/>
      <c r="F840" s="562"/>
      <c r="G840" s="560">
        <f t="shared" si="12"/>
        <v>0</v>
      </c>
      <c r="H840" s="605"/>
    </row>
    <row r="841" spans="1:8" s="603" customFormat="1" ht="15" x14ac:dyDescent="0.2">
      <c r="A841" s="470">
        <v>822</v>
      </c>
      <c r="B841" s="305"/>
      <c r="C841" s="332"/>
      <c r="D841" s="332"/>
      <c r="E841" s="332"/>
      <c r="F841" s="562"/>
      <c r="G841" s="560">
        <f t="shared" si="12"/>
        <v>0</v>
      </c>
      <c r="H841" s="605"/>
    </row>
    <row r="842" spans="1:8" s="603" customFormat="1" ht="15" x14ac:dyDescent="0.2">
      <c r="A842" s="470">
        <v>823</v>
      </c>
      <c r="B842" s="305"/>
      <c r="C842" s="332"/>
      <c r="D842" s="332"/>
      <c r="E842" s="332"/>
      <c r="F842" s="562"/>
      <c r="G842" s="560">
        <f t="shared" si="12"/>
        <v>0</v>
      </c>
      <c r="H842" s="605"/>
    </row>
    <row r="843" spans="1:8" s="603" customFormat="1" ht="15" x14ac:dyDescent="0.2">
      <c r="A843" s="470">
        <v>824</v>
      </c>
      <c r="B843" s="305"/>
      <c r="C843" s="332"/>
      <c r="D843" s="332"/>
      <c r="E843" s="332"/>
      <c r="F843" s="562"/>
      <c r="G843" s="560">
        <f t="shared" si="12"/>
        <v>0</v>
      </c>
      <c r="H843" s="605"/>
    </row>
    <row r="844" spans="1:8" s="603" customFormat="1" ht="15" x14ac:dyDescent="0.2">
      <c r="A844" s="470">
        <v>825</v>
      </c>
      <c r="B844" s="305"/>
      <c r="C844" s="332"/>
      <c r="D844" s="332"/>
      <c r="E844" s="332"/>
      <c r="F844" s="562"/>
      <c r="G844" s="560">
        <f t="shared" si="12"/>
        <v>0</v>
      </c>
      <c r="H844" s="605"/>
    </row>
    <row r="845" spans="1:8" s="603" customFormat="1" ht="15" x14ac:dyDescent="0.2">
      <c r="A845" s="470">
        <v>826</v>
      </c>
      <c r="B845" s="305"/>
      <c r="C845" s="332"/>
      <c r="D845" s="332"/>
      <c r="E845" s="332"/>
      <c r="F845" s="562"/>
      <c r="G845" s="560">
        <f t="shared" si="12"/>
        <v>0</v>
      </c>
      <c r="H845" s="605"/>
    </row>
    <row r="846" spans="1:8" s="603" customFormat="1" ht="15" x14ac:dyDescent="0.2">
      <c r="A846" s="470">
        <v>827</v>
      </c>
      <c r="B846" s="305"/>
      <c r="C846" s="332"/>
      <c r="D846" s="332"/>
      <c r="E846" s="332"/>
      <c r="F846" s="562"/>
      <c r="G846" s="560">
        <f t="shared" si="12"/>
        <v>0</v>
      </c>
      <c r="H846" s="605"/>
    </row>
    <row r="847" spans="1:8" s="603" customFormat="1" ht="15" x14ac:dyDescent="0.2">
      <c r="A847" s="470">
        <v>828</v>
      </c>
      <c r="B847" s="305"/>
      <c r="C847" s="332"/>
      <c r="D847" s="332"/>
      <c r="E847" s="332"/>
      <c r="F847" s="562"/>
      <c r="G847" s="560">
        <f t="shared" si="12"/>
        <v>0</v>
      </c>
      <c r="H847" s="605"/>
    </row>
    <row r="848" spans="1:8" s="603" customFormat="1" ht="15" x14ac:dyDescent="0.2">
      <c r="A848" s="470">
        <v>829</v>
      </c>
      <c r="B848" s="305"/>
      <c r="C848" s="332"/>
      <c r="D848" s="332"/>
      <c r="E848" s="332"/>
      <c r="F848" s="562"/>
      <c r="G848" s="560">
        <f t="shared" si="12"/>
        <v>0</v>
      </c>
      <c r="H848" s="605"/>
    </row>
    <row r="849" spans="1:8" s="603" customFormat="1" ht="15" x14ac:dyDescent="0.2">
      <c r="A849" s="470">
        <v>830</v>
      </c>
      <c r="B849" s="305"/>
      <c r="C849" s="332"/>
      <c r="D849" s="332"/>
      <c r="E849" s="332"/>
      <c r="F849" s="562"/>
      <c r="G849" s="560">
        <f t="shared" si="12"/>
        <v>0</v>
      </c>
      <c r="H849" s="605"/>
    </row>
    <row r="850" spans="1:8" s="603" customFormat="1" ht="15" x14ac:dyDescent="0.2">
      <c r="A850" s="470">
        <v>831</v>
      </c>
      <c r="B850" s="305"/>
      <c r="C850" s="332"/>
      <c r="D850" s="332"/>
      <c r="E850" s="332"/>
      <c r="F850" s="562"/>
      <c r="G850" s="560">
        <f t="shared" si="12"/>
        <v>0</v>
      </c>
      <c r="H850" s="605"/>
    </row>
    <row r="851" spans="1:8" s="603" customFormat="1" ht="15" x14ac:dyDescent="0.2">
      <c r="A851" s="470">
        <v>832</v>
      </c>
      <c r="B851" s="305"/>
      <c r="C851" s="332"/>
      <c r="D851" s="332"/>
      <c r="E851" s="332"/>
      <c r="F851" s="562"/>
      <c r="G851" s="560">
        <f t="shared" si="12"/>
        <v>0</v>
      </c>
      <c r="H851" s="605"/>
    </row>
    <row r="852" spans="1:8" s="603" customFormat="1" ht="15" x14ac:dyDescent="0.2">
      <c r="A852" s="470">
        <v>833</v>
      </c>
      <c r="B852" s="305"/>
      <c r="C852" s="332"/>
      <c r="D852" s="332"/>
      <c r="E852" s="332"/>
      <c r="F852" s="562"/>
      <c r="G852" s="560">
        <f t="shared" si="12"/>
        <v>0</v>
      </c>
      <c r="H852" s="605"/>
    </row>
    <row r="853" spans="1:8" s="603" customFormat="1" ht="15" x14ac:dyDescent="0.2">
      <c r="A853" s="470">
        <v>834</v>
      </c>
      <c r="B853" s="305"/>
      <c r="C853" s="332"/>
      <c r="D853" s="332"/>
      <c r="E853" s="332"/>
      <c r="F853" s="562"/>
      <c r="G853" s="560">
        <f t="shared" ref="G853:G916" si="13">ROUND(ROUNDDOWN(F853,0)*0.3,2)</f>
        <v>0</v>
      </c>
      <c r="H853" s="605"/>
    </row>
    <row r="854" spans="1:8" s="603" customFormat="1" ht="15" x14ac:dyDescent="0.2">
      <c r="A854" s="470">
        <v>835</v>
      </c>
      <c r="B854" s="305"/>
      <c r="C854" s="332"/>
      <c r="D854" s="332"/>
      <c r="E854" s="332"/>
      <c r="F854" s="562"/>
      <c r="G854" s="560">
        <f t="shared" si="13"/>
        <v>0</v>
      </c>
      <c r="H854" s="605"/>
    </row>
    <row r="855" spans="1:8" s="603" customFormat="1" ht="15" x14ac:dyDescent="0.2">
      <c r="A855" s="470">
        <v>836</v>
      </c>
      <c r="B855" s="305"/>
      <c r="C855" s="332"/>
      <c r="D855" s="332"/>
      <c r="E855" s="332"/>
      <c r="F855" s="562"/>
      <c r="G855" s="560">
        <f t="shared" si="13"/>
        <v>0</v>
      </c>
      <c r="H855" s="605"/>
    </row>
    <row r="856" spans="1:8" s="603" customFormat="1" ht="15" x14ac:dyDescent="0.2">
      <c r="A856" s="470">
        <v>837</v>
      </c>
      <c r="B856" s="305"/>
      <c r="C856" s="332"/>
      <c r="D856" s="332"/>
      <c r="E856" s="332"/>
      <c r="F856" s="562"/>
      <c r="G856" s="560">
        <f t="shared" si="13"/>
        <v>0</v>
      </c>
      <c r="H856" s="605"/>
    </row>
    <row r="857" spans="1:8" s="603" customFormat="1" ht="15" x14ac:dyDescent="0.2">
      <c r="A857" s="470">
        <v>838</v>
      </c>
      <c r="B857" s="305"/>
      <c r="C857" s="332"/>
      <c r="D857" s="332"/>
      <c r="E857" s="332"/>
      <c r="F857" s="562"/>
      <c r="G857" s="560">
        <f t="shared" si="13"/>
        <v>0</v>
      </c>
      <c r="H857" s="605"/>
    </row>
    <row r="858" spans="1:8" s="603" customFormat="1" ht="15" x14ac:dyDescent="0.2">
      <c r="A858" s="470">
        <v>839</v>
      </c>
      <c r="B858" s="305"/>
      <c r="C858" s="332"/>
      <c r="D858" s="332"/>
      <c r="E858" s="332"/>
      <c r="F858" s="562"/>
      <c r="G858" s="560">
        <f t="shared" si="13"/>
        <v>0</v>
      </c>
      <c r="H858" s="605"/>
    </row>
    <row r="859" spans="1:8" s="603" customFormat="1" ht="15" x14ac:dyDescent="0.2">
      <c r="A859" s="470">
        <v>840</v>
      </c>
      <c r="B859" s="305"/>
      <c r="C859" s="332"/>
      <c r="D859" s="332"/>
      <c r="E859" s="332"/>
      <c r="F859" s="562"/>
      <c r="G859" s="560">
        <f t="shared" si="13"/>
        <v>0</v>
      </c>
      <c r="H859" s="605"/>
    </row>
    <row r="860" spans="1:8" s="603" customFormat="1" ht="15" x14ac:dyDescent="0.2">
      <c r="A860" s="470">
        <v>841</v>
      </c>
      <c r="B860" s="305"/>
      <c r="C860" s="332"/>
      <c r="D860" s="332"/>
      <c r="E860" s="332"/>
      <c r="F860" s="562"/>
      <c r="G860" s="560">
        <f t="shared" si="13"/>
        <v>0</v>
      </c>
      <c r="H860" s="605"/>
    </row>
    <row r="861" spans="1:8" s="603" customFormat="1" ht="15" x14ac:dyDescent="0.2">
      <c r="A861" s="470">
        <v>842</v>
      </c>
      <c r="B861" s="305"/>
      <c r="C861" s="332"/>
      <c r="D861" s="332"/>
      <c r="E861" s="332"/>
      <c r="F861" s="562"/>
      <c r="G861" s="560">
        <f t="shared" si="13"/>
        <v>0</v>
      </c>
      <c r="H861" s="605"/>
    </row>
    <row r="862" spans="1:8" s="603" customFormat="1" ht="15" x14ac:dyDescent="0.2">
      <c r="A862" s="470">
        <v>843</v>
      </c>
      <c r="B862" s="305"/>
      <c r="C862" s="332"/>
      <c r="D862" s="332"/>
      <c r="E862" s="332"/>
      <c r="F862" s="562"/>
      <c r="G862" s="560">
        <f t="shared" si="13"/>
        <v>0</v>
      </c>
      <c r="H862" s="605"/>
    </row>
    <row r="863" spans="1:8" s="603" customFormat="1" ht="15" x14ac:dyDescent="0.2">
      <c r="A863" s="470">
        <v>844</v>
      </c>
      <c r="B863" s="305"/>
      <c r="C863" s="332"/>
      <c r="D863" s="332"/>
      <c r="E863" s="332"/>
      <c r="F863" s="562"/>
      <c r="G863" s="560">
        <f t="shared" si="13"/>
        <v>0</v>
      </c>
      <c r="H863" s="605"/>
    </row>
    <row r="864" spans="1:8" s="603" customFormat="1" ht="15" x14ac:dyDescent="0.2">
      <c r="A864" s="470">
        <v>845</v>
      </c>
      <c r="B864" s="305"/>
      <c r="C864" s="332"/>
      <c r="D864" s="332"/>
      <c r="E864" s="332"/>
      <c r="F864" s="562"/>
      <c r="G864" s="560">
        <f t="shared" si="13"/>
        <v>0</v>
      </c>
      <c r="H864" s="605"/>
    </row>
    <row r="865" spans="1:8" s="603" customFormat="1" ht="15" x14ac:dyDescent="0.2">
      <c r="A865" s="470">
        <v>846</v>
      </c>
      <c r="B865" s="305"/>
      <c r="C865" s="332"/>
      <c r="D865" s="332"/>
      <c r="E865" s="332"/>
      <c r="F865" s="562"/>
      <c r="G865" s="560">
        <f t="shared" si="13"/>
        <v>0</v>
      </c>
      <c r="H865" s="605"/>
    </row>
    <row r="866" spans="1:8" s="603" customFormat="1" ht="15" x14ac:dyDescent="0.2">
      <c r="A866" s="470">
        <v>847</v>
      </c>
      <c r="B866" s="305"/>
      <c r="C866" s="332"/>
      <c r="D866" s="332"/>
      <c r="E866" s="332"/>
      <c r="F866" s="562"/>
      <c r="G866" s="560">
        <f t="shared" si="13"/>
        <v>0</v>
      </c>
      <c r="H866" s="605"/>
    </row>
    <row r="867" spans="1:8" s="603" customFormat="1" ht="15" x14ac:dyDescent="0.2">
      <c r="A867" s="470">
        <v>848</v>
      </c>
      <c r="B867" s="305"/>
      <c r="C867" s="332"/>
      <c r="D867" s="332"/>
      <c r="E867" s="332"/>
      <c r="F867" s="562"/>
      <c r="G867" s="560">
        <f t="shared" si="13"/>
        <v>0</v>
      </c>
      <c r="H867" s="605"/>
    </row>
    <row r="868" spans="1:8" s="603" customFormat="1" ht="15" x14ac:dyDescent="0.2">
      <c r="A868" s="470">
        <v>849</v>
      </c>
      <c r="B868" s="305"/>
      <c r="C868" s="332"/>
      <c r="D868" s="332"/>
      <c r="E868" s="332"/>
      <c r="F868" s="562"/>
      <c r="G868" s="560">
        <f t="shared" si="13"/>
        <v>0</v>
      </c>
      <c r="H868" s="605"/>
    </row>
    <row r="869" spans="1:8" s="603" customFormat="1" ht="15" x14ac:dyDescent="0.2">
      <c r="A869" s="470">
        <v>850</v>
      </c>
      <c r="B869" s="305"/>
      <c r="C869" s="332"/>
      <c r="D869" s="332"/>
      <c r="E869" s="332"/>
      <c r="F869" s="562"/>
      <c r="G869" s="560">
        <f t="shared" si="13"/>
        <v>0</v>
      </c>
      <c r="H869" s="605"/>
    </row>
    <row r="870" spans="1:8" s="603" customFormat="1" ht="15" x14ac:dyDescent="0.2">
      <c r="A870" s="470">
        <v>851</v>
      </c>
      <c r="B870" s="305"/>
      <c r="C870" s="332"/>
      <c r="D870" s="332"/>
      <c r="E870" s="332"/>
      <c r="F870" s="562"/>
      <c r="G870" s="560">
        <f t="shared" si="13"/>
        <v>0</v>
      </c>
      <c r="H870" s="605"/>
    </row>
    <row r="871" spans="1:8" s="603" customFormat="1" ht="15" x14ac:dyDescent="0.2">
      <c r="A871" s="470">
        <v>852</v>
      </c>
      <c r="B871" s="305"/>
      <c r="C871" s="332"/>
      <c r="D871" s="332"/>
      <c r="E871" s="332"/>
      <c r="F871" s="562"/>
      <c r="G871" s="560">
        <f t="shared" si="13"/>
        <v>0</v>
      </c>
      <c r="H871" s="605"/>
    </row>
    <row r="872" spans="1:8" s="603" customFormat="1" ht="15" x14ac:dyDescent="0.2">
      <c r="A872" s="470">
        <v>853</v>
      </c>
      <c r="B872" s="305"/>
      <c r="C872" s="332"/>
      <c r="D872" s="332"/>
      <c r="E872" s="332"/>
      <c r="F872" s="562"/>
      <c r="G872" s="560">
        <f t="shared" si="13"/>
        <v>0</v>
      </c>
      <c r="H872" s="605"/>
    </row>
    <row r="873" spans="1:8" s="603" customFormat="1" ht="15" x14ac:dyDescent="0.2">
      <c r="A873" s="470">
        <v>854</v>
      </c>
      <c r="B873" s="305"/>
      <c r="C873" s="332"/>
      <c r="D873" s="332"/>
      <c r="E873" s="332"/>
      <c r="F873" s="562"/>
      <c r="G873" s="560">
        <f t="shared" si="13"/>
        <v>0</v>
      </c>
      <c r="H873" s="605"/>
    </row>
    <row r="874" spans="1:8" s="603" customFormat="1" ht="15" x14ac:dyDescent="0.2">
      <c r="A874" s="470">
        <v>855</v>
      </c>
      <c r="B874" s="305"/>
      <c r="C874" s="332"/>
      <c r="D874" s="332"/>
      <c r="E874" s="332"/>
      <c r="F874" s="562"/>
      <c r="G874" s="560">
        <f t="shared" si="13"/>
        <v>0</v>
      </c>
      <c r="H874" s="605"/>
    </row>
    <row r="875" spans="1:8" s="603" customFormat="1" ht="15" x14ac:dyDescent="0.2">
      <c r="A875" s="470">
        <v>856</v>
      </c>
      <c r="B875" s="305"/>
      <c r="C875" s="332"/>
      <c r="D875" s="332"/>
      <c r="E875" s="332"/>
      <c r="F875" s="562"/>
      <c r="G875" s="560">
        <f t="shared" si="13"/>
        <v>0</v>
      </c>
      <c r="H875" s="605"/>
    </row>
    <row r="876" spans="1:8" s="603" customFormat="1" ht="15" x14ac:dyDescent="0.2">
      <c r="A876" s="470">
        <v>857</v>
      </c>
      <c r="B876" s="305"/>
      <c r="C876" s="332"/>
      <c r="D876" s="332"/>
      <c r="E876" s="332"/>
      <c r="F876" s="562"/>
      <c r="G876" s="560">
        <f t="shared" si="13"/>
        <v>0</v>
      </c>
      <c r="H876" s="605"/>
    </row>
    <row r="877" spans="1:8" s="603" customFormat="1" ht="15" x14ac:dyDescent="0.2">
      <c r="A877" s="470">
        <v>858</v>
      </c>
      <c r="B877" s="305"/>
      <c r="C877" s="332"/>
      <c r="D877" s="332"/>
      <c r="E877" s="332"/>
      <c r="F877" s="562"/>
      <c r="G877" s="560">
        <f t="shared" si="13"/>
        <v>0</v>
      </c>
      <c r="H877" s="605"/>
    </row>
    <row r="878" spans="1:8" s="603" customFormat="1" ht="15" x14ac:dyDescent="0.2">
      <c r="A878" s="470">
        <v>859</v>
      </c>
      <c r="B878" s="305"/>
      <c r="C878" s="332"/>
      <c r="D878" s="332"/>
      <c r="E878" s="332"/>
      <c r="F878" s="562"/>
      <c r="G878" s="560">
        <f t="shared" si="13"/>
        <v>0</v>
      </c>
      <c r="H878" s="605"/>
    </row>
    <row r="879" spans="1:8" s="603" customFormat="1" ht="15" x14ac:dyDescent="0.2">
      <c r="A879" s="470">
        <v>860</v>
      </c>
      <c r="B879" s="305"/>
      <c r="C879" s="332"/>
      <c r="D879" s="332"/>
      <c r="E879" s="332"/>
      <c r="F879" s="562"/>
      <c r="G879" s="560">
        <f t="shared" si="13"/>
        <v>0</v>
      </c>
      <c r="H879" s="605"/>
    </row>
    <row r="880" spans="1:8" s="603" customFormat="1" ht="15" x14ac:dyDescent="0.2">
      <c r="A880" s="470">
        <v>861</v>
      </c>
      <c r="B880" s="305"/>
      <c r="C880" s="332"/>
      <c r="D880" s="332"/>
      <c r="E880" s="332"/>
      <c r="F880" s="562"/>
      <c r="G880" s="560">
        <f t="shared" si="13"/>
        <v>0</v>
      </c>
      <c r="H880" s="605"/>
    </row>
    <row r="881" spans="1:8" s="603" customFormat="1" ht="15" x14ac:dyDescent="0.2">
      <c r="A881" s="470">
        <v>862</v>
      </c>
      <c r="B881" s="305"/>
      <c r="C881" s="332"/>
      <c r="D881" s="332"/>
      <c r="E881" s="332"/>
      <c r="F881" s="562"/>
      <c r="G881" s="560">
        <f t="shared" si="13"/>
        <v>0</v>
      </c>
      <c r="H881" s="605"/>
    </row>
    <row r="882" spans="1:8" s="603" customFormat="1" ht="15" x14ac:dyDescent="0.2">
      <c r="A882" s="470">
        <v>863</v>
      </c>
      <c r="B882" s="305"/>
      <c r="C882" s="332"/>
      <c r="D882" s="332"/>
      <c r="E882" s="332"/>
      <c r="F882" s="562"/>
      <c r="G882" s="560">
        <f t="shared" si="13"/>
        <v>0</v>
      </c>
      <c r="H882" s="605"/>
    </row>
    <row r="883" spans="1:8" s="603" customFormat="1" ht="15" x14ac:dyDescent="0.2">
      <c r="A883" s="470">
        <v>864</v>
      </c>
      <c r="B883" s="305"/>
      <c r="C883" s="332"/>
      <c r="D883" s="332"/>
      <c r="E883" s="332"/>
      <c r="F883" s="562"/>
      <c r="G883" s="560">
        <f t="shared" si="13"/>
        <v>0</v>
      </c>
      <c r="H883" s="605"/>
    </row>
    <row r="884" spans="1:8" s="603" customFormat="1" ht="15" x14ac:dyDescent="0.2">
      <c r="A884" s="470">
        <v>865</v>
      </c>
      <c r="B884" s="305"/>
      <c r="C884" s="332"/>
      <c r="D884" s="332"/>
      <c r="E884" s="332"/>
      <c r="F884" s="562"/>
      <c r="G884" s="560">
        <f t="shared" si="13"/>
        <v>0</v>
      </c>
      <c r="H884" s="605"/>
    </row>
    <row r="885" spans="1:8" s="603" customFormat="1" ht="15" x14ac:dyDescent="0.2">
      <c r="A885" s="470">
        <v>866</v>
      </c>
      <c r="B885" s="305"/>
      <c r="C885" s="332"/>
      <c r="D885" s="332"/>
      <c r="E885" s="332"/>
      <c r="F885" s="562"/>
      <c r="G885" s="560">
        <f t="shared" si="13"/>
        <v>0</v>
      </c>
      <c r="H885" s="605"/>
    </row>
    <row r="886" spans="1:8" s="603" customFormat="1" ht="15" x14ac:dyDescent="0.2">
      <c r="A886" s="470">
        <v>867</v>
      </c>
      <c r="B886" s="305"/>
      <c r="C886" s="332"/>
      <c r="D886" s="332"/>
      <c r="E886" s="332"/>
      <c r="F886" s="562"/>
      <c r="G886" s="560">
        <f t="shared" si="13"/>
        <v>0</v>
      </c>
      <c r="H886" s="605"/>
    </row>
    <row r="887" spans="1:8" s="603" customFormat="1" ht="15" x14ac:dyDescent="0.2">
      <c r="A887" s="470">
        <v>868</v>
      </c>
      <c r="B887" s="305"/>
      <c r="C887" s="332"/>
      <c r="D887" s="332"/>
      <c r="E887" s="332"/>
      <c r="F887" s="562"/>
      <c r="G887" s="560">
        <f t="shared" si="13"/>
        <v>0</v>
      </c>
      <c r="H887" s="605"/>
    </row>
    <row r="888" spans="1:8" s="603" customFormat="1" ht="15" x14ac:dyDescent="0.2">
      <c r="A888" s="470">
        <v>869</v>
      </c>
      <c r="B888" s="305"/>
      <c r="C888" s="332"/>
      <c r="D888" s="332"/>
      <c r="E888" s="332"/>
      <c r="F888" s="562"/>
      <c r="G888" s="560">
        <f t="shared" si="13"/>
        <v>0</v>
      </c>
      <c r="H888" s="605"/>
    </row>
    <row r="889" spans="1:8" s="603" customFormat="1" ht="15" x14ac:dyDescent="0.2">
      <c r="A889" s="470">
        <v>870</v>
      </c>
      <c r="B889" s="305"/>
      <c r="C889" s="332"/>
      <c r="D889" s="332"/>
      <c r="E889" s="332"/>
      <c r="F889" s="562"/>
      <c r="G889" s="560">
        <f t="shared" si="13"/>
        <v>0</v>
      </c>
      <c r="H889" s="605"/>
    </row>
    <row r="890" spans="1:8" s="603" customFormat="1" ht="15" x14ac:dyDescent="0.2">
      <c r="A890" s="470">
        <v>871</v>
      </c>
      <c r="B890" s="305"/>
      <c r="C890" s="332"/>
      <c r="D890" s="332"/>
      <c r="E890" s="332"/>
      <c r="F890" s="562"/>
      <c r="G890" s="560">
        <f t="shared" si="13"/>
        <v>0</v>
      </c>
      <c r="H890" s="605"/>
    </row>
    <row r="891" spans="1:8" s="603" customFormat="1" ht="15" x14ac:dyDescent="0.2">
      <c r="A891" s="470">
        <v>872</v>
      </c>
      <c r="B891" s="305"/>
      <c r="C891" s="332"/>
      <c r="D891" s="332"/>
      <c r="E891" s="332"/>
      <c r="F891" s="562"/>
      <c r="G891" s="560">
        <f t="shared" si="13"/>
        <v>0</v>
      </c>
      <c r="H891" s="605"/>
    </row>
    <row r="892" spans="1:8" s="603" customFormat="1" ht="15" x14ac:dyDescent="0.2">
      <c r="A892" s="470">
        <v>873</v>
      </c>
      <c r="B892" s="305"/>
      <c r="C892" s="332"/>
      <c r="D892" s="332"/>
      <c r="E892" s="332"/>
      <c r="F892" s="562"/>
      <c r="G892" s="560">
        <f t="shared" si="13"/>
        <v>0</v>
      </c>
      <c r="H892" s="605"/>
    </row>
    <row r="893" spans="1:8" s="603" customFormat="1" ht="15" x14ac:dyDescent="0.2">
      <c r="A893" s="470">
        <v>874</v>
      </c>
      <c r="B893" s="305"/>
      <c r="C893" s="332"/>
      <c r="D893" s="332"/>
      <c r="E893" s="332"/>
      <c r="F893" s="562"/>
      <c r="G893" s="560">
        <f t="shared" si="13"/>
        <v>0</v>
      </c>
      <c r="H893" s="605"/>
    </row>
    <row r="894" spans="1:8" s="603" customFormat="1" ht="15" x14ac:dyDescent="0.2">
      <c r="A894" s="470">
        <v>875</v>
      </c>
      <c r="B894" s="305"/>
      <c r="C894" s="332"/>
      <c r="D894" s="332"/>
      <c r="E894" s="332"/>
      <c r="F894" s="562"/>
      <c r="G894" s="560">
        <f t="shared" si="13"/>
        <v>0</v>
      </c>
      <c r="H894" s="605"/>
    </row>
    <row r="895" spans="1:8" s="603" customFormat="1" ht="15" x14ac:dyDescent="0.2">
      <c r="A895" s="470">
        <v>876</v>
      </c>
      <c r="B895" s="305"/>
      <c r="C895" s="332"/>
      <c r="D895" s="332"/>
      <c r="E895" s="332"/>
      <c r="F895" s="562"/>
      <c r="G895" s="560">
        <f t="shared" si="13"/>
        <v>0</v>
      </c>
      <c r="H895" s="605"/>
    </row>
    <row r="896" spans="1:8" s="603" customFormat="1" ht="15" x14ac:dyDescent="0.2">
      <c r="A896" s="470">
        <v>877</v>
      </c>
      <c r="B896" s="305"/>
      <c r="C896" s="332"/>
      <c r="D896" s="332"/>
      <c r="E896" s="332"/>
      <c r="F896" s="562"/>
      <c r="G896" s="560">
        <f t="shared" si="13"/>
        <v>0</v>
      </c>
      <c r="H896" s="605"/>
    </row>
    <row r="897" spans="1:8" s="603" customFormat="1" ht="15" x14ac:dyDescent="0.2">
      <c r="A897" s="470">
        <v>878</v>
      </c>
      <c r="B897" s="305"/>
      <c r="C897" s="332"/>
      <c r="D897" s="332"/>
      <c r="E897" s="332"/>
      <c r="F897" s="562"/>
      <c r="G897" s="560">
        <f t="shared" si="13"/>
        <v>0</v>
      </c>
      <c r="H897" s="605"/>
    </row>
    <row r="898" spans="1:8" s="603" customFormat="1" ht="15" x14ac:dyDescent="0.2">
      <c r="A898" s="470">
        <v>879</v>
      </c>
      <c r="B898" s="305"/>
      <c r="C898" s="332"/>
      <c r="D898" s="332"/>
      <c r="E898" s="332"/>
      <c r="F898" s="562"/>
      <c r="G898" s="560">
        <f t="shared" si="13"/>
        <v>0</v>
      </c>
      <c r="H898" s="605"/>
    </row>
    <row r="899" spans="1:8" s="603" customFormat="1" ht="15" x14ac:dyDescent="0.2">
      <c r="A899" s="470">
        <v>880</v>
      </c>
      <c r="B899" s="305"/>
      <c r="C899" s="332"/>
      <c r="D899" s="332"/>
      <c r="E899" s="332"/>
      <c r="F899" s="562"/>
      <c r="G899" s="560">
        <f t="shared" si="13"/>
        <v>0</v>
      </c>
      <c r="H899" s="605"/>
    </row>
    <row r="900" spans="1:8" s="603" customFormat="1" ht="15" x14ac:dyDescent="0.2">
      <c r="A900" s="470">
        <v>881</v>
      </c>
      <c r="B900" s="305"/>
      <c r="C900" s="332"/>
      <c r="D900" s="332"/>
      <c r="E900" s="332"/>
      <c r="F900" s="562"/>
      <c r="G900" s="560">
        <f t="shared" si="13"/>
        <v>0</v>
      </c>
      <c r="H900" s="605"/>
    </row>
    <row r="901" spans="1:8" s="603" customFormat="1" ht="15" x14ac:dyDescent="0.2">
      <c r="A901" s="470">
        <v>882</v>
      </c>
      <c r="B901" s="305"/>
      <c r="C901" s="332"/>
      <c r="D901" s="332"/>
      <c r="E901" s="332"/>
      <c r="F901" s="562"/>
      <c r="G901" s="560">
        <f t="shared" si="13"/>
        <v>0</v>
      </c>
      <c r="H901" s="605"/>
    </row>
    <row r="902" spans="1:8" s="603" customFormat="1" ht="15" x14ac:dyDescent="0.2">
      <c r="A902" s="470">
        <v>883</v>
      </c>
      <c r="B902" s="305"/>
      <c r="C902" s="332"/>
      <c r="D902" s="332"/>
      <c r="E902" s="332"/>
      <c r="F902" s="562"/>
      <c r="G902" s="560">
        <f t="shared" si="13"/>
        <v>0</v>
      </c>
      <c r="H902" s="605"/>
    </row>
    <row r="903" spans="1:8" s="603" customFormat="1" ht="15" x14ac:dyDescent="0.2">
      <c r="A903" s="470">
        <v>884</v>
      </c>
      <c r="B903" s="305"/>
      <c r="C903" s="332"/>
      <c r="D903" s="332"/>
      <c r="E903" s="332"/>
      <c r="F903" s="562"/>
      <c r="G903" s="560">
        <f t="shared" si="13"/>
        <v>0</v>
      </c>
      <c r="H903" s="605"/>
    </row>
    <row r="904" spans="1:8" s="603" customFormat="1" ht="15" x14ac:dyDescent="0.2">
      <c r="A904" s="470">
        <v>885</v>
      </c>
      <c r="B904" s="305"/>
      <c r="C904" s="332"/>
      <c r="D904" s="332"/>
      <c r="E904" s="332"/>
      <c r="F904" s="562"/>
      <c r="G904" s="560">
        <f t="shared" si="13"/>
        <v>0</v>
      </c>
      <c r="H904" s="605"/>
    </row>
    <row r="905" spans="1:8" s="603" customFormat="1" ht="15" x14ac:dyDescent="0.2">
      <c r="A905" s="470">
        <v>886</v>
      </c>
      <c r="B905" s="305"/>
      <c r="C905" s="332"/>
      <c r="D905" s="332"/>
      <c r="E905" s="332"/>
      <c r="F905" s="562"/>
      <c r="G905" s="560">
        <f t="shared" si="13"/>
        <v>0</v>
      </c>
      <c r="H905" s="605"/>
    </row>
    <row r="906" spans="1:8" s="603" customFormat="1" ht="15" x14ac:dyDescent="0.2">
      <c r="A906" s="470">
        <v>887</v>
      </c>
      <c r="B906" s="305"/>
      <c r="C906" s="332"/>
      <c r="D906" s="332"/>
      <c r="E906" s="332"/>
      <c r="F906" s="562"/>
      <c r="G906" s="560">
        <f t="shared" si="13"/>
        <v>0</v>
      </c>
      <c r="H906" s="605"/>
    </row>
    <row r="907" spans="1:8" s="603" customFormat="1" ht="15" x14ac:dyDescent="0.2">
      <c r="A907" s="470">
        <v>888</v>
      </c>
      <c r="B907" s="305"/>
      <c r="C907" s="332"/>
      <c r="D907" s="332"/>
      <c r="E907" s="332"/>
      <c r="F907" s="562"/>
      <c r="G907" s="560">
        <f t="shared" si="13"/>
        <v>0</v>
      </c>
      <c r="H907" s="605"/>
    </row>
    <row r="908" spans="1:8" s="603" customFormat="1" ht="15" x14ac:dyDescent="0.2">
      <c r="A908" s="470">
        <v>889</v>
      </c>
      <c r="B908" s="305"/>
      <c r="C908" s="332"/>
      <c r="D908" s="332"/>
      <c r="E908" s="332"/>
      <c r="F908" s="562"/>
      <c r="G908" s="560">
        <f t="shared" si="13"/>
        <v>0</v>
      </c>
      <c r="H908" s="605"/>
    </row>
    <row r="909" spans="1:8" s="603" customFormat="1" ht="15" x14ac:dyDescent="0.2">
      <c r="A909" s="470">
        <v>890</v>
      </c>
      <c r="B909" s="305"/>
      <c r="C909" s="332"/>
      <c r="D909" s="332"/>
      <c r="E909" s="332"/>
      <c r="F909" s="562"/>
      <c r="G909" s="560">
        <f t="shared" si="13"/>
        <v>0</v>
      </c>
      <c r="H909" s="605"/>
    </row>
    <row r="910" spans="1:8" s="603" customFormat="1" ht="15" x14ac:dyDescent="0.2">
      <c r="A910" s="470">
        <v>891</v>
      </c>
      <c r="B910" s="305"/>
      <c r="C910" s="332"/>
      <c r="D910" s="332"/>
      <c r="E910" s="332"/>
      <c r="F910" s="562"/>
      <c r="G910" s="560">
        <f t="shared" si="13"/>
        <v>0</v>
      </c>
      <c r="H910" s="605"/>
    </row>
    <row r="911" spans="1:8" s="603" customFormat="1" ht="15" x14ac:dyDescent="0.2">
      <c r="A911" s="470">
        <v>892</v>
      </c>
      <c r="B911" s="305"/>
      <c r="C911" s="332"/>
      <c r="D911" s="332"/>
      <c r="E911" s="332"/>
      <c r="F911" s="562"/>
      <c r="G911" s="560">
        <f t="shared" si="13"/>
        <v>0</v>
      </c>
      <c r="H911" s="605"/>
    </row>
    <row r="912" spans="1:8" s="603" customFormat="1" ht="15" x14ac:dyDescent="0.2">
      <c r="A912" s="470">
        <v>893</v>
      </c>
      <c r="B912" s="305"/>
      <c r="C912" s="332"/>
      <c r="D912" s="332"/>
      <c r="E912" s="332"/>
      <c r="F912" s="562"/>
      <c r="G912" s="560">
        <f t="shared" si="13"/>
        <v>0</v>
      </c>
      <c r="H912" s="605"/>
    </row>
    <row r="913" spans="1:8" s="603" customFormat="1" ht="15" x14ac:dyDescent="0.2">
      <c r="A913" s="470">
        <v>894</v>
      </c>
      <c r="B913" s="305"/>
      <c r="C913" s="332"/>
      <c r="D913" s="332"/>
      <c r="E913" s="332"/>
      <c r="F913" s="562"/>
      <c r="G913" s="560">
        <f t="shared" si="13"/>
        <v>0</v>
      </c>
      <c r="H913" s="605"/>
    </row>
    <row r="914" spans="1:8" s="603" customFormat="1" ht="15" x14ac:dyDescent="0.2">
      <c r="A914" s="470">
        <v>895</v>
      </c>
      <c r="B914" s="305"/>
      <c r="C914" s="332"/>
      <c r="D914" s="332"/>
      <c r="E914" s="332"/>
      <c r="F914" s="562"/>
      <c r="G914" s="560">
        <f t="shared" si="13"/>
        <v>0</v>
      </c>
      <c r="H914" s="605"/>
    </row>
    <row r="915" spans="1:8" s="603" customFormat="1" ht="15" x14ac:dyDescent="0.2">
      <c r="A915" s="470">
        <v>896</v>
      </c>
      <c r="B915" s="305"/>
      <c r="C915" s="332"/>
      <c r="D915" s="332"/>
      <c r="E915" s="332"/>
      <c r="F915" s="562"/>
      <c r="G915" s="560">
        <f t="shared" si="13"/>
        <v>0</v>
      </c>
      <c r="H915" s="605"/>
    </row>
    <row r="916" spans="1:8" s="603" customFormat="1" ht="15" x14ac:dyDescent="0.2">
      <c r="A916" s="470">
        <v>897</v>
      </c>
      <c r="B916" s="305"/>
      <c r="C916" s="332"/>
      <c r="D916" s="332"/>
      <c r="E916" s="332"/>
      <c r="F916" s="562"/>
      <c r="G916" s="560">
        <f t="shared" si="13"/>
        <v>0</v>
      </c>
      <c r="H916" s="605"/>
    </row>
    <row r="917" spans="1:8" s="603" customFormat="1" ht="15" x14ac:dyDescent="0.2">
      <c r="A917" s="470">
        <v>898</v>
      </c>
      <c r="B917" s="305"/>
      <c r="C917" s="332"/>
      <c r="D917" s="332"/>
      <c r="E917" s="332"/>
      <c r="F917" s="562"/>
      <c r="G917" s="560">
        <f t="shared" ref="G917:G980" si="14">ROUND(ROUNDDOWN(F917,0)*0.3,2)</f>
        <v>0</v>
      </c>
      <c r="H917" s="605"/>
    </row>
    <row r="918" spans="1:8" s="603" customFormat="1" ht="15" x14ac:dyDescent="0.2">
      <c r="A918" s="470">
        <v>899</v>
      </c>
      <c r="B918" s="305"/>
      <c r="C918" s="332"/>
      <c r="D918" s="332"/>
      <c r="E918" s="332"/>
      <c r="F918" s="562"/>
      <c r="G918" s="560">
        <f t="shared" si="14"/>
        <v>0</v>
      </c>
      <c r="H918" s="605"/>
    </row>
    <row r="919" spans="1:8" s="603" customFormat="1" ht="15" x14ac:dyDescent="0.2">
      <c r="A919" s="470">
        <v>900</v>
      </c>
      <c r="B919" s="305"/>
      <c r="C919" s="332"/>
      <c r="D919" s="332"/>
      <c r="E919" s="332"/>
      <c r="F919" s="562"/>
      <c r="G919" s="560">
        <f t="shared" si="14"/>
        <v>0</v>
      </c>
      <c r="H919" s="605"/>
    </row>
    <row r="920" spans="1:8" s="603" customFormat="1" ht="15" x14ac:dyDescent="0.2">
      <c r="A920" s="470">
        <v>901</v>
      </c>
      <c r="B920" s="305"/>
      <c r="C920" s="332"/>
      <c r="D920" s="332"/>
      <c r="E920" s="332"/>
      <c r="F920" s="562"/>
      <c r="G920" s="560">
        <f t="shared" si="14"/>
        <v>0</v>
      </c>
      <c r="H920" s="605"/>
    </row>
    <row r="921" spans="1:8" s="603" customFormat="1" ht="15" x14ac:dyDescent="0.2">
      <c r="A921" s="470">
        <v>902</v>
      </c>
      <c r="B921" s="305"/>
      <c r="C921" s="332"/>
      <c r="D921" s="332"/>
      <c r="E921" s="332"/>
      <c r="F921" s="562"/>
      <c r="G921" s="560">
        <f t="shared" si="14"/>
        <v>0</v>
      </c>
      <c r="H921" s="605"/>
    </row>
    <row r="922" spans="1:8" s="603" customFormat="1" ht="15" x14ac:dyDescent="0.2">
      <c r="A922" s="470">
        <v>903</v>
      </c>
      <c r="B922" s="305"/>
      <c r="C922" s="332"/>
      <c r="D922" s="332"/>
      <c r="E922" s="332"/>
      <c r="F922" s="562"/>
      <c r="G922" s="560">
        <f t="shared" si="14"/>
        <v>0</v>
      </c>
      <c r="H922" s="605"/>
    </row>
    <row r="923" spans="1:8" s="603" customFormat="1" ht="15" x14ac:dyDescent="0.2">
      <c r="A923" s="470">
        <v>904</v>
      </c>
      <c r="B923" s="305"/>
      <c r="C923" s="332"/>
      <c r="D923" s="332"/>
      <c r="E923" s="332"/>
      <c r="F923" s="562"/>
      <c r="G923" s="560">
        <f t="shared" si="14"/>
        <v>0</v>
      </c>
      <c r="H923" s="605"/>
    </row>
    <row r="924" spans="1:8" s="603" customFormat="1" ht="15" x14ac:dyDescent="0.2">
      <c r="A924" s="470">
        <v>905</v>
      </c>
      <c r="B924" s="305"/>
      <c r="C924" s="332"/>
      <c r="D924" s="332"/>
      <c r="E924" s="332"/>
      <c r="F924" s="562"/>
      <c r="G924" s="560">
        <f t="shared" si="14"/>
        <v>0</v>
      </c>
      <c r="H924" s="605"/>
    </row>
    <row r="925" spans="1:8" s="603" customFormat="1" ht="15" x14ac:dyDescent="0.2">
      <c r="A925" s="470">
        <v>906</v>
      </c>
      <c r="B925" s="305"/>
      <c r="C925" s="332"/>
      <c r="D925" s="332"/>
      <c r="E925" s="332"/>
      <c r="F925" s="562"/>
      <c r="G925" s="560">
        <f t="shared" si="14"/>
        <v>0</v>
      </c>
      <c r="H925" s="605"/>
    </row>
    <row r="926" spans="1:8" s="603" customFormat="1" ht="15" x14ac:dyDescent="0.2">
      <c r="A926" s="470">
        <v>907</v>
      </c>
      <c r="B926" s="305"/>
      <c r="C926" s="332"/>
      <c r="D926" s="332"/>
      <c r="E926" s="332"/>
      <c r="F926" s="562"/>
      <c r="G926" s="560">
        <f t="shared" si="14"/>
        <v>0</v>
      </c>
      <c r="H926" s="605"/>
    </row>
    <row r="927" spans="1:8" s="603" customFormat="1" ht="15" x14ac:dyDescent="0.2">
      <c r="A927" s="470">
        <v>908</v>
      </c>
      <c r="B927" s="305"/>
      <c r="C927" s="332"/>
      <c r="D927" s="332"/>
      <c r="E927" s="332"/>
      <c r="F927" s="562"/>
      <c r="G927" s="560">
        <f t="shared" si="14"/>
        <v>0</v>
      </c>
      <c r="H927" s="605"/>
    </row>
    <row r="928" spans="1:8" s="603" customFormat="1" ht="15" x14ac:dyDescent="0.2">
      <c r="A928" s="470">
        <v>909</v>
      </c>
      <c r="B928" s="305"/>
      <c r="C928" s="332"/>
      <c r="D928" s="332"/>
      <c r="E928" s="332"/>
      <c r="F928" s="562"/>
      <c r="G928" s="560">
        <f t="shared" si="14"/>
        <v>0</v>
      </c>
      <c r="H928" s="605"/>
    </row>
    <row r="929" spans="1:8" s="603" customFormat="1" ht="15" x14ac:dyDescent="0.2">
      <c r="A929" s="470">
        <v>910</v>
      </c>
      <c r="B929" s="305"/>
      <c r="C929" s="332"/>
      <c r="D929" s="332"/>
      <c r="E929" s="332"/>
      <c r="F929" s="562"/>
      <c r="G929" s="560">
        <f t="shared" si="14"/>
        <v>0</v>
      </c>
      <c r="H929" s="605"/>
    </row>
    <row r="930" spans="1:8" s="603" customFormat="1" ht="15" x14ac:dyDescent="0.2">
      <c r="A930" s="470">
        <v>911</v>
      </c>
      <c r="B930" s="305"/>
      <c r="C930" s="332"/>
      <c r="D930" s="332"/>
      <c r="E930" s="332"/>
      <c r="F930" s="562"/>
      <c r="G930" s="560">
        <f t="shared" si="14"/>
        <v>0</v>
      </c>
      <c r="H930" s="605"/>
    </row>
    <row r="931" spans="1:8" s="603" customFormat="1" ht="15" x14ac:dyDescent="0.2">
      <c r="A931" s="470">
        <v>912</v>
      </c>
      <c r="B931" s="305"/>
      <c r="C931" s="332"/>
      <c r="D931" s="332"/>
      <c r="E931" s="332"/>
      <c r="F931" s="562"/>
      <c r="G931" s="560">
        <f t="shared" si="14"/>
        <v>0</v>
      </c>
      <c r="H931" s="605"/>
    </row>
    <row r="932" spans="1:8" s="603" customFormat="1" ht="15" x14ac:dyDescent="0.2">
      <c r="A932" s="470">
        <v>913</v>
      </c>
      <c r="B932" s="305"/>
      <c r="C932" s="332"/>
      <c r="D932" s="332"/>
      <c r="E932" s="332"/>
      <c r="F932" s="562"/>
      <c r="G932" s="560">
        <f t="shared" si="14"/>
        <v>0</v>
      </c>
      <c r="H932" s="605"/>
    </row>
    <row r="933" spans="1:8" s="603" customFormat="1" ht="15" x14ac:dyDescent="0.2">
      <c r="A933" s="470">
        <v>914</v>
      </c>
      <c r="B933" s="305"/>
      <c r="C933" s="332"/>
      <c r="D933" s="332"/>
      <c r="E933" s="332"/>
      <c r="F933" s="562"/>
      <c r="G933" s="560">
        <f t="shared" si="14"/>
        <v>0</v>
      </c>
      <c r="H933" s="605"/>
    </row>
    <row r="934" spans="1:8" s="603" customFormat="1" ht="15" x14ac:dyDescent="0.2">
      <c r="A934" s="470">
        <v>915</v>
      </c>
      <c r="B934" s="305"/>
      <c r="C934" s="332"/>
      <c r="D934" s="332"/>
      <c r="E934" s="332"/>
      <c r="F934" s="562"/>
      <c r="G934" s="560">
        <f t="shared" si="14"/>
        <v>0</v>
      </c>
      <c r="H934" s="605"/>
    </row>
    <row r="935" spans="1:8" s="603" customFormat="1" ht="15" x14ac:dyDescent="0.2">
      <c r="A935" s="470">
        <v>916</v>
      </c>
      <c r="B935" s="305"/>
      <c r="C935" s="332"/>
      <c r="D935" s="332"/>
      <c r="E935" s="332"/>
      <c r="F935" s="562"/>
      <c r="G935" s="560">
        <f t="shared" si="14"/>
        <v>0</v>
      </c>
      <c r="H935" s="605"/>
    </row>
    <row r="936" spans="1:8" s="603" customFormat="1" ht="15" x14ac:dyDescent="0.2">
      <c r="A936" s="470">
        <v>917</v>
      </c>
      <c r="B936" s="305"/>
      <c r="C936" s="332"/>
      <c r="D936" s="332"/>
      <c r="E936" s="332"/>
      <c r="F936" s="562"/>
      <c r="G936" s="560">
        <f t="shared" si="14"/>
        <v>0</v>
      </c>
      <c r="H936" s="605"/>
    </row>
    <row r="937" spans="1:8" s="603" customFormat="1" ht="15" x14ac:dyDescent="0.2">
      <c r="A937" s="470">
        <v>918</v>
      </c>
      <c r="B937" s="305"/>
      <c r="C937" s="332"/>
      <c r="D937" s="332"/>
      <c r="E937" s="332"/>
      <c r="F937" s="562"/>
      <c r="G937" s="560">
        <f t="shared" si="14"/>
        <v>0</v>
      </c>
      <c r="H937" s="605"/>
    </row>
    <row r="938" spans="1:8" s="603" customFormat="1" ht="15" x14ac:dyDescent="0.2">
      <c r="A938" s="470">
        <v>919</v>
      </c>
      <c r="B938" s="305"/>
      <c r="C938" s="332"/>
      <c r="D938" s="332"/>
      <c r="E938" s="332"/>
      <c r="F938" s="562"/>
      <c r="G938" s="560">
        <f t="shared" si="14"/>
        <v>0</v>
      </c>
      <c r="H938" s="605"/>
    </row>
    <row r="939" spans="1:8" s="603" customFormat="1" ht="15" x14ac:dyDescent="0.2">
      <c r="A939" s="470">
        <v>920</v>
      </c>
      <c r="B939" s="305"/>
      <c r="C939" s="332"/>
      <c r="D939" s="332"/>
      <c r="E939" s="332"/>
      <c r="F939" s="562"/>
      <c r="G939" s="560">
        <f t="shared" si="14"/>
        <v>0</v>
      </c>
      <c r="H939" s="605"/>
    </row>
    <row r="940" spans="1:8" s="603" customFormat="1" ht="15" x14ac:dyDescent="0.2">
      <c r="A940" s="470">
        <v>921</v>
      </c>
      <c r="B940" s="305"/>
      <c r="C940" s="332"/>
      <c r="D940" s="332"/>
      <c r="E940" s="332"/>
      <c r="F940" s="562"/>
      <c r="G940" s="560">
        <f t="shared" si="14"/>
        <v>0</v>
      </c>
      <c r="H940" s="605"/>
    </row>
    <row r="941" spans="1:8" s="603" customFormat="1" ht="15" x14ac:dyDescent="0.2">
      <c r="A941" s="470">
        <v>922</v>
      </c>
      <c r="B941" s="305"/>
      <c r="C941" s="332"/>
      <c r="D941" s="332"/>
      <c r="E941" s="332"/>
      <c r="F941" s="562"/>
      <c r="G941" s="560">
        <f t="shared" si="14"/>
        <v>0</v>
      </c>
      <c r="H941" s="605"/>
    </row>
    <row r="942" spans="1:8" s="603" customFormat="1" ht="15" x14ac:dyDescent="0.2">
      <c r="A942" s="470">
        <v>923</v>
      </c>
      <c r="B942" s="305"/>
      <c r="C942" s="332"/>
      <c r="D942" s="332"/>
      <c r="E942" s="332"/>
      <c r="F942" s="562"/>
      <c r="G942" s="560">
        <f t="shared" si="14"/>
        <v>0</v>
      </c>
      <c r="H942" s="605"/>
    </row>
    <row r="943" spans="1:8" s="603" customFormat="1" ht="15" x14ac:dyDescent="0.2">
      <c r="A943" s="470">
        <v>924</v>
      </c>
      <c r="B943" s="305"/>
      <c r="C943" s="332"/>
      <c r="D943" s="332"/>
      <c r="E943" s="332"/>
      <c r="F943" s="562"/>
      <c r="G943" s="560">
        <f t="shared" si="14"/>
        <v>0</v>
      </c>
      <c r="H943" s="605"/>
    </row>
    <row r="944" spans="1:8" s="603" customFormat="1" ht="15" x14ac:dyDescent="0.2">
      <c r="A944" s="470">
        <v>925</v>
      </c>
      <c r="B944" s="305"/>
      <c r="C944" s="332"/>
      <c r="D944" s="332"/>
      <c r="E944" s="332"/>
      <c r="F944" s="562"/>
      <c r="G944" s="560">
        <f t="shared" si="14"/>
        <v>0</v>
      </c>
      <c r="H944" s="605"/>
    </row>
    <row r="945" spans="1:8" s="603" customFormat="1" ht="15" x14ac:dyDescent="0.2">
      <c r="A945" s="470">
        <v>926</v>
      </c>
      <c r="B945" s="305"/>
      <c r="C945" s="332"/>
      <c r="D945" s="332"/>
      <c r="E945" s="332"/>
      <c r="F945" s="562"/>
      <c r="G945" s="560">
        <f t="shared" si="14"/>
        <v>0</v>
      </c>
      <c r="H945" s="605"/>
    </row>
    <row r="946" spans="1:8" s="603" customFormat="1" ht="15" x14ac:dyDescent="0.2">
      <c r="A946" s="470">
        <v>927</v>
      </c>
      <c r="B946" s="305"/>
      <c r="C946" s="332"/>
      <c r="D946" s="332"/>
      <c r="E946" s="332"/>
      <c r="F946" s="562"/>
      <c r="G946" s="560">
        <f t="shared" si="14"/>
        <v>0</v>
      </c>
      <c r="H946" s="605"/>
    </row>
    <row r="947" spans="1:8" s="603" customFormat="1" ht="15" x14ac:dyDescent="0.2">
      <c r="A947" s="470">
        <v>928</v>
      </c>
      <c r="B947" s="305"/>
      <c r="C947" s="332"/>
      <c r="D947" s="332"/>
      <c r="E947" s="332"/>
      <c r="F947" s="562"/>
      <c r="G947" s="560">
        <f t="shared" si="14"/>
        <v>0</v>
      </c>
      <c r="H947" s="605"/>
    </row>
    <row r="948" spans="1:8" s="603" customFormat="1" ht="15" x14ac:dyDescent="0.2">
      <c r="A948" s="470">
        <v>929</v>
      </c>
      <c r="B948" s="305"/>
      <c r="C948" s="332"/>
      <c r="D948" s="332"/>
      <c r="E948" s="332"/>
      <c r="F948" s="562"/>
      <c r="G948" s="560">
        <f t="shared" si="14"/>
        <v>0</v>
      </c>
      <c r="H948" s="605"/>
    </row>
    <row r="949" spans="1:8" s="603" customFormat="1" ht="15" x14ac:dyDescent="0.2">
      <c r="A949" s="470">
        <v>930</v>
      </c>
      <c r="B949" s="305"/>
      <c r="C949" s="332"/>
      <c r="D949" s="332"/>
      <c r="E949" s="332"/>
      <c r="F949" s="562"/>
      <c r="G949" s="560">
        <f t="shared" si="14"/>
        <v>0</v>
      </c>
      <c r="H949" s="605"/>
    </row>
    <row r="950" spans="1:8" s="603" customFormat="1" ht="15" x14ac:dyDescent="0.2">
      <c r="A950" s="470">
        <v>931</v>
      </c>
      <c r="B950" s="305"/>
      <c r="C950" s="332"/>
      <c r="D950" s="332"/>
      <c r="E950" s="332"/>
      <c r="F950" s="562"/>
      <c r="G950" s="560">
        <f t="shared" si="14"/>
        <v>0</v>
      </c>
      <c r="H950" s="605"/>
    </row>
    <row r="951" spans="1:8" s="603" customFormat="1" ht="15" x14ac:dyDescent="0.2">
      <c r="A951" s="470">
        <v>932</v>
      </c>
      <c r="B951" s="305"/>
      <c r="C951" s="332"/>
      <c r="D951" s="332"/>
      <c r="E951" s="332"/>
      <c r="F951" s="562"/>
      <c r="G951" s="560">
        <f t="shared" si="14"/>
        <v>0</v>
      </c>
      <c r="H951" s="605"/>
    </row>
    <row r="952" spans="1:8" s="603" customFormat="1" ht="15" x14ac:dyDescent="0.2">
      <c r="A952" s="470">
        <v>933</v>
      </c>
      <c r="B952" s="305"/>
      <c r="C952" s="332"/>
      <c r="D952" s="332"/>
      <c r="E952" s="332"/>
      <c r="F952" s="562"/>
      <c r="G952" s="560">
        <f t="shared" si="14"/>
        <v>0</v>
      </c>
      <c r="H952" s="605"/>
    </row>
    <row r="953" spans="1:8" s="603" customFormat="1" ht="15" x14ac:dyDescent="0.2">
      <c r="A953" s="470">
        <v>934</v>
      </c>
      <c r="B953" s="305"/>
      <c r="C953" s="332"/>
      <c r="D953" s="332"/>
      <c r="E953" s="332"/>
      <c r="F953" s="562"/>
      <c r="G953" s="560">
        <f t="shared" si="14"/>
        <v>0</v>
      </c>
      <c r="H953" s="605"/>
    </row>
    <row r="954" spans="1:8" s="603" customFormat="1" ht="15" x14ac:dyDescent="0.2">
      <c r="A954" s="470">
        <v>935</v>
      </c>
      <c r="B954" s="305"/>
      <c r="C954" s="332"/>
      <c r="D954" s="332"/>
      <c r="E954" s="332"/>
      <c r="F954" s="562"/>
      <c r="G954" s="560">
        <f t="shared" si="14"/>
        <v>0</v>
      </c>
      <c r="H954" s="605"/>
    </row>
    <row r="955" spans="1:8" s="603" customFormat="1" ht="15" x14ac:dyDescent="0.2">
      <c r="A955" s="470">
        <v>936</v>
      </c>
      <c r="B955" s="305"/>
      <c r="C955" s="332"/>
      <c r="D955" s="332"/>
      <c r="E955" s="332"/>
      <c r="F955" s="562"/>
      <c r="G955" s="560">
        <f t="shared" si="14"/>
        <v>0</v>
      </c>
      <c r="H955" s="605"/>
    </row>
    <row r="956" spans="1:8" s="603" customFormat="1" ht="15" x14ac:dyDescent="0.2">
      <c r="A956" s="470">
        <v>937</v>
      </c>
      <c r="B956" s="305"/>
      <c r="C956" s="332"/>
      <c r="D956" s="332"/>
      <c r="E956" s="332"/>
      <c r="F956" s="562"/>
      <c r="G956" s="560">
        <f t="shared" si="14"/>
        <v>0</v>
      </c>
      <c r="H956" s="605"/>
    </row>
    <row r="957" spans="1:8" s="603" customFormat="1" ht="15" x14ac:dyDescent="0.2">
      <c r="A957" s="470">
        <v>938</v>
      </c>
      <c r="B957" s="305"/>
      <c r="C957" s="332"/>
      <c r="D957" s="332"/>
      <c r="E957" s="332"/>
      <c r="F957" s="562"/>
      <c r="G957" s="560">
        <f t="shared" si="14"/>
        <v>0</v>
      </c>
      <c r="H957" s="605"/>
    </row>
    <row r="958" spans="1:8" s="603" customFormat="1" ht="15" x14ac:dyDescent="0.2">
      <c r="A958" s="470">
        <v>939</v>
      </c>
      <c r="B958" s="305"/>
      <c r="C958" s="332"/>
      <c r="D958" s="332"/>
      <c r="E958" s="332"/>
      <c r="F958" s="562"/>
      <c r="G958" s="560">
        <f t="shared" si="14"/>
        <v>0</v>
      </c>
      <c r="H958" s="605"/>
    </row>
    <row r="959" spans="1:8" s="603" customFormat="1" ht="15" x14ac:dyDescent="0.2">
      <c r="A959" s="470">
        <v>940</v>
      </c>
      <c r="B959" s="305"/>
      <c r="C959" s="332"/>
      <c r="D959" s="332"/>
      <c r="E959" s="332"/>
      <c r="F959" s="562"/>
      <c r="G959" s="560">
        <f t="shared" si="14"/>
        <v>0</v>
      </c>
      <c r="H959" s="605"/>
    </row>
    <row r="960" spans="1:8" s="603" customFormat="1" ht="15" x14ac:dyDescent="0.2">
      <c r="A960" s="470">
        <v>941</v>
      </c>
      <c r="B960" s="305"/>
      <c r="C960" s="332"/>
      <c r="D960" s="332"/>
      <c r="E960" s="332"/>
      <c r="F960" s="562"/>
      <c r="G960" s="560">
        <f t="shared" si="14"/>
        <v>0</v>
      </c>
      <c r="H960" s="605"/>
    </row>
    <row r="961" spans="1:8" s="603" customFormat="1" ht="15" x14ac:dyDescent="0.2">
      <c r="A961" s="470">
        <v>942</v>
      </c>
      <c r="B961" s="305"/>
      <c r="C961" s="332"/>
      <c r="D961" s="332"/>
      <c r="E961" s="332"/>
      <c r="F961" s="562"/>
      <c r="G961" s="560">
        <f t="shared" si="14"/>
        <v>0</v>
      </c>
      <c r="H961" s="605"/>
    </row>
    <row r="962" spans="1:8" s="603" customFormat="1" ht="15" x14ac:dyDescent="0.2">
      <c r="A962" s="470">
        <v>943</v>
      </c>
      <c r="B962" s="305"/>
      <c r="C962" s="332"/>
      <c r="D962" s="332"/>
      <c r="E962" s="332"/>
      <c r="F962" s="562"/>
      <c r="G962" s="560">
        <f t="shared" si="14"/>
        <v>0</v>
      </c>
      <c r="H962" s="605"/>
    </row>
    <row r="963" spans="1:8" s="603" customFormat="1" ht="15" x14ac:dyDescent="0.2">
      <c r="A963" s="470">
        <v>944</v>
      </c>
      <c r="B963" s="305"/>
      <c r="C963" s="332"/>
      <c r="D963" s="332"/>
      <c r="E963" s="332"/>
      <c r="F963" s="562"/>
      <c r="G963" s="560">
        <f t="shared" si="14"/>
        <v>0</v>
      </c>
      <c r="H963" s="605"/>
    </row>
    <row r="964" spans="1:8" s="603" customFormat="1" ht="15" x14ac:dyDescent="0.2">
      <c r="A964" s="470">
        <v>945</v>
      </c>
      <c r="B964" s="305"/>
      <c r="C964" s="332"/>
      <c r="D964" s="332"/>
      <c r="E964" s="332"/>
      <c r="F964" s="562"/>
      <c r="G964" s="560">
        <f t="shared" si="14"/>
        <v>0</v>
      </c>
      <c r="H964" s="605"/>
    </row>
    <row r="965" spans="1:8" s="603" customFormat="1" ht="15" x14ac:dyDescent="0.2">
      <c r="A965" s="470">
        <v>946</v>
      </c>
      <c r="B965" s="305"/>
      <c r="C965" s="332"/>
      <c r="D965" s="332"/>
      <c r="E965" s="332"/>
      <c r="F965" s="562"/>
      <c r="G965" s="560">
        <f t="shared" si="14"/>
        <v>0</v>
      </c>
      <c r="H965" s="605"/>
    </row>
    <row r="966" spans="1:8" s="603" customFormat="1" ht="15" x14ac:dyDescent="0.2">
      <c r="A966" s="470">
        <v>947</v>
      </c>
      <c r="B966" s="305"/>
      <c r="C966" s="332"/>
      <c r="D966" s="332"/>
      <c r="E966" s="332"/>
      <c r="F966" s="562"/>
      <c r="G966" s="560">
        <f t="shared" si="14"/>
        <v>0</v>
      </c>
      <c r="H966" s="605"/>
    </row>
    <row r="967" spans="1:8" s="603" customFormat="1" ht="15" x14ac:dyDescent="0.2">
      <c r="A967" s="470">
        <v>948</v>
      </c>
      <c r="B967" s="305"/>
      <c r="C967" s="332"/>
      <c r="D967" s="332"/>
      <c r="E967" s="332"/>
      <c r="F967" s="562"/>
      <c r="G967" s="560">
        <f t="shared" si="14"/>
        <v>0</v>
      </c>
      <c r="H967" s="605"/>
    </row>
    <row r="968" spans="1:8" s="603" customFormat="1" ht="15" x14ac:dyDescent="0.2">
      <c r="A968" s="470">
        <v>949</v>
      </c>
      <c r="B968" s="305"/>
      <c r="C968" s="332"/>
      <c r="D968" s="332"/>
      <c r="E968" s="332"/>
      <c r="F968" s="562"/>
      <c r="G968" s="560">
        <f t="shared" si="14"/>
        <v>0</v>
      </c>
      <c r="H968" s="605"/>
    </row>
    <row r="969" spans="1:8" s="603" customFormat="1" ht="15" x14ac:dyDescent="0.2">
      <c r="A969" s="470">
        <v>950</v>
      </c>
      <c r="B969" s="305"/>
      <c r="C969" s="332"/>
      <c r="D969" s="332"/>
      <c r="E969" s="332"/>
      <c r="F969" s="562"/>
      <c r="G969" s="560">
        <f t="shared" si="14"/>
        <v>0</v>
      </c>
      <c r="H969" s="605"/>
    </row>
    <row r="970" spans="1:8" s="603" customFormat="1" ht="15" x14ac:dyDescent="0.2">
      <c r="A970" s="470">
        <v>951</v>
      </c>
      <c r="B970" s="305"/>
      <c r="C970" s="332"/>
      <c r="D970" s="332"/>
      <c r="E970" s="332"/>
      <c r="F970" s="562"/>
      <c r="G970" s="560">
        <f t="shared" si="14"/>
        <v>0</v>
      </c>
      <c r="H970" s="605"/>
    </row>
    <row r="971" spans="1:8" s="603" customFormat="1" ht="15" x14ac:dyDescent="0.2">
      <c r="A971" s="470">
        <v>952</v>
      </c>
      <c r="B971" s="305"/>
      <c r="C971" s="332"/>
      <c r="D971" s="332"/>
      <c r="E971" s="332"/>
      <c r="F971" s="562"/>
      <c r="G971" s="560">
        <f t="shared" si="14"/>
        <v>0</v>
      </c>
      <c r="H971" s="605"/>
    </row>
    <row r="972" spans="1:8" s="603" customFormat="1" ht="15" x14ac:dyDescent="0.2">
      <c r="A972" s="470">
        <v>953</v>
      </c>
      <c r="B972" s="305"/>
      <c r="C972" s="332"/>
      <c r="D972" s="332"/>
      <c r="E972" s="332"/>
      <c r="F972" s="562"/>
      <c r="G972" s="560">
        <f t="shared" si="14"/>
        <v>0</v>
      </c>
      <c r="H972" s="605"/>
    </row>
    <row r="973" spans="1:8" s="603" customFormat="1" ht="15" x14ac:dyDescent="0.2">
      <c r="A973" s="470">
        <v>954</v>
      </c>
      <c r="B973" s="305"/>
      <c r="C973" s="332"/>
      <c r="D973" s="332"/>
      <c r="E973" s="332"/>
      <c r="F973" s="562"/>
      <c r="G973" s="560">
        <f t="shared" si="14"/>
        <v>0</v>
      </c>
      <c r="H973" s="605"/>
    </row>
    <row r="974" spans="1:8" s="603" customFormat="1" ht="15" x14ac:dyDescent="0.2">
      <c r="A974" s="470">
        <v>955</v>
      </c>
      <c r="B974" s="305"/>
      <c r="C974" s="332"/>
      <c r="D974" s="332"/>
      <c r="E974" s="332"/>
      <c r="F974" s="562"/>
      <c r="G974" s="560">
        <f t="shared" si="14"/>
        <v>0</v>
      </c>
      <c r="H974" s="605"/>
    </row>
    <row r="975" spans="1:8" s="603" customFormat="1" ht="15" x14ac:dyDescent="0.2">
      <c r="A975" s="470">
        <v>956</v>
      </c>
      <c r="B975" s="305"/>
      <c r="C975" s="332"/>
      <c r="D975" s="332"/>
      <c r="E975" s="332"/>
      <c r="F975" s="562"/>
      <c r="G975" s="560">
        <f t="shared" si="14"/>
        <v>0</v>
      </c>
      <c r="H975" s="605"/>
    </row>
    <row r="976" spans="1:8" s="603" customFormat="1" ht="15" x14ac:dyDescent="0.2">
      <c r="A976" s="470">
        <v>957</v>
      </c>
      <c r="B976" s="305"/>
      <c r="C976" s="332"/>
      <c r="D976" s="332"/>
      <c r="E976" s="332"/>
      <c r="F976" s="562"/>
      <c r="G976" s="560">
        <f t="shared" si="14"/>
        <v>0</v>
      </c>
      <c r="H976" s="605"/>
    </row>
    <row r="977" spans="1:8" s="603" customFormat="1" ht="15" x14ac:dyDescent="0.2">
      <c r="A977" s="470">
        <v>958</v>
      </c>
      <c r="B977" s="305"/>
      <c r="C977" s="332"/>
      <c r="D977" s="332"/>
      <c r="E977" s="332"/>
      <c r="F977" s="562"/>
      <c r="G977" s="560">
        <f t="shared" si="14"/>
        <v>0</v>
      </c>
      <c r="H977" s="605"/>
    </row>
    <row r="978" spans="1:8" s="603" customFormat="1" ht="15" x14ac:dyDescent="0.2">
      <c r="A978" s="470">
        <v>959</v>
      </c>
      <c r="B978" s="305"/>
      <c r="C978" s="332"/>
      <c r="D978" s="332"/>
      <c r="E978" s="332"/>
      <c r="F978" s="562"/>
      <c r="G978" s="560">
        <f t="shared" si="14"/>
        <v>0</v>
      </c>
      <c r="H978" s="605"/>
    </row>
    <row r="979" spans="1:8" s="603" customFormat="1" ht="15" x14ac:dyDescent="0.2">
      <c r="A979" s="470">
        <v>960</v>
      </c>
      <c r="B979" s="305"/>
      <c r="C979" s="332"/>
      <c r="D979" s="332"/>
      <c r="E979" s="332"/>
      <c r="F979" s="562"/>
      <c r="G979" s="560">
        <f t="shared" si="14"/>
        <v>0</v>
      </c>
      <c r="H979" s="605"/>
    </row>
    <row r="980" spans="1:8" s="603" customFormat="1" ht="15" x14ac:dyDescent="0.2">
      <c r="A980" s="470">
        <v>961</v>
      </c>
      <c r="B980" s="305"/>
      <c r="C980" s="332"/>
      <c r="D980" s="332"/>
      <c r="E980" s="332"/>
      <c r="F980" s="562"/>
      <c r="G980" s="560">
        <f t="shared" si="14"/>
        <v>0</v>
      </c>
      <c r="H980" s="605"/>
    </row>
    <row r="981" spans="1:8" s="603" customFormat="1" ht="15" x14ac:dyDescent="0.2">
      <c r="A981" s="470">
        <v>962</v>
      </c>
      <c r="B981" s="305"/>
      <c r="C981" s="332"/>
      <c r="D981" s="332"/>
      <c r="E981" s="332"/>
      <c r="F981" s="562"/>
      <c r="G981" s="560">
        <f t="shared" ref="G981:G1019" si="15">ROUND(ROUNDDOWN(F981,0)*0.3,2)</f>
        <v>0</v>
      </c>
      <c r="H981" s="605"/>
    </row>
    <row r="982" spans="1:8" s="603" customFormat="1" ht="15" x14ac:dyDescent="0.2">
      <c r="A982" s="470">
        <v>963</v>
      </c>
      <c r="B982" s="305"/>
      <c r="C982" s="332"/>
      <c r="D982" s="332"/>
      <c r="E982" s="332"/>
      <c r="F982" s="562"/>
      <c r="G982" s="560">
        <f t="shared" si="15"/>
        <v>0</v>
      </c>
      <c r="H982" s="605"/>
    </row>
    <row r="983" spans="1:8" s="603" customFormat="1" ht="15" x14ac:dyDescent="0.2">
      <c r="A983" s="470">
        <v>964</v>
      </c>
      <c r="B983" s="305"/>
      <c r="C983" s="332"/>
      <c r="D983" s="332"/>
      <c r="E983" s="332"/>
      <c r="F983" s="562"/>
      <c r="G983" s="560">
        <f t="shared" si="15"/>
        <v>0</v>
      </c>
      <c r="H983" s="605"/>
    </row>
    <row r="984" spans="1:8" s="603" customFormat="1" ht="15" x14ac:dyDescent="0.2">
      <c r="A984" s="470">
        <v>965</v>
      </c>
      <c r="B984" s="305"/>
      <c r="C984" s="332"/>
      <c r="D984" s="332"/>
      <c r="E984" s="332"/>
      <c r="F984" s="562"/>
      <c r="G984" s="560">
        <f t="shared" si="15"/>
        <v>0</v>
      </c>
      <c r="H984" s="605"/>
    </row>
    <row r="985" spans="1:8" s="603" customFormat="1" ht="15" x14ac:dyDescent="0.2">
      <c r="A985" s="470">
        <v>966</v>
      </c>
      <c r="B985" s="305"/>
      <c r="C985" s="332"/>
      <c r="D985" s="332"/>
      <c r="E985" s="332"/>
      <c r="F985" s="562"/>
      <c r="G985" s="560">
        <f t="shared" si="15"/>
        <v>0</v>
      </c>
      <c r="H985" s="605"/>
    </row>
    <row r="986" spans="1:8" s="603" customFormat="1" ht="15" x14ac:dyDescent="0.2">
      <c r="A986" s="470">
        <v>967</v>
      </c>
      <c r="B986" s="305"/>
      <c r="C986" s="332"/>
      <c r="D986" s="332"/>
      <c r="E986" s="332"/>
      <c r="F986" s="562"/>
      <c r="G986" s="560">
        <f t="shared" si="15"/>
        <v>0</v>
      </c>
      <c r="H986" s="605"/>
    </row>
    <row r="987" spans="1:8" s="603" customFormat="1" ht="15" x14ac:dyDescent="0.2">
      <c r="A987" s="470">
        <v>968</v>
      </c>
      <c r="B987" s="305"/>
      <c r="C987" s="332"/>
      <c r="D987" s="332"/>
      <c r="E987" s="332"/>
      <c r="F987" s="562"/>
      <c r="G987" s="560">
        <f t="shared" si="15"/>
        <v>0</v>
      </c>
      <c r="H987" s="605"/>
    </row>
    <row r="988" spans="1:8" s="603" customFormat="1" ht="15" x14ac:dyDescent="0.2">
      <c r="A988" s="470">
        <v>969</v>
      </c>
      <c r="B988" s="305"/>
      <c r="C988" s="332"/>
      <c r="D988" s="332"/>
      <c r="E988" s="332"/>
      <c r="F988" s="562"/>
      <c r="G988" s="560">
        <f t="shared" si="15"/>
        <v>0</v>
      </c>
      <c r="H988" s="605"/>
    </row>
    <row r="989" spans="1:8" s="603" customFormat="1" ht="15" x14ac:dyDescent="0.2">
      <c r="A989" s="470">
        <v>970</v>
      </c>
      <c r="B989" s="305"/>
      <c r="C989" s="332"/>
      <c r="D989" s="332"/>
      <c r="E989" s="332"/>
      <c r="F989" s="562"/>
      <c r="G989" s="560">
        <f t="shared" si="15"/>
        <v>0</v>
      </c>
      <c r="H989" s="605"/>
    </row>
    <row r="990" spans="1:8" s="603" customFormat="1" ht="15" x14ac:dyDescent="0.2">
      <c r="A990" s="470">
        <v>971</v>
      </c>
      <c r="B990" s="305"/>
      <c r="C990" s="332"/>
      <c r="D990" s="332"/>
      <c r="E990" s="332"/>
      <c r="F990" s="562"/>
      <c r="G990" s="560">
        <f t="shared" si="15"/>
        <v>0</v>
      </c>
      <c r="H990" s="605"/>
    </row>
    <row r="991" spans="1:8" s="603" customFormat="1" ht="15" x14ac:dyDescent="0.2">
      <c r="A991" s="470">
        <v>972</v>
      </c>
      <c r="B991" s="305"/>
      <c r="C991" s="332"/>
      <c r="D991" s="332"/>
      <c r="E991" s="332"/>
      <c r="F991" s="562"/>
      <c r="G991" s="560">
        <f t="shared" si="15"/>
        <v>0</v>
      </c>
      <c r="H991" s="605"/>
    </row>
    <row r="992" spans="1:8" s="603" customFormat="1" ht="15" x14ac:dyDescent="0.2">
      <c r="A992" s="470">
        <v>973</v>
      </c>
      <c r="B992" s="305"/>
      <c r="C992" s="332"/>
      <c r="D992" s="332"/>
      <c r="E992" s="332"/>
      <c r="F992" s="562"/>
      <c r="G992" s="560">
        <f t="shared" si="15"/>
        <v>0</v>
      </c>
      <c r="H992" s="605"/>
    </row>
    <row r="993" spans="1:8" s="603" customFormat="1" ht="15" x14ac:dyDescent="0.2">
      <c r="A993" s="470">
        <v>974</v>
      </c>
      <c r="B993" s="305"/>
      <c r="C993" s="332"/>
      <c r="D993" s="332"/>
      <c r="E993" s="332"/>
      <c r="F993" s="562"/>
      <c r="G993" s="560">
        <f t="shared" si="15"/>
        <v>0</v>
      </c>
      <c r="H993" s="605"/>
    </row>
    <row r="994" spans="1:8" s="603" customFormat="1" ht="15" x14ac:dyDescent="0.2">
      <c r="A994" s="470">
        <v>975</v>
      </c>
      <c r="B994" s="305"/>
      <c r="C994" s="332"/>
      <c r="D994" s="332"/>
      <c r="E994" s="332"/>
      <c r="F994" s="562"/>
      <c r="G994" s="560">
        <f t="shared" si="15"/>
        <v>0</v>
      </c>
      <c r="H994" s="605"/>
    </row>
    <row r="995" spans="1:8" s="603" customFormat="1" ht="15" x14ac:dyDescent="0.2">
      <c r="A995" s="470">
        <v>976</v>
      </c>
      <c r="B995" s="305"/>
      <c r="C995" s="332"/>
      <c r="D995" s="332"/>
      <c r="E995" s="332"/>
      <c r="F995" s="562"/>
      <c r="G995" s="560">
        <f t="shared" si="15"/>
        <v>0</v>
      </c>
      <c r="H995" s="605"/>
    </row>
    <row r="996" spans="1:8" s="603" customFormat="1" ht="15" x14ac:dyDescent="0.2">
      <c r="A996" s="470">
        <v>977</v>
      </c>
      <c r="B996" s="305"/>
      <c r="C996" s="332"/>
      <c r="D996" s="332"/>
      <c r="E996" s="332"/>
      <c r="F996" s="562"/>
      <c r="G996" s="560">
        <f t="shared" si="15"/>
        <v>0</v>
      </c>
      <c r="H996" s="605"/>
    </row>
    <row r="997" spans="1:8" s="603" customFormat="1" ht="15" x14ac:dyDescent="0.2">
      <c r="A997" s="470">
        <v>978</v>
      </c>
      <c r="B997" s="305"/>
      <c r="C997" s="332"/>
      <c r="D997" s="332"/>
      <c r="E997" s="332"/>
      <c r="F997" s="562"/>
      <c r="G997" s="560">
        <f t="shared" si="15"/>
        <v>0</v>
      </c>
      <c r="H997" s="605"/>
    </row>
    <row r="998" spans="1:8" s="603" customFormat="1" ht="15" x14ac:dyDescent="0.2">
      <c r="A998" s="470">
        <v>979</v>
      </c>
      <c r="B998" s="305"/>
      <c r="C998" s="332"/>
      <c r="D998" s="332"/>
      <c r="E998" s="332"/>
      <c r="F998" s="562"/>
      <c r="G998" s="560">
        <f t="shared" si="15"/>
        <v>0</v>
      </c>
      <c r="H998" s="605"/>
    </row>
    <row r="999" spans="1:8" s="603" customFormat="1" ht="15" x14ac:dyDescent="0.2">
      <c r="A999" s="470">
        <v>980</v>
      </c>
      <c r="B999" s="305"/>
      <c r="C999" s="332"/>
      <c r="D999" s="332"/>
      <c r="E999" s="332"/>
      <c r="F999" s="562"/>
      <c r="G999" s="560">
        <f t="shared" si="15"/>
        <v>0</v>
      </c>
      <c r="H999" s="605"/>
    </row>
    <row r="1000" spans="1:8" s="603" customFormat="1" ht="15" x14ac:dyDescent="0.2">
      <c r="A1000" s="470">
        <v>981</v>
      </c>
      <c r="B1000" s="305"/>
      <c r="C1000" s="332"/>
      <c r="D1000" s="332"/>
      <c r="E1000" s="332"/>
      <c r="F1000" s="562"/>
      <c r="G1000" s="560">
        <f t="shared" si="15"/>
        <v>0</v>
      </c>
      <c r="H1000" s="605"/>
    </row>
    <row r="1001" spans="1:8" s="603" customFormat="1" ht="15" x14ac:dyDescent="0.2">
      <c r="A1001" s="470">
        <v>982</v>
      </c>
      <c r="B1001" s="305"/>
      <c r="C1001" s="332"/>
      <c r="D1001" s="332"/>
      <c r="E1001" s="332"/>
      <c r="F1001" s="562"/>
      <c r="G1001" s="560">
        <f t="shared" si="15"/>
        <v>0</v>
      </c>
      <c r="H1001" s="605"/>
    </row>
    <row r="1002" spans="1:8" s="603" customFormat="1" ht="15" x14ac:dyDescent="0.2">
      <c r="A1002" s="470">
        <v>983</v>
      </c>
      <c r="B1002" s="305"/>
      <c r="C1002" s="332"/>
      <c r="D1002" s="332"/>
      <c r="E1002" s="332"/>
      <c r="F1002" s="562"/>
      <c r="G1002" s="560">
        <f t="shared" si="15"/>
        <v>0</v>
      </c>
      <c r="H1002" s="605"/>
    </row>
    <row r="1003" spans="1:8" s="603" customFormat="1" ht="15" x14ac:dyDescent="0.2">
      <c r="A1003" s="470">
        <v>984</v>
      </c>
      <c r="B1003" s="305"/>
      <c r="C1003" s="332"/>
      <c r="D1003" s="332"/>
      <c r="E1003" s="332"/>
      <c r="F1003" s="562"/>
      <c r="G1003" s="560">
        <f t="shared" si="15"/>
        <v>0</v>
      </c>
      <c r="H1003" s="605"/>
    </row>
    <row r="1004" spans="1:8" s="603" customFormat="1" ht="15" x14ac:dyDescent="0.2">
      <c r="A1004" s="470">
        <v>985</v>
      </c>
      <c r="B1004" s="305"/>
      <c r="C1004" s="332"/>
      <c r="D1004" s="332"/>
      <c r="E1004" s="332"/>
      <c r="F1004" s="562"/>
      <c r="G1004" s="560">
        <f t="shared" si="15"/>
        <v>0</v>
      </c>
      <c r="H1004" s="605"/>
    </row>
    <row r="1005" spans="1:8" s="603" customFormat="1" ht="15" x14ac:dyDescent="0.2">
      <c r="A1005" s="470">
        <v>986</v>
      </c>
      <c r="B1005" s="305"/>
      <c r="C1005" s="332"/>
      <c r="D1005" s="332"/>
      <c r="E1005" s="332"/>
      <c r="F1005" s="562"/>
      <c r="G1005" s="560">
        <f t="shared" si="15"/>
        <v>0</v>
      </c>
      <c r="H1005" s="605"/>
    </row>
    <row r="1006" spans="1:8" s="603" customFormat="1" ht="15" x14ac:dyDescent="0.2">
      <c r="A1006" s="470">
        <v>987</v>
      </c>
      <c r="B1006" s="305"/>
      <c r="C1006" s="332"/>
      <c r="D1006" s="332"/>
      <c r="E1006" s="332"/>
      <c r="F1006" s="562"/>
      <c r="G1006" s="560">
        <f t="shared" si="15"/>
        <v>0</v>
      </c>
      <c r="H1006" s="605"/>
    </row>
    <row r="1007" spans="1:8" s="603" customFormat="1" ht="15" x14ac:dyDescent="0.2">
      <c r="A1007" s="470">
        <v>988</v>
      </c>
      <c r="B1007" s="305"/>
      <c r="C1007" s="332"/>
      <c r="D1007" s="332"/>
      <c r="E1007" s="332"/>
      <c r="F1007" s="562"/>
      <c r="G1007" s="560">
        <f t="shared" si="15"/>
        <v>0</v>
      </c>
      <c r="H1007" s="605"/>
    </row>
    <row r="1008" spans="1:8" s="603" customFormat="1" ht="15" x14ac:dyDescent="0.2">
      <c r="A1008" s="470">
        <v>989</v>
      </c>
      <c r="B1008" s="305"/>
      <c r="C1008" s="332"/>
      <c r="D1008" s="332"/>
      <c r="E1008" s="332"/>
      <c r="F1008" s="562"/>
      <c r="G1008" s="560">
        <f t="shared" si="15"/>
        <v>0</v>
      </c>
      <c r="H1008" s="605"/>
    </row>
    <row r="1009" spans="1:8" s="603" customFormat="1" ht="15" x14ac:dyDescent="0.2">
      <c r="A1009" s="470">
        <v>990</v>
      </c>
      <c r="B1009" s="305"/>
      <c r="C1009" s="332"/>
      <c r="D1009" s="332"/>
      <c r="E1009" s="332"/>
      <c r="F1009" s="562"/>
      <c r="G1009" s="560">
        <f t="shared" si="15"/>
        <v>0</v>
      </c>
      <c r="H1009" s="605"/>
    </row>
    <row r="1010" spans="1:8" s="603" customFormat="1" ht="15" x14ac:dyDescent="0.2">
      <c r="A1010" s="470">
        <v>991</v>
      </c>
      <c r="B1010" s="305"/>
      <c r="C1010" s="332"/>
      <c r="D1010" s="332"/>
      <c r="E1010" s="332"/>
      <c r="F1010" s="562"/>
      <c r="G1010" s="560">
        <f t="shared" si="15"/>
        <v>0</v>
      </c>
      <c r="H1010" s="605"/>
    </row>
    <row r="1011" spans="1:8" s="603" customFormat="1" ht="15" x14ac:dyDescent="0.2">
      <c r="A1011" s="470">
        <v>992</v>
      </c>
      <c r="B1011" s="305"/>
      <c r="C1011" s="332"/>
      <c r="D1011" s="332"/>
      <c r="E1011" s="332"/>
      <c r="F1011" s="562"/>
      <c r="G1011" s="560">
        <f t="shared" si="15"/>
        <v>0</v>
      </c>
      <c r="H1011" s="605"/>
    </row>
    <row r="1012" spans="1:8" s="603" customFormat="1" ht="15" x14ac:dyDescent="0.2">
      <c r="A1012" s="470">
        <v>993</v>
      </c>
      <c r="B1012" s="305"/>
      <c r="C1012" s="332"/>
      <c r="D1012" s="332"/>
      <c r="E1012" s="332"/>
      <c r="F1012" s="562"/>
      <c r="G1012" s="560">
        <f t="shared" si="15"/>
        <v>0</v>
      </c>
      <c r="H1012" s="605"/>
    </row>
    <row r="1013" spans="1:8" s="603" customFormat="1" ht="15" x14ac:dyDescent="0.2">
      <c r="A1013" s="470">
        <v>994</v>
      </c>
      <c r="B1013" s="305"/>
      <c r="C1013" s="332"/>
      <c r="D1013" s="332"/>
      <c r="E1013" s="332"/>
      <c r="F1013" s="562"/>
      <c r="G1013" s="560">
        <f t="shared" si="15"/>
        <v>0</v>
      </c>
      <c r="H1013" s="605"/>
    </row>
    <row r="1014" spans="1:8" s="603" customFormat="1" ht="15" x14ac:dyDescent="0.2">
      <c r="A1014" s="470">
        <v>995</v>
      </c>
      <c r="B1014" s="305"/>
      <c r="C1014" s="332"/>
      <c r="D1014" s="332"/>
      <c r="E1014" s="332"/>
      <c r="F1014" s="562"/>
      <c r="G1014" s="560">
        <f t="shared" si="15"/>
        <v>0</v>
      </c>
      <c r="H1014" s="605"/>
    </row>
    <row r="1015" spans="1:8" s="603" customFormat="1" ht="15" x14ac:dyDescent="0.2">
      <c r="A1015" s="470">
        <v>996</v>
      </c>
      <c r="B1015" s="305"/>
      <c r="C1015" s="332"/>
      <c r="D1015" s="332"/>
      <c r="E1015" s="332"/>
      <c r="F1015" s="562"/>
      <c r="G1015" s="560">
        <f t="shared" si="15"/>
        <v>0</v>
      </c>
      <c r="H1015" s="605"/>
    </row>
    <row r="1016" spans="1:8" s="603" customFormat="1" ht="15" x14ac:dyDescent="0.2">
      <c r="A1016" s="470">
        <v>997</v>
      </c>
      <c r="B1016" s="305"/>
      <c r="C1016" s="332"/>
      <c r="D1016" s="332"/>
      <c r="E1016" s="332"/>
      <c r="F1016" s="562"/>
      <c r="G1016" s="560">
        <f t="shared" si="15"/>
        <v>0</v>
      </c>
      <c r="H1016" s="605"/>
    </row>
    <row r="1017" spans="1:8" s="603" customFormat="1" ht="15" x14ac:dyDescent="0.2">
      <c r="A1017" s="470">
        <v>998</v>
      </c>
      <c r="B1017" s="305"/>
      <c r="C1017" s="332"/>
      <c r="D1017" s="332"/>
      <c r="E1017" s="332"/>
      <c r="F1017" s="562"/>
      <c r="G1017" s="560">
        <f t="shared" si="15"/>
        <v>0</v>
      </c>
      <c r="H1017" s="605"/>
    </row>
    <row r="1018" spans="1:8" s="603" customFormat="1" ht="15" x14ac:dyDescent="0.2">
      <c r="A1018" s="470">
        <v>999</v>
      </c>
      <c r="B1018" s="305"/>
      <c r="C1018" s="332"/>
      <c r="D1018" s="332"/>
      <c r="E1018" s="332"/>
      <c r="F1018" s="562"/>
      <c r="G1018" s="560">
        <f t="shared" si="15"/>
        <v>0</v>
      </c>
      <c r="H1018" s="605"/>
    </row>
    <row r="1019" spans="1:8" s="603" customFormat="1" ht="15" x14ac:dyDescent="0.2">
      <c r="A1019" s="470">
        <v>1000</v>
      </c>
      <c r="B1019" s="305"/>
      <c r="C1019" s="332"/>
      <c r="D1019" s="332"/>
      <c r="E1019" s="332"/>
      <c r="F1019" s="562"/>
      <c r="G1019" s="560">
        <f t="shared" si="15"/>
        <v>0</v>
      </c>
      <c r="H1019" s="605"/>
    </row>
  </sheetData>
  <sheetProtection password="8067" sheet="1" objects="1" scenarios="1" autoFilter="0"/>
  <mergeCells count="11">
    <mergeCell ref="A16:A19"/>
    <mergeCell ref="B16:B19"/>
    <mergeCell ref="C16:C19"/>
    <mergeCell ref="D16:D19"/>
    <mergeCell ref="E16:E19"/>
    <mergeCell ref="F16:F19"/>
    <mergeCell ref="F6:G6"/>
    <mergeCell ref="F7:G7"/>
    <mergeCell ref="F8:G8"/>
    <mergeCell ref="F9:G9"/>
    <mergeCell ref="G16:G19"/>
  </mergeCells>
  <conditionalFormatting sqref="B20:F1019">
    <cfRule type="cellIs" dxfId="9" priority="8" stopIfTrue="1" operator="notEqual">
      <formula>0</formula>
    </cfRule>
  </conditionalFormatting>
  <conditionalFormatting sqref="F6:G9">
    <cfRule type="cellIs" dxfId="8" priority="1" stopIfTrue="1" operator="equal">
      <formula>0</formula>
    </cfRule>
  </conditionalFormatting>
  <dataValidations count="2">
    <dataValidation type="whole" operator="greaterThan" allowBlank="1" showErrorMessage="1" errorTitle="gefahrene Kilometer" error="Bitte nur ganze Zahlen eingeben!" sqref="F20:F1019">
      <formula1>0</formula1>
    </dataValidation>
    <dataValidation type="date" allowBlank="1" showErrorMessage="1" errorTitle="Datum" error="Das Datum muss zwischen _x000a_01.01.2014 und 31.12.2023 liegen!" sqref="B20:B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des Verwendungsnachweises.&amp;C&amp;9Seite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13" t="s">
        <v>97</v>
      </c>
      <c r="B1" s="283"/>
      <c r="C1" s="306"/>
      <c r="D1" s="310"/>
      <c r="E1" s="288"/>
      <c r="F1" s="288"/>
      <c r="G1" s="284"/>
      <c r="H1" s="284"/>
      <c r="I1" s="173"/>
      <c r="J1" s="173"/>
      <c r="K1" s="173"/>
    </row>
    <row r="2" spans="1:11" ht="12" hidden="1" customHeight="1" x14ac:dyDescent="0.2">
      <c r="A2" s="613" t="s">
        <v>98</v>
      </c>
      <c r="B2" s="283"/>
      <c r="C2" s="306"/>
      <c r="D2" s="310"/>
      <c r="E2" s="288"/>
      <c r="F2" s="288"/>
      <c r="G2" s="284"/>
      <c r="H2" s="284"/>
      <c r="I2" s="173"/>
      <c r="J2" s="173"/>
      <c r="K2" s="173"/>
    </row>
    <row r="3" spans="1:11" ht="12" hidden="1" customHeight="1" x14ac:dyDescent="0.2">
      <c r="A3" s="339">
        <f>ROW(A20)</f>
        <v>20</v>
      </c>
      <c r="B3" s="283"/>
      <c r="C3" s="306"/>
      <c r="D3" s="310"/>
      <c r="E3" s="288"/>
      <c r="F3" s="288"/>
      <c r="G3" s="284"/>
      <c r="H3" s="486"/>
      <c r="I3" s="173"/>
      <c r="J3" s="173"/>
      <c r="K3" s="173"/>
    </row>
    <row r="4" spans="1:11" ht="12" hidden="1" customHeight="1" x14ac:dyDescent="0.2">
      <c r="A4" s="483" t="s">
        <v>190</v>
      </c>
      <c r="B4" s="283"/>
      <c r="C4" s="306"/>
      <c r="D4" s="310"/>
      <c r="E4" s="288"/>
      <c r="F4" s="288"/>
      <c r="G4" s="284"/>
      <c r="H4" s="478"/>
      <c r="I4" s="173"/>
      <c r="J4" s="173"/>
      <c r="K4" s="173"/>
    </row>
    <row r="5" spans="1:11" ht="12" hidden="1" customHeight="1" x14ac:dyDescent="0.2">
      <c r="A5" s="484" t="str">
        <f>"$A$6:$H$"&amp;IF(LOOKUP(2,1/(H1:H1019&lt;&gt;""),ROW(H:H))=ROW(A16),A3-1,LOOKUP(2,1/(H1:H1019&lt;&gt;""),ROW(H:H)))</f>
        <v>$A$6:$H$19</v>
      </c>
      <c r="B5" s="283"/>
      <c r="C5" s="306"/>
      <c r="D5" s="310"/>
      <c r="E5" s="288"/>
      <c r="F5" s="288"/>
      <c r="G5" s="284"/>
      <c r="H5" s="478"/>
      <c r="I5" s="173"/>
      <c r="J5" s="173"/>
      <c r="K5" s="173"/>
    </row>
    <row r="6" spans="1:11" ht="15" customHeight="1" x14ac:dyDescent="0.2">
      <c r="A6" s="337" t="str">
        <f>'Seite 2 ZN'!$A$19</f>
        <v>2.</v>
      </c>
      <c r="B6" s="336" t="str">
        <f>'Seite 2 ZN'!$B$19</f>
        <v>Sachausgaben</v>
      </c>
      <c r="C6" s="307"/>
      <c r="D6" s="307"/>
      <c r="E6" s="289"/>
      <c r="F6" s="31" t="s">
        <v>191</v>
      </c>
      <c r="G6" s="774">
        <f>'Seite 1'!$O$18</f>
        <v>0</v>
      </c>
      <c r="H6" s="776"/>
      <c r="I6" s="173"/>
      <c r="J6" s="173"/>
      <c r="K6" s="173"/>
    </row>
    <row r="7" spans="1:11" ht="15" customHeight="1" x14ac:dyDescent="0.2">
      <c r="A7" s="334" t="str">
        <f>'Seite 2 ZN'!$A$31</f>
        <v>2.6</v>
      </c>
      <c r="B7" s="522" t="str">
        <f>'Seite 2 ZN'!$B$31</f>
        <v>Ausgaben für Leistungen externer Einrichtungen</v>
      </c>
      <c r="C7" s="307"/>
      <c r="D7" s="307"/>
      <c r="E7" s="290"/>
      <c r="F7" s="31" t="s">
        <v>193</v>
      </c>
      <c r="G7" s="774" t="str">
        <f>'Seite 1'!$AD$14</f>
        <v/>
      </c>
      <c r="H7" s="776"/>
      <c r="I7" s="173"/>
      <c r="J7" s="173"/>
      <c r="K7" s="173"/>
    </row>
    <row r="8" spans="1:11" ht="15" customHeight="1" x14ac:dyDescent="0.2">
      <c r="A8" s="290"/>
      <c r="B8" s="290"/>
      <c r="C8" s="290"/>
      <c r="D8" s="290"/>
      <c r="E8" s="290"/>
      <c r="F8" s="31" t="s">
        <v>194</v>
      </c>
      <c r="G8" s="777" t="str">
        <f>'Seite 1'!$AE$14</f>
        <v/>
      </c>
      <c r="H8" s="779"/>
      <c r="I8" s="173"/>
      <c r="J8" s="173"/>
      <c r="K8" s="173"/>
    </row>
    <row r="9" spans="1:11" ht="15" customHeight="1" x14ac:dyDescent="0.2">
      <c r="F9" s="135" t="s">
        <v>192</v>
      </c>
      <c r="G9" s="780">
        <f ca="1">'Seite 1'!$O$17</f>
        <v>44578</v>
      </c>
      <c r="H9" s="782"/>
      <c r="I9" s="173"/>
      <c r="J9" s="173"/>
      <c r="K9" s="173"/>
    </row>
    <row r="10" spans="1:11" ht="15" customHeight="1" x14ac:dyDescent="0.2">
      <c r="F10" s="174"/>
      <c r="G10" s="174"/>
      <c r="H10" s="141" t="str">
        <f>'Seite 1'!$A$66</f>
        <v>VWN Gründer - Gründernetzwerke</v>
      </c>
      <c r="I10" s="173"/>
      <c r="J10" s="173"/>
      <c r="K10" s="173"/>
    </row>
    <row r="11" spans="1:11" ht="15" customHeight="1" x14ac:dyDescent="0.2">
      <c r="F11" s="174"/>
      <c r="G11" s="174"/>
      <c r="H11" s="142" t="str">
        <f>'Seite 1'!$A$67</f>
        <v>Formularversion: V 1.5 vom 17.01.22</v>
      </c>
      <c r="I11" s="173"/>
      <c r="J11" s="173"/>
      <c r="K11" s="173"/>
    </row>
    <row r="12" spans="1:11" ht="18" customHeight="1" x14ac:dyDescent="0.2">
      <c r="A12" s="175"/>
      <c r="B12" s="176"/>
      <c r="C12" s="308"/>
      <c r="D12" s="204"/>
      <c r="E12" s="523" t="str">
        <f>B7</f>
        <v>Ausgaben für Leistungen externer Einrichtungen</v>
      </c>
      <c r="F12" s="294"/>
      <c r="G12" s="177"/>
      <c r="H12" s="325">
        <f>SUMPRODUCT(ROUND(H20:H1019,2))</f>
        <v>0</v>
      </c>
      <c r="I12" s="173"/>
      <c r="J12" s="173"/>
      <c r="K12" s="173"/>
    </row>
    <row r="13" spans="1:11" ht="12" customHeight="1" x14ac:dyDescent="0.2">
      <c r="A13" s="324"/>
      <c r="B13" s="178"/>
      <c r="C13" s="309"/>
      <c r="D13" s="311"/>
      <c r="E13" s="291"/>
      <c r="F13" s="291"/>
      <c r="G13" s="179"/>
      <c r="H13" s="179"/>
      <c r="I13" s="173"/>
      <c r="J13" s="173"/>
      <c r="K13" s="173"/>
    </row>
    <row r="14" spans="1:11" ht="15" customHeight="1" x14ac:dyDescent="0.2">
      <c r="A14" s="180" t="str">
        <f ca="1">CONCATENATE("Belegliste¹ für Ausgabenart ",$A$7," ",$B$7," - Aktenzeichen ",IF($G$6=0,"__________",$G$6)," - Nachweis vom ",IF($G$9=0,"_________",TEXT($G$9,"TT.MM.JJJJ")))</f>
        <v>Belegliste¹ für Ausgabenart 2.6 Ausgaben für Leistungen externer Einrichtungen - Aktenzeichen __________ - Nachweis vom 17.01.2022</v>
      </c>
      <c r="B14" s="178"/>
      <c r="C14" s="309"/>
      <c r="D14" s="311"/>
      <c r="E14" s="291"/>
      <c r="F14" s="291"/>
      <c r="G14" s="179"/>
      <c r="H14" s="179"/>
      <c r="I14" s="173"/>
      <c r="J14" s="173"/>
      <c r="K14" s="173"/>
    </row>
    <row r="15" spans="1:11" ht="5.0999999999999996" customHeight="1" x14ac:dyDescent="0.2">
      <c r="A15" s="234"/>
      <c r="B15" s="178"/>
      <c r="C15" s="309"/>
      <c r="D15" s="311"/>
      <c r="E15" s="291"/>
      <c r="F15" s="291"/>
      <c r="G15" s="179"/>
      <c r="H15" s="179"/>
      <c r="I15" s="173"/>
      <c r="J15" s="173"/>
      <c r="K15" s="173"/>
    </row>
    <row r="16" spans="1:11" ht="12" customHeight="1" x14ac:dyDescent="0.2">
      <c r="A16" s="855" t="s">
        <v>31</v>
      </c>
      <c r="B16" s="852" t="s">
        <v>141</v>
      </c>
      <c r="C16" s="855" t="s">
        <v>65</v>
      </c>
      <c r="D16" s="855" t="s">
        <v>77</v>
      </c>
      <c r="E16" s="852" t="s">
        <v>173</v>
      </c>
      <c r="F16" s="852" t="s">
        <v>143</v>
      </c>
      <c r="G16" s="860" t="s">
        <v>73</v>
      </c>
      <c r="H16" s="860" t="s">
        <v>74</v>
      </c>
      <c r="I16" s="173"/>
      <c r="J16" s="173"/>
      <c r="K16" s="173"/>
    </row>
    <row r="17" spans="1:11" ht="12" customHeight="1" x14ac:dyDescent="0.2">
      <c r="A17" s="856"/>
      <c r="B17" s="858"/>
      <c r="C17" s="856"/>
      <c r="D17" s="856"/>
      <c r="E17" s="853"/>
      <c r="F17" s="853"/>
      <c r="G17" s="861"/>
      <c r="H17" s="861"/>
      <c r="I17" s="173"/>
      <c r="J17" s="173"/>
      <c r="K17" s="173"/>
    </row>
    <row r="18" spans="1:11" ht="12" customHeight="1" x14ac:dyDescent="0.2">
      <c r="A18" s="856"/>
      <c r="B18" s="858"/>
      <c r="C18" s="856"/>
      <c r="D18" s="856"/>
      <c r="E18" s="853"/>
      <c r="F18" s="853"/>
      <c r="G18" s="861"/>
      <c r="H18" s="861"/>
      <c r="I18" s="173"/>
      <c r="J18" s="173"/>
      <c r="K18" s="173"/>
    </row>
    <row r="19" spans="1:11" ht="12" customHeight="1" thickBot="1" x14ac:dyDescent="0.25">
      <c r="A19" s="857"/>
      <c r="B19" s="859"/>
      <c r="C19" s="857"/>
      <c r="D19" s="857"/>
      <c r="E19" s="854"/>
      <c r="F19" s="854"/>
      <c r="G19" s="862"/>
      <c r="H19" s="862"/>
      <c r="I19" s="173"/>
      <c r="J19" s="173"/>
      <c r="K19" s="173"/>
    </row>
    <row r="20" spans="1:11" s="147" customFormat="1" ht="15" thickTop="1" x14ac:dyDescent="0.2">
      <c r="A20" s="471">
        <v>1</v>
      </c>
      <c r="B20" s="516"/>
      <c r="C20" s="305"/>
      <c r="D20" s="305"/>
      <c r="E20" s="292"/>
      <c r="F20" s="292"/>
      <c r="G20" s="181"/>
      <c r="H20" s="181"/>
      <c r="I20" s="607"/>
      <c r="J20" s="182"/>
      <c r="K20" s="182"/>
    </row>
    <row r="21" spans="1:11" s="147" customFormat="1" ht="15" x14ac:dyDescent="0.2">
      <c r="A21" s="472">
        <v>2</v>
      </c>
      <c r="B21" s="516"/>
      <c r="C21" s="305"/>
      <c r="D21" s="305"/>
      <c r="E21" s="293"/>
      <c r="F21" s="293"/>
      <c r="G21" s="181"/>
      <c r="H21" s="181"/>
      <c r="I21" s="592"/>
      <c r="J21" s="182"/>
      <c r="K21" s="182"/>
    </row>
    <row r="22" spans="1:11" s="147" customFormat="1" ht="15" x14ac:dyDescent="0.2">
      <c r="A22" s="472">
        <v>3</v>
      </c>
      <c r="B22" s="516"/>
      <c r="C22" s="305"/>
      <c r="D22" s="305"/>
      <c r="E22" s="293"/>
      <c r="F22" s="293"/>
      <c r="G22" s="181"/>
      <c r="H22" s="181"/>
      <c r="I22" s="592"/>
      <c r="J22" s="182"/>
      <c r="K22" s="182"/>
    </row>
    <row r="23" spans="1:11" s="147" customFormat="1" ht="15" x14ac:dyDescent="0.2">
      <c r="A23" s="472">
        <v>4</v>
      </c>
      <c r="B23" s="516"/>
      <c r="C23" s="305"/>
      <c r="D23" s="305"/>
      <c r="E23" s="293"/>
      <c r="F23" s="293"/>
      <c r="G23" s="181"/>
      <c r="H23" s="181"/>
      <c r="I23" s="592"/>
      <c r="J23" s="182"/>
      <c r="K23" s="182"/>
    </row>
    <row r="24" spans="1:11" s="147" customFormat="1" ht="15" x14ac:dyDescent="0.2">
      <c r="A24" s="472">
        <v>5</v>
      </c>
      <c r="B24" s="516"/>
      <c r="C24" s="305"/>
      <c r="D24" s="305"/>
      <c r="E24" s="293"/>
      <c r="F24" s="293"/>
      <c r="G24" s="181"/>
      <c r="H24" s="181"/>
      <c r="I24" s="592"/>
      <c r="J24" s="182"/>
      <c r="K24" s="182"/>
    </row>
    <row r="25" spans="1:11" s="147" customFormat="1" ht="15" x14ac:dyDescent="0.2">
      <c r="A25" s="472">
        <v>6</v>
      </c>
      <c r="B25" s="516"/>
      <c r="C25" s="305"/>
      <c r="D25" s="305"/>
      <c r="E25" s="293"/>
      <c r="F25" s="293"/>
      <c r="G25" s="181"/>
      <c r="H25" s="181"/>
      <c r="I25" s="592"/>
    </row>
    <row r="26" spans="1:11" s="147" customFormat="1" ht="15" x14ac:dyDescent="0.2">
      <c r="A26" s="472">
        <v>7</v>
      </c>
      <c r="B26" s="516"/>
      <c r="C26" s="305"/>
      <c r="D26" s="305"/>
      <c r="E26" s="293"/>
      <c r="F26" s="293"/>
      <c r="G26" s="181"/>
      <c r="H26" s="181"/>
      <c r="I26" s="592"/>
    </row>
    <row r="27" spans="1:11" s="147" customFormat="1" ht="15" x14ac:dyDescent="0.2">
      <c r="A27" s="472">
        <v>8</v>
      </c>
      <c r="B27" s="516"/>
      <c r="C27" s="305"/>
      <c r="D27" s="305"/>
      <c r="E27" s="293"/>
      <c r="F27" s="293"/>
      <c r="G27" s="181"/>
      <c r="H27" s="181"/>
      <c r="I27" s="592"/>
    </row>
    <row r="28" spans="1:11" s="147" customFormat="1" ht="15" x14ac:dyDescent="0.2">
      <c r="A28" s="472">
        <v>9</v>
      </c>
      <c r="B28" s="516"/>
      <c r="C28" s="305"/>
      <c r="D28" s="305"/>
      <c r="E28" s="293"/>
      <c r="F28" s="293"/>
      <c r="G28" s="181"/>
      <c r="H28" s="181"/>
      <c r="I28" s="592"/>
    </row>
    <row r="29" spans="1:11" s="147" customFormat="1" ht="15" x14ac:dyDescent="0.2">
      <c r="A29" s="472">
        <v>10</v>
      </c>
      <c r="B29" s="516"/>
      <c r="C29" s="305"/>
      <c r="D29" s="305"/>
      <c r="E29" s="293"/>
      <c r="F29" s="293"/>
      <c r="G29" s="181"/>
      <c r="H29" s="181"/>
      <c r="I29" s="592"/>
    </row>
    <row r="30" spans="1:11" s="147" customFormat="1" ht="15" x14ac:dyDescent="0.2">
      <c r="A30" s="472">
        <v>11</v>
      </c>
      <c r="B30" s="516"/>
      <c r="C30" s="305"/>
      <c r="D30" s="305"/>
      <c r="E30" s="293"/>
      <c r="F30" s="293"/>
      <c r="G30" s="181"/>
      <c r="H30" s="181"/>
      <c r="I30" s="592"/>
    </row>
    <row r="31" spans="1:11" s="147" customFormat="1" ht="15" x14ac:dyDescent="0.2">
      <c r="A31" s="472">
        <v>12</v>
      </c>
      <c r="B31" s="516"/>
      <c r="C31" s="305"/>
      <c r="D31" s="305"/>
      <c r="E31" s="293"/>
      <c r="F31" s="293"/>
      <c r="G31" s="181"/>
      <c r="H31" s="181"/>
      <c r="I31" s="592"/>
    </row>
    <row r="32" spans="1:11" s="147" customFormat="1" ht="15" x14ac:dyDescent="0.2">
      <c r="A32" s="472">
        <v>13</v>
      </c>
      <c r="B32" s="516"/>
      <c r="C32" s="305"/>
      <c r="D32" s="305"/>
      <c r="E32" s="293"/>
      <c r="F32" s="293"/>
      <c r="G32" s="181"/>
      <c r="H32" s="181"/>
      <c r="I32" s="592"/>
    </row>
    <row r="33" spans="1:9" s="147" customFormat="1" ht="15" x14ac:dyDescent="0.2">
      <c r="A33" s="472">
        <v>14</v>
      </c>
      <c r="B33" s="516"/>
      <c r="C33" s="305"/>
      <c r="D33" s="305"/>
      <c r="E33" s="293"/>
      <c r="F33" s="293"/>
      <c r="G33" s="181"/>
      <c r="H33" s="181"/>
      <c r="I33" s="592"/>
    </row>
    <row r="34" spans="1:9" s="147" customFormat="1" ht="15" x14ac:dyDescent="0.2">
      <c r="A34" s="472">
        <v>15</v>
      </c>
      <c r="B34" s="516"/>
      <c r="C34" s="305"/>
      <c r="D34" s="305"/>
      <c r="E34" s="293"/>
      <c r="F34" s="293"/>
      <c r="G34" s="181"/>
      <c r="H34" s="181"/>
      <c r="I34" s="592"/>
    </row>
    <row r="35" spans="1:9" s="147" customFormat="1" ht="15" x14ac:dyDescent="0.2">
      <c r="A35" s="472">
        <v>16</v>
      </c>
      <c r="B35" s="516"/>
      <c r="C35" s="305"/>
      <c r="D35" s="305"/>
      <c r="E35" s="293"/>
      <c r="F35" s="293"/>
      <c r="G35" s="181"/>
      <c r="H35" s="181"/>
      <c r="I35" s="592"/>
    </row>
    <row r="36" spans="1:9" s="147" customFormat="1" ht="15" x14ac:dyDescent="0.2">
      <c r="A36" s="472">
        <v>17</v>
      </c>
      <c r="B36" s="516"/>
      <c r="C36" s="305"/>
      <c r="D36" s="305"/>
      <c r="E36" s="293"/>
      <c r="F36" s="293"/>
      <c r="G36" s="181"/>
      <c r="H36" s="181"/>
      <c r="I36" s="592"/>
    </row>
    <row r="37" spans="1:9" s="147" customFormat="1" ht="15" x14ac:dyDescent="0.2">
      <c r="A37" s="472">
        <v>18</v>
      </c>
      <c r="B37" s="516"/>
      <c r="C37" s="305"/>
      <c r="D37" s="305"/>
      <c r="E37" s="293"/>
      <c r="F37" s="293"/>
      <c r="G37" s="181"/>
      <c r="H37" s="181"/>
      <c r="I37" s="592"/>
    </row>
    <row r="38" spans="1:9" s="147" customFormat="1" ht="15" x14ac:dyDescent="0.2">
      <c r="A38" s="472">
        <v>19</v>
      </c>
      <c r="B38" s="516"/>
      <c r="C38" s="305"/>
      <c r="D38" s="305"/>
      <c r="E38" s="293"/>
      <c r="F38" s="293"/>
      <c r="G38" s="181"/>
      <c r="H38" s="181"/>
      <c r="I38" s="592"/>
    </row>
    <row r="39" spans="1:9" s="147" customFormat="1" ht="15" x14ac:dyDescent="0.2">
      <c r="A39" s="472">
        <v>20</v>
      </c>
      <c r="B39" s="516"/>
      <c r="C39" s="305"/>
      <c r="D39" s="305"/>
      <c r="E39" s="293"/>
      <c r="F39" s="293"/>
      <c r="G39" s="181"/>
      <c r="H39" s="181"/>
      <c r="I39" s="592"/>
    </row>
    <row r="40" spans="1:9" s="147" customFormat="1" ht="15" x14ac:dyDescent="0.2">
      <c r="A40" s="472">
        <v>21</v>
      </c>
      <c r="B40" s="516"/>
      <c r="C40" s="305"/>
      <c r="D40" s="305"/>
      <c r="E40" s="293"/>
      <c r="F40" s="293"/>
      <c r="G40" s="181"/>
      <c r="H40" s="181"/>
      <c r="I40" s="592"/>
    </row>
    <row r="41" spans="1:9" s="147" customFormat="1" ht="15" x14ac:dyDescent="0.2">
      <c r="A41" s="472">
        <v>22</v>
      </c>
      <c r="B41" s="516"/>
      <c r="C41" s="305"/>
      <c r="D41" s="305"/>
      <c r="E41" s="293"/>
      <c r="F41" s="293"/>
      <c r="G41" s="181"/>
      <c r="H41" s="181"/>
      <c r="I41" s="592"/>
    </row>
    <row r="42" spans="1:9" s="147" customFormat="1" ht="15" x14ac:dyDescent="0.2">
      <c r="A42" s="472">
        <v>23</v>
      </c>
      <c r="B42" s="516"/>
      <c r="C42" s="305"/>
      <c r="D42" s="305"/>
      <c r="E42" s="293"/>
      <c r="F42" s="293"/>
      <c r="G42" s="181"/>
      <c r="H42" s="181"/>
      <c r="I42" s="592"/>
    </row>
    <row r="43" spans="1:9" s="147" customFormat="1" ht="15" x14ac:dyDescent="0.2">
      <c r="A43" s="472">
        <v>24</v>
      </c>
      <c r="B43" s="516"/>
      <c r="C43" s="305"/>
      <c r="D43" s="305"/>
      <c r="E43" s="293"/>
      <c r="F43" s="293"/>
      <c r="G43" s="181"/>
      <c r="H43" s="181"/>
      <c r="I43" s="592"/>
    </row>
    <row r="44" spans="1:9" s="147" customFormat="1" ht="15" x14ac:dyDescent="0.2">
      <c r="A44" s="472">
        <v>25</v>
      </c>
      <c r="B44" s="516"/>
      <c r="C44" s="305"/>
      <c r="D44" s="305"/>
      <c r="E44" s="293"/>
      <c r="F44" s="293"/>
      <c r="G44" s="181"/>
      <c r="H44" s="181"/>
      <c r="I44" s="592"/>
    </row>
    <row r="45" spans="1:9" s="147" customFormat="1" ht="15" x14ac:dyDescent="0.2">
      <c r="A45" s="472">
        <v>26</v>
      </c>
      <c r="B45" s="516"/>
      <c r="C45" s="305"/>
      <c r="D45" s="305"/>
      <c r="E45" s="293"/>
      <c r="F45" s="293"/>
      <c r="G45" s="181"/>
      <c r="H45" s="181"/>
      <c r="I45" s="592"/>
    </row>
    <row r="46" spans="1:9" s="147" customFormat="1" ht="15" x14ac:dyDescent="0.2">
      <c r="A46" s="472">
        <v>27</v>
      </c>
      <c r="B46" s="516"/>
      <c r="C46" s="305"/>
      <c r="D46" s="305"/>
      <c r="E46" s="293"/>
      <c r="F46" s="293"/>
      <c r="G46" s="181"/>
      <c r="H46" s="181"/>
      <c r="I46" s="592"/>
    </row>
    <row r="47" spans="1:9" s="147" customFormat="1" ht="15" x14ac:dyDescent="0.2">
      <c r="A47" s="472">
        <v>28</v>
      </c>
      <c r="B47" s="516"/>
      <c r="C47" s="305"/>
      <c r="D47" s="305"/>
      <c r="E47" s="293"/>
      <c r="F47" s="293"/>
      <c r="G47" s="181"/>
      <c r="H47" s="181"/>
      <c r="I47" s="592"/>
    </row>
    <row r="48" spans="1:9" s="147" customFormat="1" ht="15" x14ac:dyDescent="0.2">
      <c r="A48" s="472">
        <v>29</v>
      </c>
      <c r="B48" s="516"/>
      <c r="C48" s="305"/>
      <c r="D48" s="305"/>
      <c r="E48" s="293"/>
      <c r="F48" s="293"/>
      <c r="G48" s="181"/>
      <c r="H48" s="181"/>
      <c r="I48" s="592"/>
    </row>
    <row r="49" spans="1:9" s="147" customFormat="1" ht="15" x14ac:dyDescent="0.2">
      <c r="A49" s="472">
        <v>30</v>
      </c>
      <c r="B49" s="516"/>
      <c r="C49" s="305"/>
      <c r="D49" s="305"/>
      <c r="E49" s="293"/>
      <c r="F49" s="293"/>
      <c r="G49" s="181"/>
      <c r="H49" s="181"/>
      <c r="I49" s="592"/>
    </row>
    <row r="50" spans="1:9" s="147" customFormat="1" ht="15" x14ac:dyDescent="0.2">
      <c r="A50" s="472">
        <v>31</v>
      </c>
      <c r="B50" s="516"/>
      <c r="C50" s="305"/>
      <c r="D50" s="305"/>
      <c r="E50" s="293"/>
      <c r="F50" s="293"/>
      <c r="G50" s="181"/>
      <c r="H50" s="181"/>
      <c r="I50" s="592"/>
    </row>
    <row r="51" spans="1:9" s="147" customFormat="1" ht="15" x14ac:dyDescent="0.2">
      <c r="A51" s="472">
        <v>32</v>
      </c>
      <c r="B51" s="516"/>
      <c r="C51" s="305"/>
      <c r="D51" s="305"/>
      <c r="E51" s="293"/>
      <c r="F51" s="293"/>
      <c r="G51" s="181"/>
      <c r="H51" s="181"/>
      <c r="I51" s="592"/>
    </row>
    <row r="52" spans="1:9" s="147" customFormat="1" ht="15" x14ac:dyDescent="0.2">
      <c r="A52" s="472">
        <v>33</v>
      </c>
      <c r="B52" s="516"/>
      <c r="C52" s="305"/>
      <c r="D52" s="305"/>
      <c r="E52" s="293"/>
      <c r="F52" s="293"/>
      <c r="G52" s="181"/>
      <c r="H52" s="181"/>
      <c r="I52" s="592"/>
    </row>
    <row r="53" spans="1:9" s="147" customFormat="1" ht="15" x14ac:dyDescent="0.2">
      <c r="A53" s="472">
        <v>34</v>
      </c>
      <c r="B53" s="516"/>
      <c r="C53" s="305"/>
      <c r="D53" s="305"/>
      <c r="E53" s="293"/>
      <c r="F53" s="293"/>
      <c r="G53" s="181"/>
      <c r="H53" s="181"/>
      <c r="I53" s="592"/>
    </row>
    <row r="54" spans="1:9" s="147" customFormat="1" ht="15" x14ac:dyDescent="0.2">
      <c r="A54" s="472">
        <v>35</v>
      </c>
      <c r="B54" s="516"/>
      <c r="C54" s="305"/>
      <c r="D54" s="305"/>
      <c r="E54" s="293"/>
      <c r="F54" s="293"/>
      <c r="G54" s="181"/>
      <c r="H54" s="181"/>
      <c r="I54" s="592"/>
    </row>
    <row r="55" spans="1:9" s="147" customFormat="1" ht="15" x14ac:dyDescent="0.2">
      <c r="A55" s="472">
        <v>36</v>
      </c>
      <c r="B55" s="516"/>
      <c r="C55" s="305"/>
      <c r="D55" s="305"/>
      <c r="E55" s="293"/>
      <c r="F55" s="293"/>
      <c r="G55" s="181"/>
      <c r="H55" s="181"/>
      <c r="I55" s="592"/>
    </row>
    <row r="56" spans="1:9" s="147" customFormat="1" ht="15" x14ac:dyDescent="0.2">
      <c r="A56" s="472">
        <v>37</v>
      </c>
      <c r="B56" s="516"/>
      <c r="C56" s="305"/>
      <c r="D56" s="305"/>
      <c r="E56" s="293"/>
      <c r="F56" s="293"/>
      <c r="G56" s="181"/>
      <c r="H56" s="181"/>
      <c r="I56" s="592"/>
    </row>
    <row r="57" spans="1:9" s="147" customFormat="1" ht="15" x14ac:dyDescent="0.2">
      <c r="A57" s="472">
        <v>38</v>
      </c>
      <c r="B57" s="516"/>
      <c r="C57" s="305"/>
      <c r="D57" s="305"/>
      <c r="E57" s="293"/>
      <c r="F57" s="293"/>
      <c r="G57" s="181"/>
      <c r="H57" s="181"/>
      <c r="I57" s="592"/>
    </row>
    <row r="58" spans="1:9" s="147" customFormat="1" ht="15" x14ac:dyDescent="0.2">
      <c r="A58" s="472">
        <v>39</v>
      </c>
      <c r="B58" s="516"/>
      <c r="C58" s="305"/>
      <c r="D58" s="305"/>
      <c r="E58" s="293"/>
      <c r="F58" s="293"/>
      <c r="G58" s="181"/>
      <c r="H58" s="181"/>
      <c r="I58" s="592"/>
    </row>
    <row r="59" spans="1:9" s="147" customFormat="1" ht="15" x14ac:dyDescent="0.2">
      <c r="A59" s="472">
        <v>40</v>
      </c>
      <c r="B59" s="516"/>
      <c r="C59" s="305"/>
      <c r="D59" s="305"/>
      <c r="E59" s="293"/>
      <c r="F59" s="293"/>
      <c r="G59" s="181"/>
      <c r="H59" s="181"/>
      <c r="I59" s="592"/>
    </row>
    <row r="60" spans="1:9" s="147" customFormat="1" ht="15" x14ac:dyDescent="0.2">
      <c r="A60" s="472">
        <v>41</v>
      </c>
      <c r="B60" s="516"/>
      <c r="C60" s="305"/>
      <c r="D60" s="305"/>
      <c r="E60" s="293"/>
      <c r="F60" s="293"/>
      <c r="G60" s="181"/>
      <c r="H60" s="181"/>
      <c r="I60" s="592"/>
    </row>
    <row r="61" spans="1:9" s="147" customFormat="1" ht="15" x14ac:dyDescent="0.2">
      <c r="A61" s="472">
        <v>42</v>
      </c>
      <c r="B61" s="516"/>
      <c r="C61" s="305"/>
      <c r="D61" s="305"/>
      <c r="E61" s="293"/>
      <c r="F61" s="293"/>
      <c r="G61" s="181"/>
      <c r="H61" s="181"/>
      <c r="I61" s="592"/>
    </row>
    <row r="62" spans="1:9" s="147" customFormat="1" ht="15" x14ac:dyDescent="0.2">
      <c r="A62" s="472">
        <v>43</v>
      </c>
      <c r="B62" s="516"/>
      <c r="C62" s="305"/>
      <c r="D62" s="305"/>
      <c r="E62" s="293"/>
      <c r="F62" s="293"/>
      <c r="G62" s="181"/>
      <c r="H62" s="181"/>
      <c r="I62" s="592"/>
    </row>
    <row r="63" spans="1:9" s="147" customFormat="1" ht="15" x14ac:dyDescent="0.2">
      <c r="A63" s="472">
        <v>44</v>
      </c>
      <c r="B63" s="516"/>
      <c r="C63" s="305"/>
      <c r="D63" s="305"/>
      <c r="E63" s="293"/>
      <c r="F63" s="293"/>
      <c r="G63" s="181"/>
      <c r="H63" s="181"/>
      <c r="I63" s="592"/>
    </row>
    <row r="64" spans="1:9" s="147" customFormat="1" ht="15" x14ac:dyDescent="0.2">
      <c r="A64" s="472">
        <v>45</v>
      </c>
      <c r="B64" s="516"/>
      <c r="C64" s="305"/>
      <c r="D64" s="305"/>
      <c r="E64" s="293"/>
      <c r="F64" s="293"/>
      <c r="G64" s="181"/>
      <c r="H64" s="181"/>
      <c r="I64" s="592"/>
    </row>
    <row r="65" spans="1:9" s="147" customFormat="1" ht="15" x14ac:dyDescent="0.2">
      <c r="A65" s="472">
        <v>46</v>
      </c>
      <c r="B65" s="516"/>
      <c r="C65" s="305"/>
      <c r="D65" s="305"/>
      <c r="E65" s="293"/>
      <c r="F65" s="293"/>
      <c r="G65" s="181"/>
      <c r="H65" s="181"/>
      <c r="I65" s="592"/>
    </row>
    <row r="66" spans="1:9" s="147" customFormat="1" ht="15" x14ac:dyDescent="0.2">
      <c r="A66" s="472">
        <v>47</v>
      </c>
      <c r="B66" s="516"/>
      <c r="C66" s="305"/>
      <c r="D66" s="305"/>
      <c r="E66" s="293"/>
      <c r="F66" s="293"/>
      <c r="G66" s="181"/>
      <c r="H66" s="181"/>
      <c r="I66" s="592"/>
    </row>
    <row r="67" spans="1:9" s="147" customFormat="1" ht="15" x14ac:dyDescent="0.2">
      <c r="A67" s="472">
        <v>48</v>
      </c>
      <c r="B67" s="516"/>
      <c r="C67" s="305"/>
      <c r="D67" s="305"/>
      <c r="E67" s="293"/>
      <c r="F67" s="293"/>
      <c r="G67" s="181"/>
      <c r="H67" s="181"/>
      <c r="I67" s="592"/>
    </row>
    <row r="68" spans="1:9" s="147" customFormat="1" ht="15" x14ac:dyDescent="0.2">
      <c r="A68" s="472">
        <v>49</v>
      </c>
      <c r="B68" s="516"/>
      <c r="C68" s="305"/>
      <c r="D68" s="305"/>
      <c r="E68" s="293"/>
      <c r="F68" s="293"/>
      <c r="G68" s="181"/>
      <c r="H68" s="181"/>
      <c r="I68" s="592"/>
    </row>
    <row r="69" spans="1:9" s="147" customFormat="1" ht="15" x14ac:dyDescent="0.2">
      <c r="A69" s="472">
        <v>50</v>
      </c>
      <c r="B69" s="516"/>
      <c r="C69" s="305"/>
      <c r="D69" s="305"/>
      <c r="E69" s="293"/>
      <c r="F69" s="293"/>
      <c r="G69" s="181"/>
      <c r="H69" s="181"/>
      <c r="I69" s="592"/>
    </row>
    <row r="70" spans="1:9" s="147" customFormat="1" ht="15" x14ac:dyDescent="0.2">
      <c r="A70" s="472">
        <v>51</v>
      </c>
      <c r="B70" s="516"/>
      <c r="C70" s="305"/>
      <c r="D70" s="305"/>
      <c r="E70" s="293"/>
      <c r="F70" s="293"/>
      <c r="G70" s="181"/>
      <c r="H70" s="181"/>
      <c r="I70" s="592"/>
    </row>
    <row r="71" spans="1:9" s="147" customFormat="1" ht="15" x14ac:dyDescent="0.2">
      <c r="A71" s="472">
        <v>52</v>
      </c>
      <c r="B71" s="516"/>
      <c r="C71" s="305"/>
      <c r="D71" s="305"/>
      <c r="E71" s="293"/>
      <c r="F71" s="293"/>
      <c r="G71" s="181"/>
      <c r="H71" s="181"/>
      <c r="I71" s="592"/>
    </row>
    <row r="72" spans="1:9" s="147" customFormat="1" ht="15" x14ac:dyDescent="0.2">
      <c r="A72" s="472">
        <v>53</v>
      </c>
      <c r="B72" s="516"/>
      <c r="C72" s="305"/>
      <c r="D72" s="305"/>
      <c r="E72" s="293"/>
      <c r="F72" s="293"/>
      <c r="G72" s="181"/>
      <c r="H72" s="181"/>
      <c r="I72" s="592"/>
    </row>
    <row r="73" spans="1:9" s="147" customFormat="1" ht="15" x14ac:dyDescent="0.2">
      <c r="A73" s="472">
        <v>54</v>
      </c>
      <c r="B73" s="516"/>
      <c r="C73" s="305"/>
      <c r="D73" s="305"/>
      <c r="E73" s="293"/>
      <c r="F73" s="293"/>
      <c r="G73" s="181"/>
      <c r="H73" s="181"/>
      <c r="I73" s="592"/>
    </row>
    <row r="74" spans="1:9" s="147" customFormat="1" ht="15" x14ac:dyDescent="0.2">
      <c r="A74" s="472">
        <v>55</v>
      </c>
      <c r="B74" s="516"/>
      <c r="C74" s="305"/>
      <c r="D74" s="305"/>
      <c r="E74" s="293"/>
      <c r="F74" s="293"/>
      <c r="G74" s="181"/>
      <c r="H74" s="181"/>
      <c r="I74" s="592"/>
    </row>
    <row r="75" spans="1:9" s="147" customFormat="1" ht="15" x14ac:dyDescent="0.2">
      <c r="A75" s="472">
        <v>56</v>
      </c>
      <c r="B75" s="516"/>
      <c r="C75" s="305"/>
      <c r="D75" s="305"/>
      <c r="E75" s="293"/>
      <c r="F75" s="293"/>
      <c r="G75" s="181"/>
      <c r="H75" s="181"/>
      <c r="I75" s="592"/>
    </row>
    <row r="76" spans="1:9" s="147" customFormat="1" ht="15" x14ac:dyDescent="0.2">
      <c r="A76" s="472">
        <v>57</v>
      </c>
      <c r="B76" s="516"/>
      <c r="C76" s="305"/>
      <c r="D76" s="305"/>
      <c r="E76" s="293"/>
      <c r="F76" s="293"/>
      <c r="G76" s="181"/>
      <c r="H76" s="181"/>
      <c r="I76" s="592"/>
    </row>
    <row r="77" spans="1:9" s="147" customFormat="1" ht="15" x14ac:dyDescent="0.2">
      <c r="A77" s="472">
        <v>58</v>
      </c>
      <c r="B77" s="516"/>
      <c r="C77" s="305"/>
      <c r="D77" s="305"/>
      <c r="E77" s="293"/>
      <c r="F77" s="293"/>
      <c r="G77" s="181"/>
      <c r="H77" s="181"/>
      <c r="I77" s="592"/>
    </row>
    <row r="78" spans="1:9" s="147" customFormat="1" ht="15" x14ac:dyDescent="0.2">
      <c r="A78" s="472">
        <v>59</v>
      </c>
      <c r="B78" s="516"/>
      <c r="C78" s="305"/>
      <c r="D78" s="305"/>
      <c r="E78" s="293"/>
      <c r="F78" s="293"/>
      <c r="G78" s="181"/>
      <c r="H78" s="181"/>
      <c r="I78" s="592"/>
    </row>
    <row r="79" spans="1:9" s="147" customFormat="1" ht="15" x14ac:dyDescent="0.2">
      <c r="A79" s="472">
        <v>60</v>
      </c>
      <c r="B79" s="516"/>
      <c r="C79" s="305"/>
      <c r="D79" s="305"/>
      <c r="E79" s="293"/>
      <c r="F79" s="293"/>
      <c r="G79" s="181"/>
      <c r="H79" s="181"/>
      <c r="I79" s="592"/>
    </row>
    <row r="80" spans="1:9" s="147" customFormat="1" ht="15" x14ac:dyDescent="0.2">
      <c r="A80" s="472">
        <v>61</v>
      </c>
      <c r="B80" s="516"/>
      <c r="C80" s="305"/>
      <c r="D80" s="305"/>
      <c r="E80" s="293"/>
      <c r="F80" s="293"/>
      <c r="G80" s="181"/>
      <c r="H80" s="181"/>
      <c r="I80" s="592"/>
    </row>
    <row r="81" spans="1:9" s="147" customFormat="1" ht="15" x14ac:dyDescent="0.2">
      <c r="A81" s="472">
        <v>62</v>
      </c>
      <c r="B81" s="516"/>
      <c r="C81" s="305"/>
      <c r="D81" s="305"/>
      <c r="E81" s="293"/>
      <c r="F81" s="293"/>
      <c r="G81" s="181"/>
      <c r="H81" s="181"/>
      <c r="I81" s="592"/>
    </row>
    <row r="82" spans="1:9" s="147" customFormat="1" ht="15" x14ac:dyDescent="0.2">
      <c r="A82" s="472">
        <v>63</v>
      </c>
      <c r="B82" s="516"/>
      <c r="C82" s="305"/>
      <c r="D82" s="305"/>
      <c r="E82" s="293"/>
      <c r="F82" s="293"/>
      <c r="G82" s="181"/>
      <c r="H82" s="181"/>
      <c r="I82" s="592"/>
    </row>
    <row r="83" spans="1:9" s="147" customFormat="1" ht="15" x14ac:dyDescent="0.2">
      <c r="A83" s="472">
        <v>64</v>
      </c>
      <c r="B83" s="516"/>
      <c r="C83" s="305"/>
      <c r="D83" s="305"/>
      <c r="E83" s="293"/>
      <c r="F83" s="293"/>
      <c r="G83" s="181"/>
      <c r="H83" s="181"/>
      <c r="I83" s="592"/>
    </row>
    <row r="84" spans="1:9" s="147" customFormat="1" ht="15" x14ac:dyDescent="0.2">
      <c r="A84" s="472">
        <v>65</v>
      </c>
      <c r="B84" s="516"/>
      <c r="C84" s="305"/>
      <c r="D84" s="305"/>
      <c r="E84" s="293"/>
      <c r="F84" s="293"/>
      <c r="G84" s="181"/>
      <c r="H84" s="181"/>
      <c r="I84" s="592"/>
    </row>
    <row r="85" spans="1:9" s="147" customFormat="1" ht="15" x14ac:dyDescent="0.2">
      <c r="A85" s="472">
        <v>66</v>
      </c>
      <c r="B85" s="516"/>
      <c r="C85" s="305"/>
      <c r="D85" s="305"/>
      <c r="E85" s="293"/>
      <c r="F85" s="293"/>
      <c r="G85" s="181"/>
      <c r="H85" s="181"/>
      <c r="I85" s="592"/>
    </row>
    <row r="86" spans="1:9" s="147" customFormat="1" ht="15" x14ac:dyDescent="0.2">
      <c r="A86" s="472">
        <v>67</v>
      </c>
      <c r="B86" s="516"/>
      <c r="C86" s="305"/>
      <c r="D86" s="305"/>
      <c r="E86" s="293"/>
      <c r="F86" s="293"/>
      <c r="G86" s="181"/>
      <c r="H86" s="181"/>
      <c r="I86" s="592"/>
    </row>
    <row r="87" spans="1:9" s="147" customFormat="1" ht="15" x14ac:dyDescent="0.2">
      <c r="A87" s="472">
        <v>68</v>
      </c>
      <c r="B87" s="516"/>
      <c r="C87" s="305"/>
      <c r="D87" s="305"/>
      <c r="E87" s="293"/>
      <c r="F87" s="293"/>
      <c r="G87" s="181"/>
      <c r="H87" s="181"/>
      <c r="I87" s="592"/>
    </row>
    <row r="88" spans="1:9" s="147" customFormat="1" ht="15" x14ac:dyDescent="0.2">
      <c r="A88" s="472">
        <v>69</v>
      </c>
      <c r="B88" s="516"/>
      <c r="C88" s="305"/>
      <c r="D88" s="305"/>
      <c r="E88" s="293"/>
      <c r="F88" s="293"/>
      <c r="G88" s="181"/>
      <c r="H88" s="181"/>
      <c r="I88" s="592"/>
    </row>
    <row r="89" spans="1:9" s="147" customFormat="1" ht="15" x14ac:dyDescent="0.2">
      <c r="A89" s="472">
        <v>70</v>
      </c>
      <c r="B89" s="516"/>
      <c r="C89" s="305"/>
      <c r="D89" s="305"/>
      <c r="E89" s="293"/>
      <c r="F89" s="293"/>
      <c r="G89" s="181"/>
      <c r="H89" s="181"/>
      <c r="I89" s="592"/>
    </row>
    <row r="90" spans="1:9" s="147" customFormat="1" ht="15" x14ac:dyDescent="0.2">
      <c r="A90" s="472">
        <v>71</v>
      </c>
      <c r="B90" s="516"/>
      <c r="C90" s="305"/>
      <c r="D90" s="305"/>
      <c r="E90" s="293"/>
      <c r="F90" s="293"/>
      <c r="G90" s="181"/>
      <c r="H90" s="181"/>
      <c r="I90" s="592"/>
    </row>
    <row r="91" spans="1:9" s="147" customFormat="1" ht="15" x14ac:dyDescent="0.2">
      <c r="A91" s="472">
        <v>72</v>
      </c>
      <c r="B91" s="516"/>
      <c r="C91" s="305"/>
      <c r="D91" s="305"/>
      <c r="E91" s="293"/>
      <c r="F91" s="293"/>
      <c r="G91" s="181"/>
      <c r="H91" s="181"/>
      <c r="I91" s="592"/>
    </row>
    <row r="92" spans="1:9" s="147" customFormat="1" ht="15" x14ac:dyDescent="0.2">
      <c r="A92" s="472">
        <v>73</v>
      </c>
      <c r="B92" s="516"/>
      <c r="C92" s="305"/>
      <c r="D92" s="305"/>
      <c r="E92" s="293"/>
      <c r="F92" s="293"/>
      <c r="G92" s="181"/>
      <c r="H92" s="181"/>
      <c r="I92" s="592"/>
    </row>
    <row r="93" spans="1:9" s="147" customFormat="1" ht="15" x14ac:dyDescent="0.2">
      <c r="A93" s="472">
        <v>74</v>
      </c>
      <c r="B93" s="516"/>
      <c r="C93" s="305"/>
      <c r="D93" s="305"/>
      <c r="E93" s="293"/>
      <c r="F93" s="293"/>
      <c r="G93" s="181"/>
      <c r="H93" s="181"/>
      <c r="I93" s="592"/>
    </row>
    <row r="94" spans="1:9" s="147" customFormat="1" ht="15" x14ac:dyDescent="0.2">
      <c r="A94" s="472">
        <v>75</v>
      </c>
      <c r="B94" s="516"/>
      <c r="C94" s="305"/>
      <c r="D94" s="305"/>
      <c r="E94" s="293"/>
      <c r="F94" s="293"/>
      <c r="G94" s="181"/>
      <c r="H94" s="181"/>
      <c r="I94" s="592"/>
    </row>
    <row r="95" spans="1:9" s="147" customFormat="1" ht="15" x14ac:dyDescent="0.2">
      <c r="A95" s="472">
        <v>76</v>
      </c>
      <c r="B95" s="516"/>
      <c r="C95" s="305"/>
      <c r="D95" s="305"/>
      <c r="E95" s="293"/>
      <c r="F95" s="293"/>
      <c r="G95" s="181"/>
      <c r="H95" s="181"/>
      <c r="I95" s="592"/>
    </row>
    <row r="96" spans="1:9" s="147" customFormat="1" ht="15" x14ac:dyDescent="0.2">
      <c r="A96" s="472">
        <v>77</v>
      </c>
      <c r="B96" s="516"/>
      <c r="C96" s="305"/>
      <c r="D96" s="305"/>
      <c r="E96" s="293"/>
      <c r="F96" s="293"/>
      <c r="G96" s="181"/>
      <c r="H96" s="181"/>
      <c r="I96" s="592"/>
    </row>
    <row r="97" spans="1:9" s="147" customFormat="1" ht="15" x14ac:dyDescent="0.2">
      <c r="A97" s="472">
        <v>78</v>
      </c>
      <c r="B97" s="516"/>
      <c r="C97" s="305"/>
      <c r="D97" s="305"/>
      <c r="E97" s="293"/>
      <c r="F97" s="293"/>
      <c r="G97" s="181"/>
      <c r="H97" s="181"/>
      <c r="I97" s="592"/>
    </row>
    <row r="98" spans="1:9" s="147" customFormat="1" ht="15" x14ac:dyDescent="0.2">
      <c r="A98" s="472">
        <v>79</v>
      </c>
      <c r="B98" s="516"/>
      <c r="C98" s="305"/>
      <c r="D98" s="305"/>
      <c r="E98" s="293"/>
      <c r="F98" s="293"/>
      <c r="G98" s="181"/>
      <c r="H98" s="181"/>
      <c r="I98" s="592"/>
    </row>
    <row r="99" spans="1:9" s="147" customFormat="1" ht="15" x14ac:dyDescent="0.2">
      <c r="A99" s="472">
        <v>80</v>
      </c>
      <c r="B99" s="516"/>
      <c r="C99" s="305"/>
      <c r="D99" s="305"/>
      <c r="E99" s="293"/>
      <c r="F99" s="293"/>
      <c r="G99" s="181"/>
      <c r="H99" s="181"/>
      <c r="I99" s="592"/>
    </row>
    <row r="100" spans="1:9" s="147" customFormat="1" ht="15" x14ac:dyDescent="0.2">
      <c r="A100" s="472">
        <v>81</v>
      </c>
      <c r="B100" s="516"/>
      <c r="C100" s="305"/>
      <c r="D100" s="305"/>
      <c r="E100" s="293"/>
      <c r="F100" s="293"/>
      <c r="G100" s="181"/>
      <c r="H100" s="181"/>
      <c r="I100" s="592"/>
    </row>
    <row r="101" spans="1:9" s="147" customFormat="1" ht="15" x14ac:dyDescent="0.2">
      <c r="A101" s="472">
        <v>82</v>
      </c>
      <c r="B101" s="516"/>
      <c r="C101" s="305"/>
      <c r="D101" s="305"/>
      <c r="E101" s="293"/>
      <c r="F101" s="293"/>
      <c r="G101" s="181"/>
      <c r="H101" s="181"/>
      <c r="I101" s="592"/>
    </row>
    <row r="102" spans="1:9" s="147" customFormat="1" ht="15" x14ac:dyDescent="0.2">
      <c r="A102" s="472">
        <v>83</v>
      </c>
      <c r="B102" s="516"/>
      <c r="C102" s="305"/>
      <c r="D102" s="305"/>
      <c r="E102" s="293"/>
      <c r="F102" s="293"/>
      <c r="G102" s="181"/>
      <c r="H102" s="181"/>
      <c r="I102" s="592"/>
    </row>
    <row r="103" spans="1:9" s="147" customFormat="1" ht="15" x14ac:dyDescent="0.2">
      <c r="A103" s="472">
        <v>84</v>
      </c>
      <c r="B103" s="516"/>
      <c r="C103" s="305"/>
      <c r="D103" s="305"/>
      <c r="E103" s="293"/>
      <c r="F103" s="293"/>
      <c r="G103" s="181"/>
      <c r="H103" s="181"/>
      <c r="I103" s="592"/>
    </row>
    <row r="104" spans="1:9" s="147" customFormat="1" ht="15" x14ac:dyDescent="0.2">
      <c r="A104" s="472">
        <v>85</v>
      </c>
      <c r="B104" s="516"/>
      <c r="C104" s="305"/>
      <c r="D104" s="305"/>
      <c r="E104" s="293"/>
      <c r="F104" s="293"/>
      <c r="G104" s="181"/>
      <c r="H104" s="181"/>
      <c r="I104" s="592"/>
    </row>
    <row r="105" spans="1:9" s="147" customFormat="1" ht="15" x14ac:dyDescent="0.2">
      <c r="A105" s="472">
        <v>86</v>
      </c>
      <c r="B105" s="516"/>
      <c r="C105" s="305"/>
      <c r="D105" s="305"/>
      <c r="E105" s="293"/>
      <c r="F105" s="293"/>
      <c r="G105" s="181"/>
      <c r="H105" s="181"/>
      <c r="I105" s="592"/>
    </row>
    <row r="106" spans="1:9" s="147" customFormat="1" ht="15" x14ac:dyDescent="0.2">
      <c r="A106" s="472">
        <v>87</v>
      </c>
      <c r="B106" s="516"/>
      <c r="C106" s="305"/>
      <c r="D106" s="305"/>
      <c r="E106" s="293"/>
      <c r="F106" s="293"/>
      <c r="G106" s="181"/>
      <c r="H106" s="181"/>
      <c r="I106" s="592"/>
    </row>
    <row r="107" spans="1:9" s="147" customFormat="1" ht="15" x14ac:dyDescent="0.2">
      <c r="A107" s="472">
        <v>88</v>
      </c>
      <c r="B107" s="516"/>
      <c r="C107" s="305"/>
      <c r="D107" s="305"/>
      <c r="E107" s="293"/>
      <c r="F107" s="293"/>
      <c r="G107" s="181"/>
      <c r="H107" s="181"/>
      <c r="I107" s="592"/>
    </row>
    <row r="108" spans="1:9" s="147" customFormat="1" ht="15" x14ac:dyDescent="0.2">
      <c r="A108" s="472">
        <v>89</v>
      </c>
      <c r="B108" s="516"/>
      <c r="C108" s="305"/>
      <c r="D108" s="305"/>
      <c r="E108" s="293"/>
      <c r="F108" s="293"/>
      <c r="G108" s="181"/>
      <c r="H108" s="181"/>
      <c r="I108" s="592"/>
    </row>
    <row r="109" spans="1:9" s="147" customFormat="1" ht="15" x14ac:dyDescent="0.2">
      <c r="A109" s="472">
        <v>90</v>
      </c>
      <c r="B109" s="516"/>
      <c r="C109" s="305"/>
      <c r="D109" s="305"/>
      <c r="E109" s="293"/>
      <c r="F109" s="293"/>
      <c r="G109" s="181"/>
      <c r="H109" s="181"/>
      <c r="I109" s="592"/>
    </row>
    <row r="110" spans="1:9" s="147" customFormat="1" ht="15" x14ac:dyDescent="0.2">
      <c r="A110" s="472">
        <v>91</v>
      </c>
      <c r="B110" s="516"/>
      <c r="C110" s="305"/>
      <c r="D110" s="305"/>
      <c r="E110" s="293"/>
      <c r="F110" s="293"/>
      <c r="G110" s="181"/>
      <c r="H110" s="181"/>
      <c r="I110" s="592"/>
    </row>
    <row r="111" spans="1:9" s="147" customFormat="1" ht="15" x14ac:dyDescent="0.2">
      <c r="A111" s="472">
        <v>92</v>
      </c>
      <c r="B111" s="516"/>
      <c r="C111" s="305"/>
      <c r="D111" s="305"/>
      <c r="E111" s="293"/>
      <c r="F111" s="293"/>
      <c r="G111" s="181"/>
      <c r="H111" s="181"/>
      <c r="I111" s="592"/>
    </row>
    <row r="112" spans="1:9" s="147" customFormat="1" ht="15" x14ac:dyDescent="0.2">
      <c r="A112" s="472">
        <v>93</v>
      </c>
      <c r="B112" s="516"/>
      <c r="C112" s="305"/>
      <c r="D112" s="305"/>
      <c r="E112" s="293"/>
      <c r="F112" s="293"/>
      <c r="G112" s="181"/>
      <c r="H112" s="181"/>
      <c r="I112" s="592"/>
    </row>
    <row r="113" spans="1:9" s="147" customFormat="1" ht="15" x14ac:dyDescent="0.2">
      <c r="A113" s="472">
        <v>94</v>
      </c>
      <c r="B113" s="516"/>
      <c r="C113" s="305"/>
      <c r="D113" s="305"/>
      <c r="E113" s="293"/>
      <c r="F113" s="293"/>
      <c r="G113" s="181"/>
      <c r="H113" s="181"/>
      <c r="I113" s="592"/>
    </row>
    <row r="114" spans="1:9" s="147" customFormat="1" ht="15" x14ac:dyDescent="0.2">
      <c r="A114" s="472">
        <v>95</v>
      </c>
      <c r="B114" s="516"/>
      <c r="C114" s="305"/>
      <c r="D114" s="305"/>
      <c r="E114" s="293"/>
      <c r="F114" s="293"/>
      <c r="G114" s="181"/>
      <c r="H114" s="181"/>
      <c r="I114" s="592"/>
    </row>
    <row r="115" spans="1:9" s="147" customFormat="1" ht="15" x14ac:dyDescent="0.2">
      <c r="A115" s="472">
        <v>96</v>
      </c>
      <c r="B115" s="516"/>
      <c r="C115" s="305"/>
      <c r="D115" s="305"/>
      <c r="E115" s="293"/>
      <c r="F115" s="293"/>
      <c r="G115" s="181"/>
      <c r="H115" s="181"/>
      <c r="I115" s="592"/>
    </row>
    <row r="116" spans="1:9" s="147" customFormat="1" ht="15" x14ac:dyDescent="0.2">
      <c r="A116" s="472">
        <v>97</v>
      </c>
      <c r="B116" s="516"/>
      <c r="C116" s="305"/>
      <c r="D116" s="305"/>
      <c r="E116" s="293"/>
      <c r="F116" s="293"/>
      <c r="G116" s="181"/>
      <c r="H116" s="181"/>
      <c r="I116" s="592"/>
    </row>
    <row r="117" spans="1:9" s="147" customFormat="1" ht="15" x14ac:dyDescent="0.2">
      <c r="A117" s="472">
        <v>98</v>
      </c>
      <c r="B117" s="516"/>
      <c r="C117" s="305"/>
      <c r="D117" s="305"/>
      <c r="E117" s="293"/>
      <c r="F117" s="293"/>
      <c r="G117" s="181"/>
      <c r="H117" s="181"/>
      <c r="I117" s="592"/>
    </row>
    <row r="118" spans="1:9" s="147" customFormat="1" ht="15" x14ac:dyDescent="0.2">
      <c r="A118" s="472">
        <v>99</v>
      </c>
      <c r="B118" s="516"/>
      <c r="C118" s="305"/>
      <c r="D118" s="305"/>
      <c r="E118" s="293"/>
      <c r="F118" s="293"/>
      <c r="G118" s="181"/>
      <c r="H118" s="181"/>
      <c r="I118" s="592"/>
    </row>
    <row r="119" spans="1:9" s="147" customFormat="1" ht="15" x14ac:dyDescent="0.2">
      <c r="A119" s="472">
        <v>100</v>
      </c>
      <c r="B119" s="516"/>
      <c r="C119" s="305"/>
      <c r="D119" s="305"/>
      <c r="E119" s="293"/>
      <c r="F119" s="293"/>
      <c r="G119" s="181"/>
      <c r="H119" s="181"/>
      <c r="I119" s="592"/>
    </row>
    <row r="120" spans="1:9" s="147" customFormat="1" ht="15" x14ac:dyDescent="0.2">
      <c r="A120" s="472">
        <v>101</v>
      </c>
      <c r="B120" s="516"/>
      <c r="C120" s="305"/>
      <c r="D120" s="305"/>
      <c r="E120" s="293"/>
      <c r="F120" s="293"/>
      <c r="G120" s="181"/>
      <c r="H120" s="181"/>
      <c r="I120" s="592"/>
    </row>
    <row r="121" spans="1:9" s="147" customFormat="1" ht="15" x14ac:dyDescent="0.2">
      <c r="A121" s="472">
        <v>102</v>
      </c>
      <c r="B121" s="516"/>
      <c r="C121" s="305"/>
      <c r="D121" s="305"/>
      <c r="E121" s="293"/>
      <c r="F121" s="293"/>
      <c r="G121" s="181"/>
      <c r="H121" s="181"/>
      <c r="I121" s="592"/>
    </row>
    <row r="122" spans="1:9" s="147" customFormat="1" ht="15" x14ac:dyDescent="0.2">
      <c r="A122" s="472">
        <v>103</v>
      </c>
      <c r="B122" s="516"/>
      <c r="C122" s="305"/>
      <c r="D122" s="305"/>
      <c r="E122" s="293"/>
      <c r="F122" s="293"/>
      <c r="G122" s="181"/>
      <c r="H122" s="181"/>
      <c r="I122" s="592"/>
    </row>
    <row r="123" spans="1:9" s="147" customFormat="1" ht="15" x14ac:dyDescent="0.2">
      <c r="A123" s="472">
        <v>104</v>
      </c>
      <c r="B123" s="516"/>
      <c r="C123" s="305"/>
      <c r="D123" s="305"/>
      <c r="E123" s="293"/>
      <c r="F123" s="293"/>
      <c r="G123" s="181"/>
      <c r="H123" s="181"/>
      <c r="I123" s="592"/>
    </row>
    <row r="124" spans="1:9" s="147" customFormat="1" ht="15" x14ac:dyDescent="0.2">
      <c r="A124" s="472">
        <v>105</v>
      </c>
      <c r="B124" s="516"/>
      <c r="C124" s="305"/>
      <c r="D124" s="305"/>
      <c r="E124" s="293"/>
      <c r="F124" s="293"/>
      <c r="G124" s="181"/>
      <c r="H124" s="181"/>
      <c r="I124" s="592"/>
    </row>
    <row r="125" spans="1:9" s="147" customFormat="1" ht="15" x14ac:dyDescent="0.2">
      <c r="A125" s="472">
        <v>106</v>
      </c>
      <c r="B125" s="516"/>
      <c r="C125" s="305"/>
      <c r="D125" s="305"/>
      <c r="E125" s="293"/>
      <c r="F125" s="293"/>
      <c r="G125" s="181"/>
      <c r="H125" s="181"/>
      <c r="I125" s="592"/>
    </row>
    <row r="126" spans="1:9" s="147" customFormat="1" ht="15" x14ac:dyDescent="0.2">
      <c r="A126" s="472">
        <v>107</v>
      </c>
      <c r="B126" s="516"/>
      <c r="C126" s="305"/>
      <c r="D126" s="305"/>
      <c r="E126" s="293"/>
      <c r="F126" s="293"/>
      <c r="G126" s="181"/>
      <c r="H126" s="181"/>
      <c r="I126" s="592"/>
    </row>
    <row r="127" spans="1:9" s="147" customFormat="1" ht="15" x14ac:dyDescent="0.2">
      <c r="A127" s="472">
        <v>108</v>
      </c>
      <c r="B127" s="516"/>
      <c r="C127" s="305"/>
      <c r="D127" s="305"/>
      <c r="E127" s="293"/>
      <c r="F127" s="293"/>
      <c r="G127" s="181"/>
      <c r="H127" s="181"/>
      <c r="I127" s="592"/>
    </row>
    <row r="128" spans="1:9" s="147" customFormat="1" ht="15" x14ac:dyDescent="0.2">
      <c r="A128" s="472">
        <v>109</v>
      </c>
      <c r="B128" s="516"/>
      <c r="C128" s="305"/>
      <c r="D128" s="305"/>
      <c r="E128" s="293"/>
      <c r="F128" s="293"/>
      <c r="G128" s="181"/>
      <c r="H128" s="181"/>
      <c r="I128" s="592"/>
    </row>
    <row r="129" spans="1:9" s="147" customFormat="1" ht="15" x14ac:dyDescent="0.2">
      <c r="A129" s="472">
        <v>110</v>
      </c>
      <c r="B129" s="516"/>
      <c r="C129" s="305"/>
      <c r="D129" s="305"/>
      <c r="E129" s="293"/>
      <c r="F129" s="293"/>
      <c r="G129" s="181"/>
      <c r="H129" s="181"/>
      <c r="I129" s="592"/>
    </row>
    <row r="130" spans="1:9" s="147" customFormat="1" ht="15" x14ac:dyDescent="0.2">
      <c r="A130" s="472">
        <v>111</v>
      </c>
      <c r="B130" s="516"/>
      <c r="C130" s="305"/>
      <c r="D130" s="305"/>
      <c r="E130" s="293"/>
      <c r="F130" s="293"/>
      <c r="G130" s="181"/>
      <c r="H130" s="181"/>
      <c r="I130" s="592"/>
    </row>
    <row r="131" spans="1:9" s="147" customFormat="1" ht="15" x14ac:dyDescent="0.2">
      <c r="A131" s="472">
        <v>112</v>
      </c>
      <c r="B131" s="516"/>
      <c r="C131" s="305"/>
      <c r="D131" s="305"/>
      <c r="E131" s="293"/>
      <c r="F131" s="293"/>
      <c r="G131" s="181"/>
      <c r="H131" s="181"/>
      <c r="I131" s="592"/>
    </row>
    <row r="132" spans="1:9" s="147" customFormat="1" ht="15" x14ac:dyDescent="0.2">
      <c r="A132" s="472">
        <v>113</v>
      </c>
      <c r="B132" s="516"/>
      <c r="C132" s="305"/>
      <c r="D132" s="305"/>
      <c r="E132" s="293"/>
      <c r="F132" s="293"/>
      <c r="G132" s="181"/>
      <c r="H132" s="181"/>
      <c r="I132" s="592"/>
    </row>
    <row r="133" spans="1:9" s="147" customFormat="1" ht="15" x14ac:dyDescent="0.2">
      <c r="A133" s="472">
        <v>114</v>
      </c>
      <c r="B133" s="516"/>
      <c r="C133" s="305"/>
      <c r="D133" s="305"/>
      <c r="E133" s="293"/>
      <c r="F133" s="293"/>
      <c r="G133" s="181"/>
      <c r="H133" s="181"/>
      <c r="I133" s="592"/>
    </row>
    <row r="134" spans="1:9" s="147" customFormat="1" ht="15" x14ac:dyDescent="0.2">
      <c r="A134" s="472">
        <v>115</v>
      </c>
      <c r="B134" s="516"/>
      <c r="C134" s="305"/>
      <c r="D134" s="305"/>
      <c r="E134" s="293"/>
      <c r="F134" s="293"/>
      <c r="G134" s="181"/>
      <c r="H134" s="181"/>
      <c r="I134" s="592"/>
    </row>
    <row r="135" spans="1:9" s="147" customFormat="1" ht="15" x14ac:dyDescent="0.2">
      <c r="A135" s="472">
        <v>116</v>
      </c>
      <c r="B135" s="516"/>
      <c r="C135" s="305"/>
      <c r="D135" s="305"/>
      <c r="E135" s="293"/>
      <c r="F135" s="293"/>
      <c r="G135" s="181"/>
      <c r="H135" s="181"/>
      <c r="I135" s="592"/>
    </row>
    <row r="136" spans="1:9" s="147" customFormat="1" ht="15" x14ac:dyDescent="0.2">
      <c r="A136" s="472">
        <v>117</v>
      </c>
      <c r="B136" s="516"/>
      <c r="C136" s="305"/>
      <c r="D136" s="305"/>
      <c r="E136" s="293"/>
      <c r="F136" s="293"/>
      <c r="G136" s="181"/>
      <c r="H136" s="181"/>
      <c r="I136" s="592"/>
    </row>
    <row r="137" spans="1:9" s="147" customFormat="1" ht="15" x14ac:dyDescent="0.2">
      <c r="A137" s="472">
        <v>118</v>
      </c>
      <c r="B137" s="516"/>
      <c r="C137" s="305"/>
      <c r="D137" s="305"/>
      <c r="E137" s="293"/>
      <c r="F137" s="293"/>
      <c r="G137" s="181"/>
      <c r="H137" s="181"/>
      <c r="I137" s="592"/>
    </row>
    <row r="138" spans="1:9" s="147" customFormat="1" ht="15" x14ac:dyDescent="0.2">
      <c r="A138" s="472">
        <v>119</v>
      </c>
      <c r="B138" s="516"/>
      <c r="C138" s="305"/>
      <c r="D138" s="305"/>
      <c r="E138" s="293"/>
      <c r="F138" s="293"/>
      <c r="G138" s="181"/>
      <c r="H138" s="181"/>
      <c r="I138" s="592"/>
    </row>
    <row r="139" spans="1:9" s="147" customFormat="1" ht="15" x14ac:dyDescent="0.2">
      <c r="A139" s="472">
        <v>120</v>
      </c>
      <c r="B139" s="516"/>
      <c r="C139" s="305"/>
      <c r="D139" s="305"/>
      <c r="E139" s="293"/>
      <c r="F139" s="293"/>
      <c r="G139" s="181"/>
      <c r="H139" s="181"/>
      <c r="I139" s="592"/>
    </row>
    <row r="140" spans="1:9" s="147" customFormat="1" ht="15" x14ac:dyDescent="0.2">
      <c r="A140" s="472">
        <v>121</v>
      </c>
      <c r="B140" s="516"/>
      <c r="C140" s="305"/>
      <c r="D140" s="305"/>
      <c r="E140" s="293"/>
      <c r="F140" s="293"/>
      <c r="G140" s="181"/>
      <c r="H140" s="181"/>
      <c r="I140" s="592"/>
    </row>
    <row r="141" spans="1:9" s="147" customFormat="1" ht="15" x14ac:dyDescent="0.2">
      <c r="A141" s="472">
        <v>122</v>
      </c>
      <c r="B141" s="516"/>
      <c r="C141" s="305"/>
      <c r="D141" s="305"/>
      <c r="E141" s="293"/>
      <c r="F141" s="293"/>
      <c r="G141" s="181"/>
      <c r="H141" s="181"/>
      <c r="I141" s="592"/>
    </row>
    <row r="142" spans="1:9" s="147" customFormat="1" ht="15" x14ac:dyDescent="0.2">
      <c r="A142" s="472">
        <v>123</v>
      </c>
      <c r="B142" s="516"/>
      <c r="C142" s="305"/>
      <c r="D142" s="305"/>
      <c r="E142" s="293"/>
      <c r="F142" s="293"/>
      <c r="G142" s="181"/>
      <c r="H142" s="181"/>
      <c r="I142" s="592"/>
    </row>
    <row r="143" spans="1:9" s="147" customFormat="1" ht="15" x14ac:dyDescent="0.2">
      <c r="A143" s="472">
        <v>124</v>
      </c>
      <c r="B143" s="516"/>
      <c r="C143" s="305"/>
      <c r="D143" s="305"/>
      <c r="E143" s="293"/>
      <c r="F143" s="293"/>
      <c r="G143" s="181"/>
      <c r="H143" s="181"/>
      <c r="I143" s="592"/>
    </row>
    <row r="144" spans="1:9" s="147" customFormat="1" ht="15" x14ac:dyDescent="0.2">
      <c r="A144" s="472">
        <v>125</v>
      </c>
      <c r="B144" s="516"/>
      <c r="C144" s="305"/>
      <c r="D144" s="305"/>
      <c r="E144" s="293"/>
      <c r="F144" s="293"/>
      <c r="G144" s="181"/>
      <c r="H144" s="181"/>
      <c r="I144" s="592"/>
    </row>
    <row r="145" spans="1:9" s="147" customFormat="1" ht="15" x14ac:dyDescent="0.2">
      <c r="A145" s="472">
        <v>126</v>
      </c>
      <c r="B145" s="516"/>
      <c r="C145" s="305"/>
      <c r="D145" s="305"/>
      <c r="E145" s="293"/>
      <c r="F145" s="293"/>
      <c r="G145" s="181"/>
      <c r="H145" s="181"/>
      <c r="I145" s="592"/>
    </row>
    <row r="146" spans="1:9" s="147" customFormat="1" ht="15" x14ac:dyDescent="0.2">
      <c r="A146" s="472">
        <v>127</v>
      </c>
      <c r="B146" s="516"/>
      <c r="C146" s="305"/>
      <c r="D146" s="305"/>
      <c r="E146" s="293"/>
      <c r="F146" s="293"/>
      <c r="G146" s="181"/>
      <c r="H146" s="181"/>
      <c r="I146" s="592"/>
    </row>
    <row r="147" spans="1:9" s="147" customFormat="1" ht="15" x14ac:dyDescent="0.2">
      <c r="A147" s="472">
        <v>128</v>
      </c>
      <c r="B147" s="516"/>
      <c r="C147" s="305"/>
      <c r="D147" s="305"/>
      <c r="E147" s="293"/>
      <c r="F147" s="293"/>
      <c r="G147" s="181"/>
      <c r="H147" s="181"/>
      <c r="I147" s="592"/>
    </row>
    <row r="148" spans="1:9" s="147" customFormat="1" ht="15" x14ac:dyDescent="0.2">
      <c r="A148" s="472">
        <v>129</v>
      </c>
      <c r="B148" s="516"/>
      <c r="C148" s="305"/>
      <c r="D148" s="305"/>
      <c r="E148" s="293"/>
      <c r="F148" s="293"/>
      <c r="G148" s="181"/>
      <c r="H148" s="181"/>
      <c r="I148" s="592"/>
    </row>
    <row r="149" spans="1:9" s="147" customFormat="1" ht="15" x14ac:dyDescent="0.2">
      <c r="A149" s="472">
        <v>130</v>
      </c>
      <c r="B149" s="516"/>
      <c r="C149" s="305"/>
      <c r="D149" s="305"/>
      <c r="E149" s="293"/>
      <c r="F149" s="293"/>
      <c r="G149" s="181"/>
      <c r="H149" s="181"/>
      <c r="I149" s="592"/>
    </row>
    <row r="150" spans="1:9" s="147" customFormat="1" ht="15" x14ac:dyDescent="0.2">
      <c r="A150" s="472">
        <v>131</v>
      </c>
      <c r="B150" s="516"/>
      <c r="C150" s="305"/>
      <c r="D150" s="305"/>
      <c r="E150" s="293"/>
      <c r="F150" s="293"/>
      <c r="G150" s="181"/>
      <c r="H150" s="181"/>
      <c r="I150" s="592"/>
    </row>
    <row r="151" spans="1:9" s="147" customFormat="1" ht="15" x14ac:dyDescent="0.2">
      <c r="A151" s="472">
        <v>132</v>
      </c>
      <c r="B151" s="516"/>
      <c r="C151" s="305"/>
      <c r="D151" s="305"/>
      <c r="E151" s="293"/>
      <c r="F151" s="293"/>
      <c r="G151" s="181"/>
      <c r="H151" s="181"/>
      <c r="I151" s="592"/>
    </row>
    <row r="152" spans="1:9" s="147" customFormat="1" ht="15" x14ac:dyDescent="0.2">
      <c r="A152" s="472">
        <v>133</v>
      </c>
      <c r="B152" s="516"/>
      <c r="C152" s="305"/>
      <c r="D152" s="305"/>
      <c r="E152" s="293"/>
      <c r="F152" s="293"/>
      <c r="G152" s="181"/>
      <c r="H152" s="181"/>
      <c r="I152" s="592"/>
    </row>
    <row r="153" spans="1:9" s="147" customFormat="1" ht="15" x14ac:dyDescent="0.2">
      <c r="A153" s="472">
        <v>134</v>
      </c>
      <c r="B153" s="516"/>
      <c r="C153" s="305"/>
      <c r="D153" s="305"/>
      <c r="E153" s="293"/>
      <c r="F153" s="293"/>
      <c r="G153" s="181"/>
      <c r="H153" s="181"/>
      <c r="I153" s="592"/>
    </row>
    <row r="154" spans="1:9" s="147" customFormat="1" ht="15" x14ac:dyDescent="0.2">
      <c r="A154" s="472">
        <v>135</v>
      </c>
      <c r="B154" s="516"/>
      <c r="C154" s="305"/>
      <c r="D154" s="305"/>
      <c r="E154" s="293"/>
      <c r="F154" s="293"/>
      <c r="G154" s="181"/>
      <c r="H154" s="181"/>
      <c r="I154" s="592"/>
    </row>
    <row r="155" spans="1:9" s="147" customFormat="1" ht="15" x14ac:dyDescent="0.2">
      <c r="A155" s="472">
        <v>136</v>
      </c>
      <c r="B155" s="516"/>
      <c r="C155" s="305"/>
      <c r="D155" s="305"/>
      <c r="E155" s="293"/>
      <c r="F155" s="293"/>
      <c r="G155" s="181"/>
      <c r="H155" s="181"/>
      <c r="I155" s="592"/>
    </row>
    <row r="156" spans="1:9" s="147" customFormat="1" ht="15" x14ac:dyDescent="0.2">
      <c r="A156" s="472">
        <v>137</v>
      </c>
      <c r="B156" s="516"/>
      <c r="C156" s="305"/>
      <c r="D156" s="305"/>
      <c r="E156" s="293"/>
      <c r="F156" s="293"/>
      <c r="G156" s="181"/>
      <c r="H156" s="181"/>
      <c r="I156" s="592"/>
    </row>
    <row r="157" spans="1:9" s="147" customFormat="1" ht="15" x14ac:dyDescent="0.2">
      <c r="A157" s="472">
        <v>138</v>
      </c>
      <c r="B157" s="516"/>
      <c r="C157" s="305"/>
      <c r="D157" s="305"/>
      <c r="E157" s="293"/>
      <c r="F157" s="293"/>
      <c r="G157" s="181"/>
      <c r="H157" s="181"/>
      <c r="I157" s="592"/>
    </row>
    <row r="158" spans="1:9" s="147" customFormat="1" ht="15" x14ac:dyDescent="0.2">
      <c r="A158" s="472">
        <v>139</v>
      </c>
      <c r="B158" s="516"/>
      <c r="C158" s="305"/>
      <c r="D158" s="305"/>
      <c r="E158" s="293"/>
      <c r="F158" s="293"/>
      <c r="G158" s="181"/>
      <c r="H158" s="181"/>
      <c r="I158" s="592"/>
    </row>
    <row r="159" spans="1:9" s="147" customFormat="1" ht="15" x14ac:dyDescent="0.2">
      <c r="A159" s="472">
        <v>140</v>
      </c>
      <c r="B159" s="516"/>
      <c r="C159" s="305"/>
      <c r="D159" s="305"/>
      <c r="E159" s="293"/>
      <c r="F159" s="293"/>
      <c r="G159" s="181"/>
      <c r="H159" s="181"/>
      <c r="I159" s="592"/>
    </row>
    <row r="160" spans="1:9" s="147" customFormat="1" ht="15" x14ac:dyDescent="0.2">
      <c r="A160" s="472">
        <v>141</v>
      </c>
      <c r="B160" s="516"/>
      <c r="C160" s="305"/>
      <c r="D160" s="305"/>
      <c r="E160" s="293"/>
      <c r="F160" s="293"/>
      <c r="G160" s="181"/>
      <c r="H160" s="181"/>
      <c r="I160" s="592"/>
    </row>
    <row r="161" spans="1:9" s="147" customFormat="1" ht="15" x14ac:dyDescent="0.2">
      <c r="A161" s="472">
        <v>142</v>
      </c>
      <c r="B161" s="516"/>
      <c r="C161" s="305"/>
      <c r="D161" s="305"/>
      <c r="E161" s="293"/>
      <c r="F161" s="293"/>
      <c r="G161" s="181"/>
      <c r="H161" s="181"/>
      <c r="I161" s="592"/>
    </row>
    <row r="162" spans="1:9" s="147" customFormat="1" ht="15" x14ac:dyDescent="0.2">
      <c r="A162" s="472">
        <v>143</v>
      </c>
      <c r="B162" s="516"/>
      <c r="C162" s="305"/>
      <c r="D162" s="305"/>
      <c r="E162" s="293"/>
      <c r="F162" s="293"/>
      <c r="G162" s="181"/>
      <c r="H162" s="181"/>
      <c r="I162" s="592"/>
    </row>
    <row r="163" spans="1:9" s="147" customFormat="1" ht="15" x14ac:dyDescent="0.2">
      <c r="A163" s="472">
        <v>144</v>
      </c>
      <c r="B163" s="516"/>
      <c r="C163" s="305"/>
      <c r="D163" s="305"/>
      <c r="E163" s="293"/>
      <c r="F163" s="293"/>
      <c r="G163" s="181"/>
      <c r="H163" s="181"/>
      <c r="I163" s="592"/>
    </row>
    <row r="164" spans="1:9" s="147" customFormat="1" ht="15" x14ac:dyDescent="0.2">
      <c r="A164" s="472">
        <v>145</v>
      </c>
      <c r="B164" s="516"/>
      <c r="C164" s="305"/>
      <c r="D164" s="305"/>
      <c r="E164" s="293"/>
      <c r="F164" s="293"/>
      <c r="G164" s="181"/>
      <c r="H164" s="181"/>
      <c r="I164" s="592"/>
    </row>
    <row r="165" spans="1:9" s="147" customFormat="1" ht="15" x14ac:dyDescent="0.2">
      <c r="A165" s="472">
        <v>146</v>
      </c>
      <c r="B165" s="516"/>
      <c r="C165" s="305"/>
      <c r="D165" s="305"/>
      <c r="E165" s="293"/>
      <c r="F165" s="293"/>
      <c r="G165" s="181"/>
      <c r="H165" s="181"/>
      <c r="I165" s="592"/>
    </row>
    <row r="166" spans="1:9" s="147" customFormat="1" ht="15" x14ac:dyDescent="0.2">
      <c r="A166" s="472">
        <v>147</v>
      </c>
      <c r="B166" s="516"/>
      <c r="C166" s="305"/>
      <c r="D166" s="305"/>
      <c r="E166" s="293"/>
      <c r="F166" s="293"/>
      <c r="G166" s="181"/>
      <c r="H166" s="181"/>
      <c r="I166" s="592"/>
    </row>
    <row r="167" spans="1:9" s="147" customFormat="1" ht="15" x14ac:dyDescent="0.2">
      <c r="A167" s="472">
        <v>148</v>
      </c>
      <c r="B167" s="516"/>
      <c r="C167" s="305"/>
      <c r="D167" s="305"/>
      <c r="E167" s="293"/>
      <c r="F167" s="293"/>
      <c r="G167" s="181"/>
      <c r="H167" s="181"/>
      <c r="I167" s="592"/>
    </row>
    <row r="168" spans="1:9" s="147" customFormat="1" ht="15" x14ac:dyDescent="0.2">
      <c r="A168" s="472">
        <v>149</v>
      </c>
      <c r="B168" s="516"/>
      <c r="C168" s="305"/>
      <c r="D168" s="305"/>
      <c r="E168" s="293"/>
      <c r="F168" s="293"/>
      <c r="G168" s="181"/>
      <c r="H168" s="181"/>
      <c r="I168" s="592"/>
    </row>
    <row r="169" spans="1:9" s="147" customFormat="1" ht="15" x14ac:dyDescent="0.2">
      <c r="A169" s="472">
        <v>150</v>
      </c>
      <c r="B169" s="516"/>
      <c r="C169" s="305"/>
      <c r="D169" s="305"/>
      <c r="E169" s="293"/>
      <c r="F169" s="293"/>
      <c r="G169" s="181"/>
      <c r="H169" s="181"/>
      <c r="I169" s="592"/>
    </row>
    <row r="170" spans="1:9" s="147" customFormat="1" ht="15" x14ac:dyDescent="0.2">
      <c r="A170" s="472">
        <v>151</v>
      </c>
      <c r="B170" s="516"/>
      <c r="C170" s="305"/>
      <c r="D170" s="305"/>
      <c r="E170" s="293"/>
      <c r="F170" s="293"/>
      <c r="G170" s="181"/>
      <c r="H170" s="181"/>
      <c r="I170" s="592"/>
    </row>
    <row r="171" spans="1:9" s="147" customFormat="1" ht="15" x14ac:dyDescent="0.2">
      <c r="A171" s="472">
        <v>152</v>
      </c>
      <c r="B171" s="516"/>
      <c r="C171" s="305"/>
      <c r="D171" s="305"/>
      <c r="E171" s="293"/>
      <c r="F171" s="293"/>
      <c r="G171" s="181"/>
      <c r="H171" s="181"/>
      <c r="I171" s="592"/>
    </row>
    <row r="172" spans="1:9" s="147" customFormat="1" ht="15" x14ac:dyDescent="0.2">
      <c r="A172" s="472">
        <v>153</v>
      </c>
      <c r="B172" s="516"/>
      <c r="C172" s="305"/>
      <c r="D172" s="305"/>
      <c r="E172" s="293"/>
      <c r="F172" s="293"/>
      <c r="G172" s="181"/>
      <c r="H172" s="181"/>
      <c r="I172" s="592"/>
    </row>
    <row r="173" spans="1:9" s="147" customFormat="1" ht="15" x14ac:dyDescent="0.2">
      <c r="A173" s="472">
        <v>154</v>
      </c>
      <c r="B173" s="516"/>
      <c r="C173" s="305"/>
      <c r="D173" s="305"/>
      <c r="E173" s="293"/>
      <c r="F173" s="293"/>
      <c r="G173" s="181"/>
      <c r="H173" s="181"/>
      <c r="I173" s="592"/>
    </row>
    <row r="174" spans="1:9" s="147" customFormat="1" ht="15" x14ac:dyDescent="0.2">
      <c r="A174" s="472">
        <v>155</v>
      </c>
      <c r="B174" s="516"/>
      <c r="C174" s="305"/>
      <c r="D174" s="305"/>
      <c r="E174" s="293"/>
      <c r="F174" s="293"/>
      <c r="G174" s="181"/>
      <c r="H174" s="181"/>
      <c r="I174" s="592"/>
    </row>
    <row r="175" spans="1:9" s="147" customFormat="1" ht="15" x14ac:dyDescent="0.2">
      <c r="A175" s="472">
        <v>156</v>
      </c>
      <c r="B175" s="516"/>
      <c r="C175" s="305"/>
      <c r="D175" s="305"/>
      <c r="E175" s="293"/>
      <c r="F175" s="293"/>
      <c r="G175" s="181"/>
      <c r="H175" s="181"/>
      <c r="I175" s="592"/>
    </row>
    <row r="176" spans="1:9" s="147" customFormat="1" ht="15" x14ac:dyDescent="0.2">
      <c r="A176" s="472">
        <v>157</v>
      </c>
      <c r="B176" s="516"/>
      <c r="C176" s="305"/>
      <c r="D176" s="305"/>
      <c r="E176" s="293"/>
      <c r="F176" s="293"/>
      <c r="G176" s="181"/>
      <c r="H176" s="181"/>
      <c r="I176" s="592"/>
    </row>
    <row r="177" spans="1:9" s="147" customFormat="1" ht="15" x14ac:dyDescent="0.2">
      <c r="A177" s="472">
        <v>158</v>
      </c>
      <c r="B177" s="516"/>
      <c r="C177" s="305"/>
      <c r="D177" s="305"/>
      <c r="E177" s="293"/>
      <c r="F177" s="293"/>
      <c r="G177" s="181"/>
      <c r="H177" s="181"/>
      <c r="I177" s="592"/>
    </row>
    <row r="178" spans="1:9" s="147" customFormat="1" ht="15" x14ac:dyDescent="0.2">
      <c r="A178" s="472">
        <v>159</v>
      </c>
      <c r="B178" s="516"/>
      <c r="C178" s="305"/>
      <c r="D178" s="305"/>
      <c r="E178" s="293"/>
      <c r="F178" s="293"/>
      <c r="G178" s="181"/>
      <c r="H178" s="181"/>
      <c r="I178" s="592"/>
    </row>
    <row r="179" spans="1:9" s="147" customFormat="1" ht="15" x14ac:dyDescent="0.2">
      <c r="A179" s="472">
        <v>160</v>
      </c>
      <c r="B179" s="516"/>
      <c r="C179" s="305"/>
      <c r="D179" s="305"/>
      <c r="E179" s="293"/>
      <c r="F179" s="293"/>
      <c r="G179" s="181"/>
      <c r="H179" s="181"/>
      <c r="I179" s="592"/>
    </row>
    <row r="180" spans="1:9" s="147" customFormat="1" ht="15" x14ac:dyDescent="0.2">
      <c r="A180" s="472">
        <v>161</v>
      </c>
      <c r="B180" s="516"/>
      <c r="C180" s="305"/>
      <c r="D180" s="305"/>
      <c r="E180" s="293"/>
      <c r="F180" s="293"/>
      <c r="G180" s="181"/>
      <c r="H180" s="181"/>
      <c r="I180" s="592"/>
    </row>
    <row r="181" spans="1:9" s="147" customFormat="1" ht="15" x14ac:dyDescent="0.2">
      <c r="A181" s="472">
        <v>162</v>
      </c>
      <c r="B181" s="516"/>
      <c r="C181" s="305"/>
      <c r="D181" s="305"/>
      <c r="E181" s="293"/>
      <c r="F181" s="293"/>
      <c r="G181" s="181"/>
      <c r="H181" s="181"/>
      <c r="I181" s="592"/>
    </row>
    <row r="182" spans="1:9" s="147" customFormat="1" ht="15" x14ac:dyDescent="0.2">
      <c r="A182" s="472">
        <v>163</v>
      </c>
      <c r="B182" s="516"/>
      <c r="C182" s="305"/>
      <c r="D182" s="305"/>
      <c r="E182" s="293"/>
      <c r="F182" s="293"/>
      <c r="G182" s="181"/>
      <c r="H182" s="181"/>
      <c r="I182" s="592"/>
    </row>
    <row r="183" spans="1:9" s="147" customFormat="1" ht="15" x14ac:dyDescent="0.2">
      <c r="A183" s="472">
        <v>164</v>
      </c>
      <c r="B183" s="516"/>
      <c r="C183" s="305"/>
      <c r="D183" s="305"/>
      <c r="E183" s="293"/>
      <c r="F183" s="293"/>
      <c r="G183" s="181"/>
      <c r="H183" s="181"/>
      <c r="I183" s="592"/>
    </row>
    <row r="184" spans="1:9" s="147" customFormat="1" ht="15" x14ac:dyDescent="0.2">
      <c r="A184" s="472">
        <v>165</v>
      </c>
      <c r="B184" s="516"/>
      <c r="C184" s="305"/>
      <c r="D184" s="305"/>
      <c r="E184" s="293"/>
      <c r="F184" s="293"/>
      <c r="G184" s="181"/>
      <c r="H184" s="181"/>
      <c r="I184" s="592"/>
    </row>
    <row r="185" spans="1:9" s="147" customFormat="1" ht="15" x14ac:dyDescent="0.2">
      <c r="A185" s="472">
        <v>166</v>
      </c>
      <c r="B185" s="516"/>
      <c r="C185" s="305"/>
      <c r="D185" s="305"/>
      <c r="E185" s="293"/>
      <c r="F185" s="293"/>
      <c r="G185" s="181"/>
      <c r="H185" s="181"/>
      <c r="I185" s="592"/>
    </row>
    <row r="186" spans="1:9" s="147" customFormat="1" ht="15" x14ac:dyDescent="0.2">
      <c r="A186" s="472">
        <v>167</v>
      </c>
      <c r="B186" s="516"/>
      <c r="C186" s="305"/>
      <c r="D186" s="305"/>
      <c r="E186" s="293"/>
      <c r="F186" s="293"/>
      <c r="G186" s="181"/>
      <c r="H186" s="181"/>
      <c r="I186" s="592"/>
    </row>
    <row r="187" spans="1:9" s="147" customFormat="1" ht="15" x14ac:dyDescent="0.2">
      <c r="A187" s="472">
        <v>168</v>
      </c>
      <c r="B187" s="516"/>
      <c r="C187" s="305"/>
      <c r="D187" s="305"/>
      <c r="E187" s="293"/>
      <c r="F187" s="293"/>
      <c r="G187" s="181"/>
      <c r="H187" s="181"/>
      <c r="I187" s="592"/>
    </row>
    <row r="188" spans="1:9" s="147" customFormat="1" ht="15" x14ac:dyDescent="0.2">
      <c r="A188" s="472">
        <v>169</v>
      </c>
      <c r="B188" s="516"/>
      <c r="C188" s="305"/>
      <c r="D188" s="305"/>
      <c r="E188" s="293"/>
      <c r="F188" s="293"/>
      <c r="G188" s="181"/>
      <c r="H188" s="181"/>
      <c r="I188" s="592"/>
    </row>
    <row r="189" spans="1:9" s="147" customFormat="1" ht="15" x14ac:dyDescent="0.2">
      <c r="A189" s="472">
        <v>170</v>
      </c>
      <c r="B189" s="516"/>
      <c r="C189" s="305"/>
      <c r="D189" s="305"/>
      <c r="E189" s="293"/>
      <c r="F189" s="293"/>
      <c r="G189" s="181"/>
      <c r="H189" s="181"/>
      <c r="I189" s="592"/>
    </row>
    <row r="190" spans="1:9" s="147" customFormat="1" ht="15" x14ac:dyDescent="0.2">
      <c r="A190" s="472">
        <v>171</v>
      </c>
      <c r="B190" s="516"/>
      <c r="C190" s="305"/>
      <c r="D190" s="305"/>
      <c r="E190" s="293"/>
      <c r="F190" s="293"/>
      <c r="G190" s="181"/>
      <c r="H190" s="181"/>
      <c r="I190" s="592"/>
    </row>
    <row r="191" spans="1:9" s="147" customFormat="1" ht="15" x14ac:dyDescent="0.2">
      <c r="A191" s="472">
        <v>172</v>
      </c>
      <c r="B191" s="516"/>
      <c r="C191" s="305"/>
      <c r="D191" s="305"/>
      <c r="E191" s="293"/>
      <c r="F191" s="293"/>
      <c r="G191" s="181"/>
      <c r="H191" s="181"/>
      <c r="I191" s="592"/>
    </row>
    <row r="192" spans="1:9" s="147" customFormat="1" ht="15" x14ac:dyDescent="0.2">
      <c r="A192" s="472">
        <v>173</v>
      </c>
      <c r="B192" s="516"/>
      <c r="C192" s="305"/>
      <c r="D192" s="305"/>
      <c r="E192" s="293"/>
      <c r="F192" s="293"/>
      <c r="G192" s="181"/>
      <c r="H192" s="181"/>
      <c r="I192" s="592"/>
    </row>
    <row r="193" spans="1:9" s="147" customFormat="1" ht="15" x14ac:dyDescent="0.2">
      <c r="A193" s="472">
        <v>174</v>
      </c>
      <c r="B193" s="516"/>
      <c r="C193" s="305"/>
      <c r="D193" s="305"/>
      <c r="E193" s="293"/>
      <c r="F193" s="293"/>
      <c r="G193" s="181"/>
      <c r="H193" s="181"/>
      <c r="I193" s="592"/>
    </row>
    <row r="194" spans="1:9" s="147" customFormat="1" ht="15" x14ac:dyDescent="0.2">
      <c r="A194" s="472">
        <v>175</v>
      </c>
      <c r="B194" s="516"/>
      <c r="C194" s="305"/>
      <c r="D194" s="305"/>
      <c r="E194" s="293"/>
      <c r="F194" s="293"/>
      <c r="G194" s="181"/>
      <c r="H194" s="181"/>
      <c r="I194" s="592"/>
    </row>
    <row r="195" spans="1:9" s="147" customFormat="1" ht="15" x14ac:dyDescent="0.2">
      <c r="A195" s="472">
        <v>176</v>
      </c>
      <c r="B195" s="516"/>
      <c r="C195" s="305"/>
      <c r="D195" s="305"/>
      <c r="E195" s="293"/>
      <c r="F195" s="293"/>
      <c r="G195" s="181"/>
      <c r="H195" s="181"/>
      <c r="I195" s="592"/>
    </row>
    <row r="196" spans="1:9" s="147" customFormat="1" ht="15" x14ac:dyDescent="0.2">
      <c r="A196" s="472">
        <v>177</v>
      </c>
      <c r="B196" s="516"/>
      <c r="C196" s="305"/>
      <c r="D196" s="305"/>
      <c r="E196" s="293"/>
      <c r="F196" s="293"/>
      <c r="G196" s="181"/>
      <c r="H196" s="181"/>
      <c r="I196" s="592"/>
    </row>
    <row r="197" spans="1:9" s="147" customFormat="1" ht="15" x14ac:dyDescent="0.2">
      <c r="A197" s="472">
        <v>178</v>
      </c>
      <c r="B197" s="516"/>
      <c r="C197" s="305"/>
      <c r="D197" s="305"/>
      <c r="E197" s="293"/>
      <c r="F197" s="293"/>
      <c r="G197" s="181"/>
      <c r="H197" s="181"/>
      <c r="I197" s="592"/>
    </row>
    <row r="198" spans="1:9" s="147" customFormat="1" ht="15" x14ac:dyDescent="0.2">
      <c r="A198" s="472">
        <v>179</v>
      </c>
      <c r="B198" s="516"/>
      <c r="C198" s="305"/>
      <c r="D198" s="305"/>
      <c r="E198" s="293"/>
      <c r="F198" s="293"/>
      <c r="G198" s="181"/>
      <c r="H198" s="181"/>
      <c r="I198" s="592"/>
    </row>
    <row r="199" spans="1:9" s="147" customFormat="1" ht="15" x14ac:dyDescent="0.2">
      <c r="A199" s="472">
        <v>180</v>
      </c>
      <c r="B199" s="516"/>
      <c r="C199" s="305"/>
      <c r="D199" s="305"/>
      <c r="E199" s="293"/>
      <c r="F199" s="293"/>
      <c r="G199" s="181"/>
      <c r="H199" s="181"/>
      <c r="I199" s="592"/>
    </row>
    <row r="200" spans="1:9" s="147" customFormat="1" ht="15" x14ac:dyDescent="0.2">
      <c r="A200" s="472">
        <v>181</v>
      </c>
      <c r="B200" s="516"/>
      <c r="C200" s="305"/>
      <c r="D200" s="305"/>
      <c r="E200" s="293"/>
      <c r="F200" s="293"/>
      <c r="G200" s="181"/>
      <c r="H200" s="181"/>
      <c r="I200" s="592"/>
    </row>
    <row r="201" spans="1:9" s="147" customFormat="1" ht="15" x14ac:dyDescent="0.2">
      <c r="A201" s="472">
        <v>182</v>
      </c>
      <c r="B201" s="516"/>
      <c r="C201" s="305"/>
      <c r="D201" s="305"/>
      <c r="E201" s="293"/>
      <c r="F201" s="293"/>
      <c r="G201" s="181"/>
      <c r="H201" s="181"/>
      <c r="I201" s="592"/>
    </row>
    <row r="202" spans="1:9" s="147" customFormat="1" ht="15" x14ac:dyDescent="0.2">
      <c r="A202" s="472">
        <v>183</v>
      </c>
      <c r="B202" s="516"/>
      <c r="C202" s="305"/>
      <c r="D202" s="305"/>
      <c r="E202" s="293"/>
      <c r="F202" s="293"/>
      <c r="G202" s="181"/>
      <c r="H202" s="181"/>
      <c r="I202" s="592"/>
    </row>
    <row r="203" spans="1:9" s="147" customFormat="1" ht="15" x14ac:dyDescent="0.2">
      <c r="A203" s="472">
        <v>184</v>
      </c>
      <c r="B203" s="516"/>
      <c r="C203" s="305"/>
      <c r="D203" s="305"/>
      <c r="E203" s="293"/>
      <c r="F203" s="293"/>
      <c r="G203" s="181"/>
      <c r="H203" s="181"/>
      <c r="I203" s="592"/>
    </row>
    <row r="204" spans="1:9" s="147" customFormat="1" ht="15" x14ac:dyDescent="0.2">
      <c r="A204" s="472">
        <v>185</v>
      </c>
      <c r="B204" s="516"/>
      <c r="C204" s="305"/>
      <c r="D204" s="305"/>
      <c r="E204" s="293"/>
      <c r="F204" s="293"/>
      <c r="G204" s="181"/>
      <c r="H204" s="181"/>
      <c r="I204" s="592"/>
    </row>
    <row r="205" spans="1:9" s="147" customFormat="1" ht="15" x14ac:dyDescent="0.2">
      <c r="A205" s="472">
        <v>186</v>
      </c>
      <c r="B205" s="516"/>
      <c r="C205" s="305"/>
      <c r="D205" s="305"/>
      <c r="E205" s="293"/>
      <c r="F205" s="293"/>
      <c r="G205" s="181"/>
      <c r="H205" s="181"/>
      <c r="I205" s="592"/>
    </row>
    <row r="206" spans="1:9" s="147" customFormat="1" ht="15" x14ac:dyDescent="0.2">
      <c r="A206" s="472">
        <v>187</v>
      </c>
      <c r="B206" s="516"/>
      <c r="C206" s="305"/>
      <c r="D206" s="305"/>
      <c r="E206" s="293"/>
      <c r="F206" s="293"/>
      <c r="G206" s="181"/>
      <c r="H206" s="181"/>
      <c r="I206" s="592"/>
    </row>
    <row r="207" spans="1:9" s="147" customFormat="1" ht="15" x14ac:dyDescent="0.2">
      <c r="A207" s="472">
        <v>188</v>
      </c>
      <c r="B207" s="516"/>
      <c r="C207" s="305"/>
      <c r="D207" s="305"/>
      <c r="E207" s="293"/>
      <c r="F207" s="293"/>
      <c r="G207" s="181"/>
      <c r="H207" s="181"/>
      <c r="I207" s="592"/>
    </row>
    <row r="208" spans="1:9" s="147" customFormat="1" ht="15" x14ac:dyDescent="0.2">
      <c r="A208" s="472">
        <v>189</v>
      </c>
      <c r="B208" s="516"/>
      <c r="C208" s="305"/>
      <c r="D208" s="305"/>
      <c r="E208" s="293"/>
      <c r="F208" s="293"/>
      <c r="G208" s="181"/>
      <c r="H208" s="181"/>
      <c r="I208" s="592"/>
    </row>
    <row r="209" spans="1:9" s="147" customFormat="1" ht="15" x14ac:dyDescent="0.2">
      <c r="A209" s="472">
        <v>190</v>
      </c>
      <c r="B209" s="516"/>
      <c r="C209" s="305"/>
      <c r="D209" s="305"/>
      <c r="E209" s="293"/>
      <c r="F209" s="293"/>
      <c r="G209" s="181"/>
      <c r="H209" s="181"/>
      <c r="I209" s="592"/>
    </row>
    <row r="210" spans="1:9" s="147" customFormat="1" ht="15" x14ac:dyDescent="0.2">
      <c r="A210" s="472">
        <v>191</v>
      </c>
      <c r="B210" s="516"/>
      <c r="C210" s="305"/>
      <c r="D210" s="305"/>
      <c r="E210" s="293"/>
      <c r="F210" s="293"/>
      <c r="G210" s="181"/>
      <c r="H210" s="181"/>
      <c r="I210" s="592"/>
    </row>
    <row r="211" spans="1:9" s="147" customFormat="1" ht="15" x14ac:dyDescent="0.2">
      <c r="A211" s="472">
        <v>192</v>
      </c>
      <c r="B211" s="516"/>
      <c r="C211" s="305"/>
      <c r="D211" s="305"/>
      <c r="E211" s="293"/>
      <c r="F211" s="293"/>
      <c r="G211" s="181"/>
      <c r="H211" s="181"/>
      <c r="I211" s="592"/>
    </row>
    <row r="212" spans="1:9" s="147" customFormat="1" ht="15" x14ac:dyDescent="0.2">
      <c r="A212" s="472">
        <v>193</v>
      </c>
      <c r="B212" s="516"/>
      <c r="C212" s="305"/>
      <c r="D212" s="305"/>
      <c r="E212" s="293"/>
      <c r="F212" s="293"/>
      <c r="G212" s="181"/>
      <c r="H212" s="181"/>
      <c r="I212" s="592"/>
    </row>
    <row r="213" spans="1:9" s="147" customFormat="1" ht="15" x14ac:dyDescent="0.2">
      <c r="A213" s="472">
        <v>194</v>
      </c>
      <c r="B213" s="516"/>
      <c r="C213" s="305"/>
      <c r="D213" s="305"/>
      <c r="E213" s="293"/>
      <c r="F213" s="293"/>
      <c r="G213" s="181"/>
      <c r="H213" s="181"/>
      <c r="I213" s="592"/>
    </row>
    <row r="214" spans="1:9" s="147" customFormat="1" ht="15" x14ac:dyDescent="0.2">
      <c r="A214" s="472">
        <v>195</v>
      </c>
      <c r="B214" s="516"/>
      <c r="C214" s="305"/>
      <c r="D214" s="305"/>
      <c r="E214" s="293"/>
      <c r="F214" s="293"/>
      <c r="G214" s="181"/>
      <c r="H214" s="181"/>
      <c r="I214" s="592"/>
    </row>
    <row r="215" spans="1:9" s="147" customFormat="1" ht="15" x14ac:dyDescent="0.2">
      <c r="A215" s="472">
        <v>196</v>
      </c>
      <c r="B215" s="516"/>
      <c r="C215" s="305"/>
      <c r="D215" s="305"/>
      <c r="E215" s="293"/>
      <c r="F215" s="293"/>
      <c r="G215" s="181"/>
      <c r="H215" s="181"/>
      <c r="I215" s="592"/>
    </row>
    <row r="216" spans="1:9" s="147" customFormat="1" ht="15" x14ac:dyDescent="0.2">
      <c r="A216" s="472">
        <v>197</v>
      </c>
      <c r="B216" s="516"/>
      <c r="C216" s="305"/>
      <c r="D216" s="305"/>
      <c r="E216" s="293"/>
      <c r="F216" s="293"/>
      <c r="G216" s="181"/>
      <c r="H216" s="181"/>
      <c r="I216" s="592"/>
    </row>
    <row r="217" spans="1:9" s="147" customFormat="1" ht="15" x14ac:dyDescent="0.2">
      <c r="A217" s="472">
        <v>198</v>
      </c>
      <c r="B217" s="516"/>
      <c r="C217" s="305"/>
      <c r="D217" s="305"/>
      <c r="E217" s="293"/>
      <c r="F217" s="293"/>
      <c r="G217" s="181"/>
      <c r="H217" s="181"/>
      <c r="I217" s="592"/>
    </row>
    <row r="218" spans="1:9" s="147" customFormat="1" ht="15" x14ac:dyDescent="0.2">
      <c r="A218" s="472">
        <v>199</v>
      </c>
      <c r="B218" s="516"/>
      <c r="C218" s="305"/>
      <c r="D218" s="305"/>
      <c r="E218" s="293"/>
      <c r="F218" s="293"/>
      <c r="G218" s="181"/>
      <c r="H218" s="181"/>
      <c r="I218" s="592"/>
    </row>
    <row r="219" spans="1:9" s="147" customFormat="1" ht="15" x14ac:dyDescent="0.2">
      <c r="A219" s="472">
        <v>200</v>
      </c>
      <c r="B219" s="516"/>
      <c r="C219" s="305"/>
      <c r="D219" s="305"/>
      <c r="E219" s="293"/>
      <c r="F219" s="293"/>
      <c r="G219" s="181"/>
      <c r="H219" s="181"/>
      <c r="I219" s="592"/>
    </row>
    <row r="220" spans="1:9" s="147" customFormat="1" ht="15" x14ac:dyDescent="0.2">
      <c r="A220" s="472">
        <v>201</v>
      </c>
      <c r="B220" s="516"/>
      <c r="C220" s="305"/>
      <c r="D220" s="305"/>
      <c r="E220" s="293"/>
      <c r="F220" s="293"/>
      <c r="G220" s="181"/>
      <c r="H220" s="181"/>
      <c r="I220" s="592"/>
    </row>
    <row r="221" spans="1:9" s="147" customFormat="1" ht="15" x14ac:dyDescent="0.2">
      <c r="A221" s="472">
        <v>202</v>
      </c>
      <c r="B221" s="516"/>
      <c r="C221" s="305"/>
      <c r="D221" s="305"/>
      <c r="E221" s="293"/>
      <c r="F221" s="293"/>
      <c r="G221" s="181"/>
      <c r="H221" s="181"/>
      <c r="I221" s="592"/>
    </row>
    <row r="222" spans="1:9" s="147" customFormat="1" ht="15" x14ac:dyDescent="0.2">
      <c r="A222" s="472">
        <v>203</v>
      </c>
      <c r="B222" s="516"/>
      <c r="C222" s="305"/>
      <c r="D222" s="305"/>
      <c r="E222" s="293"/>
      <c r="F222" s="293"/>
      <c r="G222" s="181"/>
      <c r="H222" s="181"/>
      <c r="I222" s="592"/>
    </row>
    <row r="223" spans="1:9" s="147" customFormat="1" ht="15" x14ac:dyDescent="0.2">
      <c r="A223" s="472">
        <v>204</v>
      </c>
      <c r="B223" s="516"/>
      <c r="C223" s="305"/>
      <c r="D223" s="305"/>
      <c r="E223" s="293"/>
      <c r="F223" s="293"/>
      <c r="G223" s="181"/>
      <c r="H223" s="181"/>
      <c r="I223" s="592"/>
    </row>
    <row r="224" spans="1:9" s="147" customFormat="1" ht="15" x14ac:dyDescent="0.2">
      <c r="A224" s="472">
        <v>205</v>
      </c>
      <c r="B224" s="516"/>
      <c r="C224" s="305"/>
      <c r="D224" s="305"/>
      <c r="E224" s="293"/>
      <c r="F224" s="293"/>
      <c r="G224" s="181"/>
      <c r="H224" s="181"/>
      <c r="I224" s="592"/>
    </row>
    <row r="225" spans="1:9" s="147" customFormat="1" ht="15" x14ac:dyDescent="0.2">
      <c r="A225" s="472">
        <v>206</v>
      </c>
      <c r="B225" s="516"/>
      <c r="C225" s="305"/>
      <c r="D225" s="305"/>
      <c r="E225" s="293"/>
      <c r="F225" s="293"/>
      <c r="G225" s="181"/>
      <c r="H225" s="181"/>
      <c r="I225" s="592"/>
    </row>
    <row r="226" spans="1:9" s="147" customFormat="1" ht="15" x14ac:dyDescent="0.2">
      <c r="A226" s="472">
        <v>207</v>
      </c>
      <c r="B226" s="516"/>
      <c r="C226" s="305"/>
      <c r="D226" s="305"/>
      <c r="E226" s="293"/>
      <c r="F226" s="293"/>
      <c r="G226" s="181"/>
      <c r="H226" s="181"/>
      <c r="I226" s="592"/>
    </row>
    <row r="227" spans="1:9" s="147" customFormat="1" ht="15" x14ac:dyDescent="0.2">
      <c r="A227" s="472">
        <v>208</v>
      </c>
      <c r="B227" s="516"/>
      <c r="C227" s="305"/>
      <c r="D227" s="305"/>
      <c r="E227" s="293"/>
      <c r="F227" s="293"/>
      <c r="G227" s="181"/>
      <c r="H227" s="181"/>
      <c r="I227" s="592"/>
    </row>
    <row r="228" spans="1:9" s="147" customFormat="1" ht="15" x14ac:dyDescent="0.2">
      <c r="A228" s="472">
        <v>209</v>
      </c>
      <c r="B228" s="516"/>
      <c r="C228" s="305"/>
      <c r="D228" s="305"/>
      <c r="E228" s="293"/>
      <c r="F228" s="293"/>
      <c r="G228" s="181"/>
      <c r="H228" s="181"/>
      <c r="I228" s="592"/>
    </row>
    <row r="229" spans="1:9" s="147" customFormat="1" ht="15" x14ac:dyDescent="0.2">
      <c r="A229" s="472">
        <v>210</v>
      </c>
      <c r="B229" s="516"/>
      <c r="C229" s="305"/>
      <c r="D229" s="305"/>
      <c r="E229" s="293"/>
      <c r="F229" s="293"/>
      <c r="G229" s="181"/>
      <c r="H229" s="181"/>
      <c r="I229" s="592"/>
    </row>
    <row r="230" spans="1:9" s="147" customFormat="1" ht="15" x14ac:dyDescent="0.2">
      <c r="A230" s="472">
        <v>211</v>
      </c>
      <c r="B230" s="516"/>
      <c r="C230" s="305"/>
      <c r="D230" s="305"/>
      <c r="E230" s="293"/>
      <c r="F230" s="293"/>
      <c r="G230" s="181"/>
      <c r="H230" s="181"/>
      <c r="I230" s="592"/>
    </row>
    <row r="231" spans="1:9" s="147" customFormat="1" ht="15" x14ac:dyDescent="0.2">
      <c r="A231" s="472">
        <v>212</v>
      </c>
      <c r="B231" s="516"/>
      <c r="C231" s="305"/>
      <c r="D231" s="305"/>
      <c r="E231" s="293"/>
      <c r="F231" s="293"/>
      <c r="G231" s="181"/>
      <c r="H231" s="181"/>
      <c r="I231" s="592"/>
    </row>
    <row r="232" spans="1:9" s="147" customFormat="1" ht="15" x14ac:dyDescent="0.2">
      <c r="A232" s="472">
        <v>213</v>
      </c>
      <c r="B232" s="516"/>
      <c r="C232" s="305"/>
      <c r="D232" s="305"/>
      <c r="E232" s="293"/>
      <c r="F232" s="293"/>
      <c r="G232" s="181"/>
      <c r="H232" s="181"/>
      <c r="I232" s="592"/>
    </row>
    <row r="233" spans="1:9" s="147" customFormat="1" ht="15" x14ac:dyDescent="0.2">
      <c r="A233" s="472">
        <v>214</v>
      </c>
      <c r="B233" s="516"/>
      <c r="C233" s="305"/>
      <c r="D233" s="305"/>
      <c r="E233" s="293"/>
      <c r="F233" s="293"/>
      <c r="G233" s="181"/>
      <c r="H233" s="181"/>
      <c r="I233" s="592"/>
    </row>
    <row r="234" spans="1:9" s="147" customFormat="1" ht="15" x14ac:dyDescent="0.2">
      <c r="A234" s="472">
        <v>215</v>
      </c>
      <c r="B234" s="516"/>
      <c r="C234" s="305"/>
      <c r="D234" s="305"/>
      <c r="E234" s="293"/>
      <c r="F234" s="293"/>
      <c r="G234" s="181"/>
      <c r="H234" s="181"/>
      <c r="I234" s="592"/>
    </row>
    <row r="235" spans="1:9" s="147" customFormat="1" ht="15" x14ac:dyDescent="0.2">
      <c r="A235" s="472">
        <v>216</v>
      </c>
      <c r="B235" s="516"/>
      <c r="C235" s="305"/>
      <c r="D235" s="305"/>
      <c r="E235" s="293"/>
      <c r="F235" s="293"/>
      <c r="G235" s="181"/>
      <c r="H235" s="181"/>
      <c r="I235" s="592"/>
    </row>
    <row r="236" spans="1:9" s="147" customFormat="1" ht="15" x14ac:dyDescent="0.2">
      <c r="A236" s="472">
        <v>217</v>
      </c>
      <c r="B236" s="516"/>
      <c r="C236" s="305"/>
      <c r="D236" s="305"/>
      <c r="E236" s="293"/>
      <c r="F236" s="293"/>
      <c r="G236" s="181"/>
      <c r="H236" s="181"/>
      <c r="I236" s="592"/>
    </row>
    <row r="237" spans="1:9" s="147" customFormat="1" ht="15" x14ac:dyDescent="0.2">
      <c r="A237" s="472">
        <v>218</v>
      </c>
      <c r="B237" s="516"/>
      <c r="C237" s="305"/>
      <c r="D237" s="305"/>
      <c r="E237" s="293"/>
      <c r="F237" s="293"/>
      <c r="G237" s="181"/>
      <c r="H237" s="181"/>
      <c r="I237" s="592"/>
    </row>
    <row r="238" spans="1:9" s="147" customFormat="1" ht="15" x14ac:dyDescent="0.2">
      <c r="A238" s="472">
        <v>219</v>
      </c>
      <c r="B238" s="516"/>
      <c r="C238" s="305"/>
      <c r="D238" s="305"/>
      <c r="E238" s="293"/>
      <c r="F238" s="293"/>
      <c r="G238" s="181"/>
      <c r="H238" s="181"/>
      <c r="I238" s="592"/>
    </row>
    <row r="239" spans="1:9" s="147" customFormat="1" ht="15" x14ac:dyDescent="0.2">
      <c r="A239" s="472">
        <v>220</v>
      </c>
      <c r="B239" s="516"/>
      <c r="C239" s="305"/>
      <c r="D239" s="305"/>
      <c r="E239" s="293"/>
      <c r="F239" s="293"/>
      <c r="G239" s="181"/>
      <c r="H239" s="181"/>
      <c r="I239" s="592"/>
    </row>
    <row r="240" spans="1:9" s="147" customFormat="1" ht="15" x14ac:dyDescent="0.2">
      <c r="A240" s="472">
        <v>221</v>
      </c>
      <c r="B240" s="516"/>
      <c r="C240" s="305"/>
      <c r="D240" s="305"/>
      <c r="E240" s="293"/>
      <c r="F240" s="293"/>
      <c r="G240" s="181"/>
      <c r="H240" s="181"/>
      <c r="I240" s="592"/>
    </row>
    <row r="241" spans="1:9" s="147" customFormat="1" ht="15" x14ac:dyDescent="0.2">
      <c r="A241" s="472">
        <v>222</v>
      </c>
      <c r="B241" s="516"/>
      <c r="C241" s="305"/>
      <c r="D241" s="305"/>
      <c r="E241" s="293"/>
      <c r="F241" s="293"/>
      <c r="G241" s="181"/>
      <c r="H241" s="181"/>
      <c r="I241" s="592"/>
    </row>
    <row r="242" spans="1:9" s="147" customFormat="1" ht="15" x14ac:dyDescent="0.2">
      <c r="A242" s="472">
        <v>223</v>
      </c>
      <c r="B242" s="516"/>
      <c r="C242" s="305"/>
      <c r="D242" s="305"/>
      <c r="E242" s="293"/>
      <c r="F242" s="293"/>
      <c r="G242" s="181"/>
      <c r="H242" s="181"/>
      <c r="I242" s="592"/>
    </row>
    <row r="243" spans="1:9" s="147" customFormat="1" ht="15" x14ac:dyDescent="0.2">
      <c r="A243" s="472">
        <v>224</v>
      </c>
      <c r="B243" s="516"/>
      <c r="C243" s="305"/>
      <c r="D243" s="305"/>
      <c r="E243" s="293"/>
      <c r="F243" s="293"/>
      <c r="G243" s="181"/>
      <c r="H243" s="181"/>
      <c r="I243" s="592"/>
    </row>
    <row r="244" spans="1:9" s="147" customFormat="1" ht="15" x14ac:dyDescent="0.2">
      <c r="A244" s="472">
        <v>225</v>
      </c>
      <c r="B244" s="516"/>
      <c r="C244" s="305"/>
      <c r="D244" s="305"/>
      <c r="E244" s="293"/>
      <c r="F244" s="293"/>
      <c r="G244" s="181"/>
      <c r="H244" s="181"/>
      <c r="I244" s="592"/>
    </row>
    <row r="245" spans="1:9" s="147" customFormat="1" ht="15" x14ac:dyDescent="0.2">
      <c r="A245" s="472">
        <v>226</v>
      </c>
      <c r="B245" s="516"/>
      <c r="C245" s="305"/>
      <c r="D245" s="305"/>
      <c r="E245" s="293"/>
      <c r="F245" s="293"/>
      <c r="G245" s="181"/>
      <c r="H245" s="181"/>
      <c r="I245" s="592"/>
    </row>
    <row r="246" spans="1:9" s="147" customFormat="1" ht="15" x14ac:dyDescent="0.2">
      <c r="A246" s="472">
        <v>227</v>
      </c>
      <c r="B246" s="516"/>
      <c r="C246" s="305"/>
      <c r="D246" s="305"/>
      <c r="E246" s="293"/>
      <c r="F246" s="293"/>
      <c r="G246" s="181"/>
      <c r="H246" s="181"/>
      <c r="I246" s="592"/>
    </row>
    <row r="247" spans="1:9" s="147" customFormat="1" ht="15" x14ac:dyDescent="0.2">
      <c r="A247" s="472">
        <v>228</v>
      </c>
      <c r="B247" s="516"/>
      <c r="C247" s="305"/>
      <c r="D247" s="305"/>
      <c r="E247" s="293"/>
      <c r="F247" s="293"/>
      <c r="G247" s="181"/>
      <c r="H247" s="181"/>
      <c r="I247" s="592"/>
    </row>
    <row r="248" spans="1:9" s="147" customFormat="1" ht="15" x14ac:dyDescent="0.2">
      <c r="A248" s="472">
        <v>229</v>
      </c>
      <c r="B248" s="516"/>
      <c r="C248" s="305"/>
      <c r="D248" s="305"/>
      <c r="E248" s="293"/>
      <c r="F248" s="293"/>
      <c r="G248" s="181"/>
      <c r="H248" s="181"/>
      <c r="I248" s="592"/>
    </row>
    <row r="249" spans="1:9" s="147" customFormat="1" ht="15" x14ac:dyDescent="0.2">
      <c r="A249" s="472">
        <v>230</v>
      </c>
      <c r="B249" s="516"/>
      <c r="C249" s="305"/>
      <c r="D249" s="305"/>
      <c r="E249" s="293"/>
      <c r="F249" s="293"/>
      <c r="G249" s="181"/>
      <c r="H249" s="181"/>
      <c r="I249" s="592"/>
    </row>
    <row r="250" spans="1:9" s="147" customFormat="1" ht="15" x14ac:dyDescent="0.2">
      <c r="A250" s="472">
        <v>231</v>
      </c>
      <c r="B250" s="516"/>
      <c r="C250" s="305"/>
      <c r="D250" s="305"/>
      <c r="E250" s="293"/>
      <c r="F250" s="293"/>
      <c r="G250" s="181"/>
      <c r="H250" s="181"/>
      <c r="I250" s="592"/>
    </row>
    <row r="251" spans="1:9" s="147" customFormat="1" ht="15" x14ac:dyDescent="0.2">
      <c r="A251" s="472">
        <v>232</v>
      </c>
      <c r="B251" s="516"/>
      <c r="C251" s="305"/>
      <c r="D251" s="305"/>
      <c r="E251" s="293"/>
      <c r="F251" s="293"/>
      <c r="G251" s="181"/>
      <c r="H251" s="181"/>
      <c r="I251" s="592"/>
    </row>
    <row r="252" spans="1:9" s="147" customFormat="1" ht="15" x14ac:dyDescent="0.2">
      <c r="A252" s="472">
        <v>233</v>
      </c>
      <c r="B252" s="516"/>
      <c r="C252" s="305"/>
      <c r="D252" s="305"/>
      <c r="E252" s="293"/>
      <c r="F252" s="293"/>
      <c r="G252" s="181"/>
      <c r="H252" s="181"/>
      <c r="I252" s="592"/>
    </row>
    <row r="253" spans="1:9" s="147" customFormat="1" ht="15" x14ac:dyDescent="0.2">
      <c r="A253" s="472">
        <v>234</v>
      </c>
      <c r="B253" s="516"/>
      <c r="C253" s="305"/>
      <c r="D253" s="305"/>
      <c r="E253" s="293"/>
      <c r="F253" s="293"/>
      <c r="G253" s="181"/>
      <c r="H253" s="181"/>
      <c r="I253" s="592"/>
    </row>
    <row r="254" spans="1:9" s="147" customFormat="1" ht="15" x14ac:dyDescent="0.2">
      <c r="A254" s="472">
        <v>235</v>
      </c>
      <c r="B254" s="516"/>
      <c r="C254" s="305"/>
      <c r="D254" s="305"/>
      <c r="E254" s="293"/>
      <c r="F254" s="293"/>
      <c r="G254" s="181"/>
      <c r="H254" s="181"/>
      <c r="I254" s="592"/>
    </row>
    <row r="255" spans="1:9" s="147" customFormat="1" ht="15" x14ac:dyDescent="0.2">
      <c r="A255" s="472">
        <v>236</v>
      </c>
      <c r="B255" s="516"/>
      <c r="C255" s="305"/>
      <c r="D255" s="305"/>
      <c r="E255" s="293"/>
      <c r="F255" s="293"/>
      <c r="G255" s="181"/>
      <c r="H255" s="181"/>
      <c r="I255" s="592"/>
    </row>
    <row r="256" spans="1:9" s="147" customFormat="1" ht="15" x14ac:dyDescent="0.2">
      <c r="A256" s="472">
        <v>237</v>
      </c>
      <c r="B256" s="516"/>
      <c r="C256" s="305"/>
      <c r="D256" s="305"/>
      <c r="E256" s="293"/>
      <c r="F256" s="293"/>
      <c r="G256" s="181"/>
      <c r="H256" s="181"/>
      <c r="I256" s="592"/>
    </row>
    <row r="257" spans="1:9" s="147" customFormat="1" ht="15" x14ac:dyDescent="0.2">
      <c r="A257" s="472">
        <v>238</v>
      </c>
      <c r="B257" s="516"/>
      <c r="C257" s="305"/>
      <c r="D257" s="305"/>
      <c r="E257" s="293"/>
      <c r="F257" s="293"/>
      <c r="G257" s="181"/>
      <c r="H257" s="181"/>
      <c r="I257" s="592"/>
    </row>
    <row r="258" spans="1:9" s="147" customFormat="1" ht="15" x14ac:dyDescent="0.2">
      <c r="A258" s="472">
        <v>239</v>
      </c>
      <c r="B258" s="516"/>
      <c r="C258" s="305"/>
      <c r="D258" s="305"/>
      <c r="E258" s="293"/>
      <c r="F258" s="293"/>
      <c r="G258" s="181"/>
      <c r="H258" s="181"/>
      <c r="I258" s="592"/>
    </row>
    <row r="259" spans="1:9" s="147" customFormat="1" ht="15" x14ac:dyDescent="0.2">
      <c r="A259" s="472">
        <v>240</v>
      </c>
      <c r="B259" s="516"/>
      <c r="C259" s="305"/>
      <c r="D259" s="305"/>
      <c r="E259" s="293"/>
      <c r="F259" s="293"/>
      <c r="G259" s="181"/>
      <c r="H259" s="181"/>
      <c r="I259" s="592"/>
    </row>
    <row r="260" spans="1:9" s="147" customFormat="1" ht="15" x14ac:dyDescent="0.2">
      <c r="A260" s="472">
        <v>241</v>
      </c>
      <c r="B260" s="516"/>
      <c r="C260" s="305"/>
      <c r="D260" s="305"/>
      <c r="E260" s="293"/>
      <c r="F260" s="293"/>
      <c r="G260" s="181"/>
      <c r="H260" s="181"/>
      <c r="I260" s="592"/>
    </row>
    <row r="261" spans="1:9" s="147" customFormat="1" ht="15" x14ac:dyDescent="0.2">
      <c r="A261" s="472">
        <v>242</v>
      </c>
      <c r="B261" s="516"/>
      <c r="C261" s="305"/>
      <c r="D261" s="305"/>
      <c r="E261" s="293"/>
      <c r="F261" s="293"/>
      <c r="G261" s="181"/>
      <c r="H261" s="181"/>
      <c r="I261" s="592"/>
    </row>
    <row r="262" spans="1:9" s="147" customFormat="1" ht="15" x14ac:dyDescent="0.2">
      <c r="A262" s="472">
        <v>243</v>
      </c>
      <c r="B262" s="516"/>
      <c r="C262" s="305"/>
      <c r="D262" s="305"/>
      <c r="E262" s="293"/>
      <c r="F262" s="293"/>
      <c r="G262" s="181"/>
      <c r="H262" s="181"/>
      <c r="I262" s="592"/>
    </row>
    <row r="263" spans="1:9" s="147" customFormat="1" ht="15" x14ac:dyDescent="0.2">
      <c r="A263" s="472">
        <v>244</v>
      </c>
      <c r="B263" s="516"/>
      <c r="C263" s="305"/>
      <c r="D263" s="305"/>
      <c r="E263" s="293"/>
      <c r="F263" s="293"/>
      <c r="G263" s="181"/>
      <c r="H263" s="181"/>
      <c r="I263" s="592"/>
    </row>
    <row r="264" spans="1:9" s="147" customFormat="1" ht="15" x14ac:dyDescent="0.2">
      <c r="A264" s="472">
        <v>245</v>
      </c>
      <c r="B264" s="516"/>
      <c r="C264" s="305"/>
      <c r="D264" s="305"/>
      <c r="E264" s="293"/>
      <c r="F264" s="293"/>
      <c r="G264" s="181"/>
      <c r="H264" s="181"/>
      <c r="I264" s="592"/>
    </row>
    <row r="265" spans="1:9" s="147" customFormat="1" ht="15" x14ac:dyDescent="0.2">
      <c r="A265" s="472">
        <v>246</v>
      </c>
      <c r="B265" s="516"/>
      <c r="C265" s="305"/>
      <c r="D265" s="305"/>
      <c r="E265" s="293"/>
      <c r="F265" s="293"/>
      <c r="G265" s="181"/>
      <c r="H265" s="181"/>
      <c r="I265" s="592"/>
    </row>
    <row r="266" spans="1:9" s="147" customFormat="1" ht="15" x14ac:dyDescent="0.2">
      <c r="A266" s="472">
        <v>247</v>
      </c>
      <c r="B266" s="516"/>
      <c r="C266" s="305"/>
      <c r="D266" s="305"/>
      <c r="E266" s="293"/>
      <c r="F266" s="293"/>
      <c r="G266" s="181"/>
      <c r="H266" s="181"/>
      <c r="I266" s="592"/>
    </row>
    <row r="267" spans="1:9" s="147" customFormat="1" ht="15" x14ac:dyDescent="0.2">
      <c r="A267" s="472">
        <v>248</v>
      </c>
      <c r="B267" s="516"/>
      <c r="C267" s="305"/>
      <c r="D267" s="305"/>
      <c r="E267" s="293"/>
      <c r="F267" s="293"/>
      <c r="G267" s="181"/>
      <c r="H267" s="181"/>
      <c r="I267" s="592"/>
    </row>
    <row r="268" spans="1:9" s="147" customFormat="1" ht="15" x14ac:dyDescent="0.2">
      <c r="A268" s="472">
        <v>249</v>
      </c>
      <c r="B268" s="516"/>
      <c r="C268" s="305"/>
      <c r="D268" s="305"/>
      <c r="E268" s="293"/>
      <c r="F268" s="293"/>
      <c r="G268" s="181"/>
      <c r="H268" s="181"/>
      <c r="I268" s="592"/>
    </row>
    <row r="269" spans="1:9" s="147" customFormat="1" ht="15" x14ac:dyDescent="0.2">
      <c r="A269" s="472">
        <v>250</v>
      </c>
      <c r="B269" s="516"/>
      <c r="C269" s="305"/>
      <c r="D269" s="305"/>
      <c r="E269" s="293"/>
      <c r="F269" s="293"/>
      <c r="G269" s="181"/>
      <c r="H269" s="181"/>
      <c r="I269" s="592"/>
    </row>
    <row r="270" spans="1:9" s="147" customFormat="1" ht="15" x14ac:dyDescent="0.2">
      <c r="A270" s="472">
        <v>251</v>
      </c>
      <c r="B270" s="516"/>
      <c r="C270" s="305"/>
      <c r="D270" s="305"/>
      <c r="E270" s="293"/>
      <c r="F270" s="293"/>
      <c r="G270" s="181"/>
      <c r="H270" s="181"/>
      <c r="I270" s="592"/>
    </row>
    <row r="271" spans="1:9" s="147" customFormat="1" ht="15" x14ac:dyDescent="0.2">
      <c r="A271" s="472">
        <v>252</v>
      </c>
      <c r="B271" s="516"/>
      <c r="C271" s="305"/>
      <c r="D271" s="305"/>
      <c r="E271" s="293"/>
      <c r="F271" s="293"/>
      <c r="G271" s="181"/>
      <c r="H271" s="181"/>
      <c r="I271" s="592"/>
    </row>
    <row r="272" spans="1:9" s="147" customFormat="1" ht="15" x14ac:dyDescent="0.2">
      <c r="A272" s="472">
        <v>253</v>
      </c>
      <c r="B272" s="516"/>
      <c r="C272" s="305"/>
      <c r="D272" s="305"/>
      <c r="E272" s="293"/>
      <c r="F272" s="293"/>
      <c r="G272" s="181"/>
      <c r="H272" s="181"/>
      <c r="I272" s="592"/>
    </row>
    <row r="273" spans="1:9" s="147" customFormat="1" ht="15" x14ac:dyDescent="0.2">
      <c r="A273" s="472">
        <v>254</v>
      </c>
      <c r="B273" s="516"/>
      <c r="C273" s="305"/>
      <c r="D273" s="305"/>
      <c r="E273" s="293"/>
      <c r="F273" s="293"/>
      <c r="G273" s="181"/>
      <c r="H273" s="181"/>
      <c r="I273" s="592"/>
    </row>
    <row r="274" spans="1:9" s="147" customFormat="1" ht="15" x14ac:dyDescent="0.2">
      <c r="A274" s="472">
        <v>255</v>
      </c>
      <c r="B274" s="516"/>
      <c r="C274" s="305"/>
      <c r="D274" s="305"/>
      <c r="E274" s="293"/>
      <c r="F274" s="293"/>
      <c r="G274" s="181"/>
      <c r="H274" s="181"/>
      <c r="I274" s="592"/>
    </row>
    <row r="275" spans="1:9" s="147" customFormat="1" ht="15" x14ac:dyDescent="0.2">
      <c r="A275" s="472">
        <v>256</v>
      </c>
      <c r="B275" s="516"/>
      <c r="C275" s="305"/>
      <c r="D275" s="305"/>
      <c r="E275" s="293"/>
      <c r="F275" s="293"/>
      <c r="G275" s="181"/>
      <c r="H275" s="181"/>
      <c r="I275" s="592"/>
    </row>
    <row r="276" spans="1:9" s="147" customFormat="1" ht="15" x14ac:dyDescent="0.2">
      <c r="A276" s="472">
        <v>257</v>
      </c>
      <c r="B276" s="516"/>
      <c r="C276" s="305"/>
      <c r="D276" s="305"/>
      <c r="E276" s="293"/>
      <c r="F276" s="293"/>
      <c r="G276" s="181"/>
      <c r="H276" s="181"/>
      <c r="I276" s="592"/>
    </row>
    <row r="277" spans="1:9" s="147" customFormat="1" ht="15" x14ac:dyDescent="0.2">
      <c r="A277" s="472">
        <v>258</v>
      </c>
      <c r="B277" s="516"/>
      <c r="C277" s="305"/>
      <c r="D277" s="305"/>
      <c r="E277" s="293"/>
      <c r="F277" s="293"/>
      <c r="G277" s="181"/>
      <c r="H277" s="181"/>
      <c r="I277" s="592"/>
    </row>
    <row r="278" spans="1:9" s="147" customFormat="1" ht="15" x14ac:dyDescent="0.2">
      <c r="A278" s="472">
        <v>259</v>
      </c>
      <c r="B278" s="516"/>
      <c r="C278" s="305"/>
      <c r="D278" s="305"/>
      <c r="E278" s="293"/>
      <c r="F278" s="293"/>
      <c r="G278" s="181"/>
      <c r="H278" s="181"/>
      <c r="I278" s="592"/>
    </row>
    <row r="279" spans="1:9" s="147" customFormat="1" ht="15" x14ac:dyDescent="0.2">
      <c r="A279" s="472">
        <v>260</v>
      </c>
      <c r="B279" s="516"/>
      <c r="C279" s="305"/>
      <c r="D279" s="305"/>
      <c r="E279" s="293"/>
      <c r="F279" s="293"/>
      <c r="G279" s="181"/>
      <c r="H279" s="181"/>
      <c r="I279" s="592"/>
    </row>
    <row r="280" spans="1:9" s="147" customFormat="1" ht="15" x14ac:dyDescent="0.2">
      <c r="A280" s="472">
        <v>261</v>
      </c>
      <c r="B280" s="516"/>
      <c r="C280" s="305"/>
      <c r="D280" s="305"/>
      <c r="E280" s="293"/>
      <c r="F280" s="293"/>
      <c r="G280" s="181"/>
      <c r="H280" s="181"/>
      <c r="I280" s="592"/>
    </row>
    <row r="281" spans="1:9" s="147" customFormat="1" ht="15" x14ac:dyDescent="0.2">
      <c r="A281" s="472">
        <v>262</v>
      </c>
      <c r="B281" s="516"/>
      <c r="C281" s="305"/>
      <c r="D281" s="305"/>
      <c r="E281" s="293"/>
      <c r="F281" s="293"/>
      <c r="G281" s="181"/>
      <c r="H281" s="181"/>
      <c r="I281" s="592"/>
    </row>
    <row r="282" spans="1:9" s="147" customFormat="1" ht="15" x14ac:dyDescent="0.2">
      <c r="A282" s="472">
        <v>263</v>
      </c>
      <c r="B282" s="516"/>
      <c r="C282" s="305"/>
      <c r="D282" s="305"/>
      <c r="E282" s="293"/>
      <c r="F282" s="293"/>
      <c r="G282" s="181"/>
      <c r="H282" s="181"/>
      <c r="I282" s="592"/>
    </row>
    <row r="283" spans="1:9" s="147" customFormat="1" ht="15" x14ac:dyDescent="0.2">
      <c r="A283" s="472">
        <v>264</v>
      </c>
      <c r="B283" s="516"/>
      <c r="C283" s="305"/>
      <c r="D283" s="305"/>
      <c r="E283" s="293"/>
      <c r="F283" s="293"/>
      <c r="G283" s="181"/>
      <c r="H283" s="181"/>
      <c r="I283" s="592"/>
    </row>
    <row r="284" spans="1:9" s="147" customFormat="1" ht="15" x14ac:dyDescent="0.2">
      <c r="A284" s="472">
        <v>265</v>
      </c>
      <c r="B284" s="516"/>
      <c r="C284" s="305"/>
      <c r="D284" s="305"/>
      <c r="E284" s="293"/>
      <c r="F284" s="293"/>
      <c r="G284" s="181"/>
      <c r="H284" s="181"/>
      <c r="I284" s="592"/>
    </row>
    <row r="285" spans="1:9" s="147" customFormat="1" ht="15" x14ac:dyDescent="0.2">
      <c r="A285" s="472">
        <v>266</v>
      </c>
      <c r="B285" s="516"/>
      <c r="C285" s="305"/>
      <c r="D285" s="305"/>
      <c r="E285" s="293"/>
      <c r="F285" s="293"/>
      <c r="G285" s="181"/>
      <c r="H285" s="181"/>
      <c r="I285" s="592"/>
    </row>
    <row r="286" spans="1:9" s="147" customFormat="1" ht="15" x14ac:dyDescent="0.2">
      <c r="A286" s="472">
        <v>267</v>
      </c>
      <c r="B286" s="516"/>
      <c r="C286" s="305"/>
      <c r="D286" s="305"/>
      <c r="E286" s="293"/>
      <c r="F286" s="293"/>
      <c r="G286" s="181"/>
      <c r="H286" s="181"/>
      <c r="I286" s="592"/>
    </row>
    <row r="287" spans="1:9" s="147" customFormat="1" ht="15" x14ac:dyDescent="0.2">
      <c r="A287" s="472">
        <v>268</v>
      </c>
      <c r="B287" s="516"/>
      <c r="C287" s="305"/>
      <c r="D287" s="305"/>
      <c r="E287" s="293"/>
      <c r="F287" s="293"/>
      <c r="G287" s="181"/>
      <c r="H287" s="181"/>
      <c r="I287" s="592"/>
    </row>
    <row r="288" spans="1:9" s="147" customFormat="1" ht="15" x14ac:dyDescent="0.2">
      <c r="A288" s="472">
        <v>269</v>
      </c>
      <c r="B288" s="516"/>
      <c r="C288" s="305"/>
      <c r="D288" s="305"/>
      <c r="E288" s="293"/>
      <c r="F288" s="293"/>
      <c r="G288" s="181"/>
      <c r="H288" s="181"/>
      <c r="I288" s="592"/>
    </row>
    <row r="289" spans="1:9" s="147" customFormat="1" ht="15" x14ac:dyDescent="0.2">
      <c r="A289" s="472">
        <v>270</v>
      </c>
      <c r="B289" s="516"/>
      <c r="C289" s="305"/>
      <c r="D289" s="305"/>
      <c r="E289" s="293"/>
      <c r="F289" s="293"/>
      <c r="G289" s="181"/>
      <c r="H289" s="181"/>
      <c r="I289" s="592"/>
    </row>
    <row r="290" spans="1:9" s="147" customFormat="1" ht="15" x14ac:dyDescent="0.2">
      <c r="A290" s="472">
        <v>271</v>
      </c>
      <c r="B290" s="516"/>
      <c r="C290" s="305"/>
      <c r="D290" s="305"/>
      <c r="E290" s="293"/>
      <c r="F290" s="293"/>
      <c r="G290" s="181"/>
      <c r="H290" s="181"/>
      <c r="I290" s="592"/>
    </row>
    <row r="291" spans="1:9" s="147" customFormat="1" ht="15" x14ac:dyDescent="0.2">
      <c r="A291" s="472">
        <v>272</v>
      </c>
      <c r="B291" s="516"/>
      <c r="C291" s="305"/>
      <c r="D291" s="305"/>
      <c r="E291" s="293"/>
      <c r="F291" s="293"/>
      <c r="G291" s="181"/>
      <c r="H291" s="181"/>
      <c r="I291" s="592"/>
    </row>
    <row r="292" spans="1:9" s="147" customFormat="1" ht="15" x14ac:dyDescent="0.2">
      <c r="A292" s="472">
        <v>273</v>
      </c>
      <c r="B292" s="516"/>
      <c r="C292" s="305"/>
      <c r="D292" s="305"/>
      <c r="E292" s="293"/>
      <c r="F292" s="293"/>
      <c r="G292" s="181"/>
      <c r="H292" s="181"/>
      <c r="I292" s="592"/>
    </row>
    <row r="293" spans="1:9" s="147" customFormat="1" ht="15" x14ac:dyDescent="0.2">
      <c r="A293" s="472">
        <v>274</v>
      </c>
      <c r="B293" s="516"/>
      <c r="C293" s="305"/>
      <c r="D293" s="305"/>
      <c r="E293" s="293"/>
      <c r="F293" s="293"/>
      <c r="G293" s="181"/>
      <c r="H293" s="181"/>
      <c r="I293" s="592"/>
    </row>
    <row r="294" spans="1:9" s="147" customFormat="1" ht="15" x14ac:dyDescent="0.2">
      <c r="A294" s="472">
        <v>275</v>
      </c>
      <c r="B294" s="516"/>
      <c r="C294" s="305"/>
      <c r="D294" s="305"/>
      <c r="E294" s="293"/>
      <c r="F294" s="293"/>
      <c r="G294" s="181"/>
      <c r="H294" s="181"/>
      <c r="I294" s="592"/>
    </row>
    <row r="295" spans="1:9" s="147" customFormat="1" ht="15" x14ac:dyDescent="0.2">
      <c r="A295" s="472">
        <v>276</v>
      </c>
      <c r="B295" s="516"/>
      <c r="C295" s="305"/>
      <c r="D295" s="305"/>
      <c r="E295" s="293"/>
      <c r="F295" s="293"/>
      <c r="G295" s="181"/>
      <c r="H295" s="181"/>
      <c r="I295" s="592"/>
    </row>
    <row r="296" spans="1:9" s="147" customFormat="1" ht="15" x14ac:dyDescent="0.2">
      <c r="A296" s="472">
        <v>277</v>
      </c>
      <c r="B296" s="516"/>
      <c r="C296" s="305"/>
      <c r="D296" s="305"/>
      <c r="E296" s="293"/>
      <c r="F296" s="293"/>
      <c r="G296" s="181"/>
      <c r="H296" s="181"/>
      <c r="I296" s="592"/>
    </row>
    <row r="297" spans="1:9" s="147" customFormat="1" ht="15" x14ac:dyDescent="0.2">
      <c r="A297" s="472">
        <v>278</v>
      </c>
      <c r="B297" s="516"/>
      <c r="C297" s="305"/>
      <c r="D297" s="305"/>
      <c r="E297" s="293"/>
      <c r="F297" s="293"/>
      <c r="G297" s="181"/>
      <c r="H297" s="181"/>
      <c r="I297" s="592"/>
    </row>
    <row r="298" spans="1:9" s="147" customFormat="1" ht="15" x14ac:dyDescent="0.2">
      <c r="A298" s="472">
        <v>279</v>
      </c>
      <c r="B298" s="516"/>
      <c r="C298" s="305"/>
      <c r="D298" s="305"/>
      <c r="E298" s="293"/>
      <c r="F298" s="293"/>
      <c r="G298" s="181"/>
      <c r="H298" s="181"/>
      <c r="I298" s="592"/>
    </row>
    <row r="299" spans="1:9" s="147" customFormat="1" ht="15" x14ac:dyDescent="0.2">
      <c r="A299" s="472">
        <v>280</v>
      </c>
      <c r="B299" s="516"/>
      <c r="C299" s="305"/>
      <c r="D299" s="305"/>
      <c r="E299" s="293"/>
      <c r="F299" s="293"/>
      <c r="G299" s="181"/>
      <c r="H299" s="181"/>
      <c r="I299" s="592"/>
    </row>
    <row r="300" spans="1:9" s="147" customFormat="1" ht="15" x14ac:dyDescent="0.2">
      <c r="A300" s="472">
        <v>281</v>
      </c>
      <c r="B300" s="516"/>
      <c r="C300" s="305"/>
      <c r="D300" s="305"/>
      <c r="E300" s="293"/>
      <c r="F300" s="293"/>
      <c r="G300" s="181"/>
      <c r="H300" s="181"/>
      <c r="I300" s="592"/>
    </row>
    <row r="301" spans="1:9" s="147" customFormat="1" ht="15" x14ac:dyDescent="0.2">
      <c r="A301" s="472">
        <v>282</v>
      </c>
      <c r="B301" s="516"/>
      <c r="C301" s="305"/>
      <c r="D301" s="305"/>
      <c r="E301" s="293"/>
      <c r="F301" s="293"/>
      <c r="G301" s="181"/>
      <c r="H301" s="181"/>
      <c r="I301" s="592"/>
    </row>
    <row r="302" spans="1:9" s="147" customFormat="1" ht="15" x14ac:dyDescent="0.2">
      <c r="A302" s="472">
        <v>283</v>
      </c>
      <c r="B302" s="516"/>
      <c r="C302" s="305"/>
      <c r="D302" s="305"/>
      <c r="E302" s="293"/>
      <c r="F302" s="293"/>
      <c r="G302" s="181"/>
      <c r="H302" s="181"/>
      <c r="I302" s="592"/>
    </row>
    <row r="303" spans="1:9" s="147" customFormat="1" ht="15" x14ac:dyDescent="0.2">
      <c r="A303" s="472">
        <v>284</v>
      </c>
      <c r="B303" s="516"/>
      <c r="C303" s="305"/>
      <c r="D303" s="305"/>
      <c r="E303" s="293"/>
      <c r="F303" s="293"/>
      <c r="G303" s="181"/>
      <c r="H303" s="181"/>
      <c r="I303" s="592"/>
    </row>
    <row r="304" spans="1:9" s="147" customFormat="1" ht="15" x14ac:dyDescent="0.2">
      <c r="A304" s="472">
        <v>285</v>
      </c>
      <c r="B304" s="516"/>
      <c r="C304" s="305"/>
      <c r="D304" s="305"/>
      <c r="E304" s="293"/>
      <c r="F304" s="293"/>
      <c r="G304" s="181"/>
      <c r="H304" s="181"/>
      <c r="I304" s="592"/>
    </row>
    <row r="305" spans="1:9" s="147" customFormat="1" ht="15" x14ac:dyDescent="0.2">
      <c r="A305" s="472">
        <v>286</v>
      </c>
      <c r="B305" s="516"/>
      <c r="C305" s="305"/>
      <c r="D305" s="305"/>
      <c r="E305" s="293"/>
      <c r="F305" s="293"/>
      <c r="G305" s="181"/>
      <c r="H305" s="181"/>
      <c r="I305" s="592"/>
    </row>
    <row r="306" spans="1:9" s="147" customFormat="1" ht="15" x14ac:dyDescent="0.2">
      <c r="A306" s="472">
        <v>287</v>
      </c>
      <c r="B306" s="516"/>
      <c r="C306" s="305"/>
      <c r="D306" s="305"/>
      <c r="E306" s="293"/>
      <c r="F306" s="293"/>
      <c r="G306" s="181"/>
      <c r="H306" s="181"/>
      <c r="I306" s="592"/>
    </row>
    <row r="307" spans="1:9" s="147" customFormat="1" ht="15" x14ac:dyDescent="0.2">
      <c r="A307" s="472">
        <v>288</v>
      </c>
      <c r="B307" s="516"/>
      <c r="C307" s="305"/>
      <c r="D307" s="305"/>
      <c r="E307" s="293"/>
      <c r="F307" s="293"/>
      <c r="G307" s="181"/>
      <c r="H307" s="181"/>
      <c r="I307" s="592"/>
    </row>
    <row r="308" spans="1:9" s="147" customFormat="1" ht="15" x14ac:dyDescent="0.2">
      <c r="A308" s="472">
        <v>289</v>
      </c>
      <c r="B308" s="516"/>
      <c r="C308" s="305"/>
      <c r="D308" s="305"/>
      <c r="E308" s="293"/>
      <c r="F308" s="293"/>
      <c r="G308" s="181"/>
      <c r="H308" s="181"/>
      <c r="I308" s="592"/>
    </row>
    <row r="309" spans="1:9" s="147" customFormat="1" ht="15" x14ac:dyDescent="0.2">
      <c r="A309" s="472">
        <v>290</v>
      </c>
      <c r="B309" s="516"/>
      <c r="C309" s="305"/>
      <c r="D309" s="305"/>
      <c r="E309" s="293"/>
      <c r="F309" s="293"/>
      <c r="G309" s="181"/>
      <c r="H309" s="181"/>
      <c r="I309" s="592"/>
    </row>
    <row r="310" spans="1:9" s="147" customFormat="1" ht="15" x14ac:dyDescent="0.2">
      <c r="A310" s="472">
        <v>291</v>
      </c>
      <c r="B310" s="516"/>
      <c r="C310" s="305"/>
      <c r="D310" s="305"/>
      <c r="E310" s="293"/>
      <c r="F310" s="293"/>
      <c r="G310" s="181"/>
      <c r="H310" s="181"/>
      <c r="I310" s="592"/>
    </row>
    <row r="311" spans="1:9" s="147" customFormat="1" ht="15" x14ac:dyDescent="0.2">
      <c r="A311" s="472">
        <v>292</v>
      </c>
      <c r="B311" s="516"/>
      <c r="C311" s="305"/>
      <c r="D311" s="305"/>
      <c r="E311" s="293"/>
      <c r="F311" s="293"/>
      <c r="G311" s="181"/>
      <c r="H311" s="181"/>
      <c r="I311" s="592"/>
    </row>
    <row r="312" spans="1:9" s="147" customFormat="1" ht="15" x14ac:dyDescent="0.2">
      <c r="A312" s="472">
        <v>293</v>
      </c>
      <c r="B312" s="516"/>
      <c r="C312" s="305"/>
      <c r="D312" s="305"/>
      <c r="E312" s="293"/>
      <c r="F312" s="293"/>
      <c r="G312" s="181"/>
      <c r="H312" s="181"/>
      <c r="I312" s="592"/>
    </row>
    <row r="313" spans="1:9" s="147" customFormat="1" ht="15" x14ac:dyDescent="0.2">
      <c r="A313" s="472">
        <v>294</v>
      </c>
      <c r="B313" s="516"/>
      <c r="C313" s="305"/>
      <c r="D313" s="305"/>
      <c r="E313" s="293"/>
      <c r="F313" s="293"/>
      <c r="G313" s="181"/>
      <c r="H313" s="181"/>
      <c r="I313" s="592"/>
    </row>
    <row r="314" spans="1:9" s="147" customFormat="1" ht="15" x14ac:dyDescent="0.2">
      <c r="A314" s="472">
        <v>295</v>
      </c>
      <c r="B314" s="516"/>
      <c r="C314" s="305"/>
      <c r="D314" s="305"/>
      <c r="E314" s="293"/>
      <c r="F314" s="293"/>
      <c r="G314" s="181"/>
      <c r="H314" s="181"/>
      <c r="I314" s="592"/>
    </row>
    <row r="315" spans="1:9" s="147" customFormat="1" ht="15" x14ac:dyDescent="0.2">
      <c r="A315" s="472">
        <v>296</v>
      </c>
      <c r="B315" s="516"/>
      <c r="C315" s="305"/>
      <c r="D315" s="305"/>
      <c r="E315" s="293"/>
      <c r="F315" s="293"/>
      <c r="G315" s="181"/>
      <c r="H315" s="181"/>
      <c r="I315" s="592"/>
    </row>
    <row r="316" spans="1:9" s="147" customFormat="1" ht="15" x14ac:dyDescent="0.2">
      <c r="A316" s="472">
        <v>297</v>
      </c>
      <c r="B316" s="516"/>
      <c r="C316" s="305"/>
      <c r="D316" s="305"/>
      <c r="E316" s="293"/>
      <c r="F316" s="293"/>
      <c r="G316" s="181"/>
      <c r="H316" s="181"/>
      <c r="I316" s="592"/>
    </row>
    <row r="317" spans="1:9" s="147" customFormat="1" ht="15" x14ac:dyDescent="0.2">
      <c r="A317" s="472">
        <v>298</v>
      </c>
      <c r="B317" s="516"/>
      <c r="C317" s="305"/>
      <c r="D317" s="305"/>
      <c r="E317" s="293"/>
      <c r="F317" s="293"/>
      <c r="G317" s="181"/>
      <c r="H317" s="181"/>
      <c r="I317" s="592"/>
    </row>
    <row r="318" spans="1:9" s="147" customFormat="1" ht="15" x14ac:dyDescent="0.2">
      <c r="A318" s="472">
        <v>299</v>
      </c>
      <c r="B318" s="516"/>
      <c r="C318" s="305"/>
      <c r="D318" s="305"/>
      <c r="E318" s="293"/>
      <c r="F318" s="293"/>
      <c r="G318" s="181"/>
      <c r="H318" s="181"/>
      <c r="I318" s="592"/>
    </row>
    <row r="319" spans="1:9" s="147" customFormat="1" ht="15" x14ac:dyDescent="0.2">
      <c r="A319" s="472">
        <v>300</v>
      </c>
      <c r="B319" s="516"/>
      <c r="C319" s="305"/>
      <c r="D319" s="305"/>
      <c r="E319" s="293"/>
      <c r="F319" s="293"/>
      <c r="G319" s="181"/>
      <c r="H319" s="181"/>
      <c r="I319" s="592"/>
    </row>
    <row r="320" spans="1:9" s="147" customFormat="1" ht="15" x14ac:dyDescent="0.2">
      <c r="A320" s="472">
        <v>301</v>
      </c>
      <c r="B320" s="516"/>
      <c r="C320" s="305"/>
      <c r="D320" s="305"/>
      <c r="E320" s="293"/>
      <c r="F320" s="293"/>
      <c r="G320" s="181"/>
      <c r="H320" s="181"/>
      <c r="I320" s="592"/>
    </row>
    <row r="321" spans="1:9" s="147" customFormat="1" ht="15" x14ac:dyDescent="0.2">
      <c r="A321" s="472">
        <v>302</v>
      </c>
      <c r="B321" s="516"/>
      <c r="C321" s="305"/>
      <c r="D321" s="305"/>
      <c r="E321" s="293"/>
      <c r="F321" s="293"/>
      <c r="G321" s="181"/>
      <c r="H321" s="181"/>
      <c r="I321" s="592"/>
    </row>
    <row r="322" spans="1:9" s="147" customFormat="1" ht="15" x14ac:dyDescent="0.2">
      <c r="A322" s="472">
        <v>303</v>
      </c>
      <c r="B322" s="516"/>
      <c r="C322" s="305"/>
      <c r="D322" s="305"/>
      <c r="E322" s="293"/>
      <c r="F322" s="293"/>
      <c r="G322" s="181"/>
      <c r="H322" s="181"/>
      <c r="I322" s="592"/>
    </row>
    <row r="323" spans="1:9" s="147" customFormat="1" ht="15" x14ac:dyDescent="0.2">
      <c r="A323" s="472">
        <v>304</v>
      </c>
      <c r="B323" s="516"/>
      <c r="C323" s="305"/>
      <c r="D323" s="305"/>
      <c r="E323" s="293"/>
      <c r="F323" s="293"/>
      <c r="G323" s="181"/>
      <c r="H323" s="181"/>
      <c r="I323" s="592"/>
    </row>
    <row r="324" spans="1:9" s="147" customFormat="1" ht="15" x14ac:dyDescent="0.2">
      <c r="A324" s="472">
        <v>305</v>
      </c>
      <c r="B324" s="516"/>
      <c r="C324" s="305"/>
      <c r="D324" s="305"/>
      <c r="E324" s="293"/>
      <c r="F324" s="293"/>
      <c r="G324" s="181"/>
      <c r="H324" s="181"/>
      <c r="I324" s="592"/>
    </row>
    <row r="325" spans="1:9" s="147" customFormat="1" ht="15" x14ac:dyDescent="0.2">
      <c r="A325" s="472">
        <v>306</v>
      </c>
      <c r="B325" s="516"/>
      <c r="C325" s="305"/>
      <c r="D325" s="305"/>
      <c r="E325" s="293"/>
      <c r="F325" s="293"/>
      <c r="G325" s="181"/>
      <c r="H325" s="181"/>
      <c r="I325" s="592"/>
    </row>
    <row r="326" spans="1:9" s="147" customFormat="1" ht="15" x14ac:dyDescent="0.2">
      <c r="A326" s="472">
        <v>307</v>
      </c>
      <c r="B326" s="516"/>
      <c r="C326" s="305"/>
      <c r="D326" s="305"/>
      <c r="E326" s="293"/>
      <c r="F326" s="293"/>
      <c r="G326" s="181"/>
      <c r="H326" s="181"/>
      <c r="I326" s="592"/>
    </row>
    <row r="327" spans="1:9" s="147" customFormat="1" ht="15" x14ac:dyDescent="0.2">
      <c r="A327" s="472">
        <v>308</v>
      </c>
      <c r="B327" s="516"/>
      <c r="C327" s="305"/>
      <c r="D327" s="305"/>
      <c r="E327" s="293"/>
      <c r="F327" s="293"/>
      <c r="G327" s="181"/>
      <c r="H327" s="181"/>
      <c r="I327" s="592"/>
    </row>
    <row r="328" spans="1:9" s="147" customFormat="1" ht="15" x14ac:dyDescent="0.2">
      <c r="A328" s="472">
        <v>309</v>
      </c>
      <c r="B328" s="516"/>
      <c r="C328" s="305"/>
      <c r="D328" s="305"/>
      <c r="E328" s="293"/>
      <c r="F328" s="293"/>
      <c r="G328" s="181"/>
      <c r="H328" s="181"/>
      <c r="I328" s="592"/>
    </row>
    <row r="329" spans="1:9" s="147" customFormat="1" ht="15" x14ac:dyDescent="0.2">
      <c r="A329" s="472">
        <v>310</v>
      </c>
      <c r="B329" s="516"/>
      <c r="C329" s="305"/>
      <c r="D329" s="305"/>
      <c r="E329" s="293"/>
      <c r="F329" s="293"/>
      <c r="G329" s="181"/>
      <c r="H329" s="181"/>
      <c r="I329" s="592"/>
    </row>
    <row r="330" spans="1:9" s="147" customFormat="1" ht="15" x14ac:dyDescent="0.2">
      <c r="A330" s="472">
        <v>311</v>
      </c>
      <c r="B330" s="516"/>
      <c r="C330" s="305"/>
      <c r="D330" s="305"/>
      <c r="E330" s="293"/>
      <c r="F330" s="293"/>
      <c r="G330" s="181"/>
      <c r="H330" s="181"/>
      <c r="I330" s="592"/>
    </row>
    <row r="331" spans="1:9" s="147" customFormat="1" ht="15" x14ac:dyDescent="0.2">
      <c r="A331" s="472">
        <v>312</v>
      </c>
      <c r="B331" s="516"/>
      <c r="C331" s="305"/>
      <c r="D331" s="305"/>
      <c r="E331" s="293"/>
      <c r="F331" s="293"/>
      <c r="G331" s="181"/>
      <c r="H331" s="181"/>
      <c r="I331" s="592"/>
    </row>
    <row r="332" spans="1:9" s="147" customFormat="1" ht="15" x14ac:dyDescent="0.2">
      <c r="A332" s="472">
        <v>313</v>
      </c>
      <c r="B332" s="516"/>
      <c r="C332" s="305"/>
      <c r="D332" s="305"/>
      <c r="E332" s="293"/>
      <c r="F332" s="293"/>
      <c r="G332" s="181"/>
      <c r="H332" s="181"/>
      <c r="I332" s="592"/>
    </row>
    <row r="333" spans="1:9" s="147" customFormat="1" ht="15" x14ac:dyDescent="0.2">
      <c r="A333" s="472">
        <v>314</v>
      </c>
      <c r="B333" s="516"/>
      <c r="C333" s="305"/>
      <c r="D333" s="305"/>
      <c r="E333" s="293"/>
      <c r="F333" s="293"/>
      <c r="G333" s="181"/>
      <c r="H333" s="181"/>
      <c r="I333" s="592"/>
    </row>
    <row r="334" spans="1:9" s="147" customFormat="1" ht="15" x14ac:dyDescent="0.2">
      <c r="A334" s="472">
        <v>315</v>
      </c>
      <c r="B334" s="516"/>
      <c r="C334" s="305"/>
      <c r="D334" s="305"/>
      <c r="E334" s="293"/>
      <c r="F334" s="293"/>
      <c r="G334" s="181"/>
      <c r="H334" s="181"/>
      <c r="I334" s="592"/>
    </row>
    <row r="335" spans="1:9" s="147" customFormat="1" ht="15" x14ac:dyDescent="0.2">
      <c r="A335" s="472">
        <v>316</v>
      </c>
      <c r="B335" s="516"/>
      <c r="C335" s="305"/>
      <c r="D335" s="305"/>
      <c r="E335" s="293"/>
      <c r="F335" s="293"/>
      <c r="G335" s="181"/>
      <c r="H335" s="181"/>
      <c r="I335" s="592"/>
    </row>
    <row r="336" spans="1:9" s="147" customFormat="1" ht="15" x14ac:dyDescent="0.2">
      <c r="A336" s="472">
        <v>317</v>
      </c>
      <c r="B336" s="516"/>
      <c r="C336" s="305"/>
      <c r="D336" s="305"/>
      <c r="E336" s="293"/>
      <c r="F336" s="293"/>
      <c r="G336" s="181"/>
      <c r="H336" s="181"/>
      <c r="I336" s="592"/>
    </row>
    <row r="337" spans="1:9" s="147" customFormat="1" ht="15" x14ac:dyDescent="0.2">
      <c r="A337" s="472">
        <v>318</v>
      </c>
      <c r="B337" s="516"/>
      <c r="C337" s="305"/>
      <c r="D337" s="305"/>
      <c r="E337" s="293"/>
      <c r="F337" s="293"/>
      <c r="G337" s="181"/>
      <c r="H337" s="181"/>
      <c r="I337" s="592"/>
    </row>
    <row r="338" spans="1:9" s="147" customFormat="1" ht="15" x14ac:dyDescent="0.2">
      <c r="A338" s="472">
        <v>319</v>
      </c>
      <c r="B338" s="516"/>
      <c r="C338" s="305"/>
      <c r="D338" s="305"/>
      <c r="E338" s="293"/>
      <c r="F338" s="293"/>
      <c r="G338" s="181"/>
      <c r="H338" s="181"/>
      <c r="I338" s="592"/>
    </row>
    <row r="339" spans="1:9" s="147" customFormat="1" ht="15" x14ac:dyDescent="0.2">
      <c r="A339" s="472">
        <v>320</v>
      </c>
      <c r="B339" s="516"/>
      <c r="C339" s="305"/>
      <c r="D339" s="305"/>
      <c r="E339" s="293"/>
      <c r="F339" s="293"/>
      <c r="G339" s="181"/>
      <c r="H339" s="181"/>
      <c r="I339" s="592"/>
    </row>
    <row r="340" spans="1:9" s="147" customFormat="1" ht="15" x14ac:dyDescent="0.2">
      <c r="A340" s="472">
        <v>321</v>
      </c>
      <c r="B340" s="516"/>
      <c r="C340" s="305"/>
      <c r="D340" s="305"/>
      <c r="E340" s="293"/>
      <c r="F340" s="293"/>
      <c r="G340" s="181"/>
      <c r="H340" s="181"/>
      <c r="I340" s="592"/>
    </row>
    <row r="341" spans="1:9" s="147" customFormat="1" ht="15" x14ac:dyDescent="0.2">
      <c r="A341" s="472">
        <v>322</v>
      </c>
      <c r="B341" s="516"/>
      <c r="C341" s="305"/>
      <c r="D341" s="305"/>
      <c r="E341" s="293"/>
      <c r="F341" s="293"/>
      <c r="G341" s="181"/>
      <c r="H341" s="181"/>
      <c r="I341" s="592"/>
    </row>
    <row r="342" spans="1:9" s="147" customFormat="1" ht="15" x14ac:dyDescent="0.2">
      <c r="A342" s="472">
        <v>323</v>
      </c>
      <c r="B342" s="516"/>
      <c r="C342" s="305"/>
      <c r="D342" s="305"/>
      <c r="E342" s="293"/>
      <c r="F342" s="293"/>
      <c r="G342" s="181"/>
      <c r="H342" s="181"/>
      <c r="I342" s="592"/>
    </row>
    <row r="343" spans="1:9" s="147" customFormat="1" ht="15" x14ac:dyDescent="0.2">
      <c r="A343" s="472">
        <v>324</v>
      </c>
      <c r="B343" s="516"/>
      <c r="C343" s="305"/>
      <c r="D343" s="305"/>
      <c r="E343" s="293"/>
      <c r="F343" s="293"/>
      <c r="G343" s="181"/>
      <c r="H343" s="181"/>
      <c r="I343" s="592"/>
    </row>
    <row r="344" spans="1:9" s="147" customFormat="1" ht="15" x14ac:dyDescent="0.2">
      <c r="A344" s="472">
        <v>325</v>
      </c>
      <c r="B344" s="516"/>
      <c r="C344" s="305"/>
      <c r="D344" s="305"/>
      <c r="E344" s="293"/>
      <c r="F344" s="293"/>
      <c r="G344" s="181"/>
      <c r="H344" s="181"/>
      <c r="I344" s="592"/>
    </row>
    <row r="345" spans="1:9" s="147" customFormat="1" ht="15" x14ac:dyDescent="0.2">
      <c r="A345" s="472">
        <v>326</v>
      </c>
      <c r="B345" s="516"/>
      <c r="C345" s="305"/>
      <c r="D345" s="305"/>
      <c r="E345" s="293"/>
      <c r="F345" s="293"/>
      <c r="G345" s="181"/>
      <c r="H345" s="181"/>
      <c r="I345" s="592"/>
    </row>
    <row r="346" spans="1:9" s="147" customFormat="1" ht="15" x14ac:dyDescent="0.2">
      <c r="A346" s="472">
        <v>327</v>
      </c>
      <c r="B346" s="516"/>
      <c r="C346" s="305"/>
      <c r="D346" s="305"/>
      <c r="E346" s="293"/>
      <c r="F346" s="293"/>
      <c r="G346" s="181"/>
      <c r="H346" s="181"/>
      <c r="I346" s="592"/>
    </row>
    <row r="347" spans="1:9" s="147" customFormat="1" ht="15" x14ac:dyDescent="0.2">
      <c r="A347" s="472">
        <v>328</v>
      </c>
      <c r="B347" s="516"/>
      <c r="C347" s="305"/>
      <c r="D347" s="305"/>
      <c r="E347" s="293"/>
      <c r="F347" s="293"/>
      <c r="G347" s="181"/>
      <c r="H347" s="181"/>
      <c r="I347" s="592"/>
    </row>
    <row r="348" spans="1:9" s="147" customFormat="1" ht="15" x14ac:dyDescent="0.2">
      <c r="A348" s="472">
        <v>329</v>
      </c>
      <c r="B348" s="516"/>
      <c r="C348" s="305"/>
      <c r="D348" s="305"/>
      <c r="E348" s="293"/>
      <c r="F348" s="293"/>
      <c r="G348" s="181"/>
      <c r="H348" s="181"/>
      <c r="I348" s="592"/>
    </row>
    <row r="349" spans="1:9" s="147" customFormat="1" ht="15" x14ac:dyDescent="0.2">
      <c r="A349" s="472">
        <v>330</v>
      </c>
      <c r="B349" s="516"/>
      <c r="C349" s="305"/>
      <c r="D349" s="305"/>
      <c r="E349" s="293"/>
      <c r="F349" s="293"/>
      <c r="G349" s="181"/>
      <c r="H349" s="181"/>
      <c r="I349" s="592"/>
    </row>
    <row r="350" spans="1:9" s="147" customFormat="1" ht="15" x14ac:dyDescent="0.2">
      <c r="A350" s="472">
        <v>331</v>
      </c>
      <c r="B350" s="516"/>
      <c r="C350" s="305"/>
      <c r="D350" s="305"/>
      <c r="E350" s="293"/>
      <c r="F350" s="293"/>
      <c r="G350" s="181"/>
      <c r="H350" s="181"/>
      <c r="I350" s="592"/>
    </row>
    <row r="351" spans="1:9" s="147" customFormat="1" ht="15" x14ac:dyDescent="0.2">
      <c r="A351" s="472">
        <v>332</v>
      </c>
      <c r="B351" s="516"/>
      <c r="C351" s="305"/>
      <c r="D351" s="305"/>
      <c r="E351" s="293"/>
      <c r="F351" s="293"/>
      <c r="G351" s="181"/>
      <c r="H351" s="181"/>
      <c r="I351" s="592"/>
    </row>
    <row r="352" spans="1:9" s="147" customFormat="1" ht="15" x14ac:dyDescent="0.2">
      <c r="A352" s="472">
        <v>333</v>
      </c>
      <c r="B352" s="516"/>
      <c r="C352" s="305"/>
      <c r="D352" s="305"/>
      <c r="E352" s="293"/>
      <c r="F352" s="293"/>
      <c r="G352" s="181"/>
      <c r="H352" s="181"/>
      <c r="I352" s="592"/>
    </row>
    <row r="353" spans="1:9" s="147" customFormat="1" ht="15" x14ac:dyDescent="0.2">
      <c r="A353" s="472">
        <v>334</v>
      </c>
      <c r="B353" s="516"/>
      <c r="C353" s="305"/>
      <c r="D353" s="305"/>
      <c r="E353" s="293"/>
      <c r="F353" s="293"/>
      <c r="G353" s="181"/>
      <c r="H353" s="181"/>
      <c r="I353" s="592"/>
    </row>
    <row r="354" spans="1:9" s="147" customFormat="1" ht="15" x14ac:dyDescent="0.2">
      <c r="A354" s="472">
        <v>335</v>
      </c>
      <c r="B354" s="516"/>
      <c r="C354" s="305"/>
      <c r="D354" s="305"/>
      <c r="E354" s="293"/>
      <c r="F354" s="293"/>
      <c r="G354" s="181"/>
      <c r="H354" s="181"/>
      <c r="I354" s="592"/>
    </row>
    <row r="355" spans="1:9" s="147" customFormat="1" ht="15" x14ac:dyDescent="0.2">
      <c r="A355" s="472">
        <v>336</v>
      </c>
      <c r="B355" s="516"/>
      <c r="C355" s="305"/>
      <c r="D355" s="305"/>
      <c r="E355" s="293"/>
      <c r="F355" s="293"/>
      <c r="G355" s="181"/>
      <c r="H355" s="181"/>
      <c r="I355" s="592"/>
    </row>
    <row r="356" spans="1:9" s="147" customFormat="1" ht="15" x14ac:dyDescent="0.2">
      <c r="A356" s="472">
        <v>337</v>
      </c>
      <c r="B356" s="516"/>
      <c r="C356" s="305"/>
      <c r="D356" s="305"/>
      <c r="E356" s="293"/>
      <c r="F356" s="293"/>
      <c r="G356" s="181"/>
      <c r="H356" s="181"/>
      <c r="I356" s="592"/>
    </row>
    <row r="357" spans="1:9" s="147" customFormat="1" ht="15" x14ac:dyDescent="0.2">
      <c r="A357" s="472">
        <v>338</v>
      </c>
      <c r="B357" s="516"/>
      <c r="C357" s="305"/>
      <c r="D357" s="305"/>
      <c r="E357" s="293"/>
      <c r="F357" s="293"/>
      <c r="G357" s="181"/>
      <c r="H357" s="181"/>
      <c r="I357" s="592"/>
    </row>
    <row r="358" spans="1:9" s="147" customFormat="1" ht="15" x14ac:dyDescent="0.2">
      <c r="A358" s="472">
        <v>339</v>
      </c>
      <c r="B358" s="516"/>
      <c r="C358" s="305"/>
      <c r="D358" s="305"/>
      <c r="E358" s="293"/>
      <c r="F358" s="293"/>
      <c r="G358" s="181"/>
      <c r="H358" s="181"/>
      <c r="I358" s="592"/>
    </row>
    <row r="359" spans="1:9" s="147" customFormat="1" ht="15" x14ac:dyDescent="0.2">
      <c r="A359" s="472">
        <v>340</v>
      </c>
      <c r="B359" s="516"/>
      <c r="C359" s="305"/>
      <c r="D359" s="305"/>
      <c r="E359" s="293"/>
      <c r="F359" s="293"/>
      <c r="G359" s="181"/>
      <c r="H359" s="181"/>
      <c r="I359" s="592"/>
    </row>
    <row r="360" spans="1:9" s="147" customFormat="1" ht="15" x14ac:dyDescent="0.2">
      <c r="A360" s="472">
        <v>341</v>
      </c>
      <c r="B360" s="516"/>
      <c r="C360" s="305"/>
      <c r="D360" s="305"/>
      <c r="E360" s="293"/>
      <c r="F360" s="293"/>
      <c r="G360" s="181"/>
      <c r="H360" s="181"/>
      <c r="I360" s="592"/>
    </row>
    <row r="361" spans="1:9" s="147" customFormat="1" ht="15" x14ac:dyDescent="0.2">
      <c r="A361" s="472">
        <v>342</v>
      </c>
      <c r="B361" s="516"/>
      <c r="C361" s="305"/>
      <c r="D361" s="305"/>
      <c r="E361" s="293"/>
      <c r="F361" s="293"/>
      <c r="G361" s="181"/>
      <c r="H361" s="181"/>
      <c r="I361" s="592"/>
    </row>
    <row r="362" spans="1:9" s="147" customFormat="1" ht="15" x14ac:dyDescent="0.2">
      <c r="A362" s="472">
        <v>343</v>
      </c>
      <c r="B362" s="516"/>
      <c r="C362" s="305"/>
      <c r="D362" s="305"/>
      <c r="E362" s="293"/>
      <c r="F362" s="293"/>
      <c r="G362" s="181"/>
      <c r="H362" s="181"/>
      <c r="I362" s="592"/>
    </row>
    <row r="363" spans="1:9" s="147" customFormat="1" ht="15" x14ac:dyDescent="0.2">
      <c r="A363" s="472">
        <v>344</v>
      </c>
      <c r="B363" s="516"/>
      <c r="C363" s="305"/>
      <c r="D363" s="305"/>
      <c r="E363" s="293"/>
      <c r="F363" s="293"/>
      <c r="G363" s="181"/>
      <c r="H363" s="181"/>
      <c r="I363" s="592"/>
    </row>
    <row r="364" spans="1:9" s="147" customFormat="1" ht="15" x14ac:dyDescent="0.2">
      <c r="A364" s="472">
        <v>345</v>
      </c>
      <c r="B364" s="516"/>
      <c r="C364" s="305"/>
      <c r="D364" s="305"/>
      <c r="E364" s="293"/>
      <c r="F364" s="293"/>
      <c r="G364" s="181"/>
      <c r="H364" s="181"/>
      <c r="I364" s="592"/>
    </row>
    <row r="365" spans="1:9" s="147" customFormat="1" ht="15" x14ac:dyDescent="0.2">
      <c r="A365" s="472">
        <v>346</v>
      </c>
      <c r="B365" s="516"/>
      <c r="C365" s="305"/>
      <c r="D365" s="305"/>
      <c r="E365" s="293"/>
      <c r="F365" s="293"/>
      <c r="G365" s="181"/>
      <c r="H365" s="181"/>
      <c r="I365" s="592"/>
    </row>
    <row r="366" spans="1:9" s="147" customFormat="1" ht="15" x14ac:dyDescent="0.2">
      <c r="A366" s="472">
        <v>347</v>
      </c>
      <c r="B366" s="516"/>
      <c r="C366" s="305"/>
      <c r="D366" s="305"/>
      <c r="E366" s="293"/>
      <c r="F366" s="293"/>
      <c r="G366" s="181"/>
      <c r="H366" s="181"/>
      <c r="I366" s="592"/>
    </row>
    <row r="367" spans="1:9" s="147" customFormat="1" ht="15" x14ac:dyDescent="0.2">
      <c r="A367" s="472">
        <v>348</v>
      </c>
      <c r="B367" s="516"/>
      <c r="C367" s="305"/>
      <c r="D367" s="305"/>
      <c r="E367" s="293"/>
      <c r="F367" s="293"/>
      <c r="G367" s="181"/>
      <c r="H367" s="181"/>
      <c r="I367" s="592"/>
    </row>
    <row r="368" spans="1:9" s="147" customFormat="1" ht="15" x14ac:dyDescent="0.2">
      <c r="A368" s="472">
        <v>349</v>
      </c>
      <c r="B368" s="516"/>
      <c r="C368" s="305"/>
      <c r="D368" s="305"/>
      <c r="E368" s="293"/>
      <c r="F368" s="293"/>
      <c r="G368" s="181"/>
      <c r="H368" s="181"/>
      <c r="I368" s="592"/>
    </row>
    <row r="369" spans="1:9" s="147" customFormat="1" ht="15" x14ac:dyDescent="0.2">
      <c r="A369" s="472">
        <v>350</v>
      </c>
      <c r="B369" s="516"/>
      <c r="C369" s="305"/>
      <c r="D369" s="305"/>
      <c r="E369" s="293"/>
      <c r="F369" s="293"/>
      <c r="G369" s="181"/>
      <c r="H369" s="181"/>
      <c r="I369" s="592"/>
    </row>
    <row r="370" spans="1:9" s="147" customFormat="1" ht="15" x14ac:dyDescent="0.2">
      <c r="A370" s="472">
        <v>351</v>
      </c>
      <c r="B370" s="516"/>
      <c r="C370" s="305"/>
      <c r="D370" s="305"/>
      <c r="E370" s="293"/>
      <c r="F370" s="293"/>
      <c r="G370" s="181"/>
      <c r="H370" s="181"/>
      <c r="I370" s="592"/>
    </row>
    <row r="371" spans="1:9" s="147" customFormat="1" ht="15" x14ac:dyDescent="0.2">
      <c r="A371" s="472">
        <v>352</v>
      </c>
      <c r="B371" s="516"/>
      <c r="C371" s="305"/>
      <c r="D371" s="305"/>
      <c r="E371" s="293"/>
      <c r="F371" s="293"/>
      <c r="G371" s="181"/>
      <c r="H371" s="181"/>
      <c r="I371" s="592"/>
    </row>
    <row r="372" spans="1:9" s="147" customFormat="1" ht="15" x14ac:dyDescent="0.2">
      <c r="A372" s="472">
        <v>353</v>
      </c>
      <c r="B372" s="516"/>
      <c r="C372" s="305"/>
      <c r="D372" s="305"/>
      <c r="E372" s="293"/>
      <c r="F372" s="293"/>
      <c r="G372" s="181"/>
      <c r="H372" s="181"/>
      <c r="I372" s="592"/>
    </row>
    <row r="373" spans="1:9" s="147" customFormat="1" ht="15" x14ac:dyDescent="0.2">
      <c r="A373" s="472">
        <v>354</v>
      </c>
      <c r="B373" s="516"/>
      <c r="C373" s="305"/>
      <c r="D373" s="305"/>
      <c r="E373" s="293"/>
      <c r="F373" s="293"/>
      <c r="G373" s="181"/>
      <c r="H373" s="181"/>
      <c r="I373" s="592"/>
    </row>
    <row r="374" spans="1:9" s="147" customFormat="1" ht="15" x14ac:dyDescent="0.2">
      <c r="A374" s="472">
        <v>355</v>
      </c>
      <c r="B374" s="516"/>
      <c r="C374" s="305"/>
      <c r="D374" s="305"/>
      <c r="E374" s="293"/>
      <c r="F374" s="293"/>
      <c r="G374" s="181"/>
      <c r="H374" s="181"/>
      <c r="I374" s="592"/>
    </row>
    <row r="375" spans="1:9" s="147" customFormat="1" ht="15" x14ac:dyDescent="0.2">
      <c r="A375" s="472">
        <v>356</v>
      </c>
      <c r="B375" s="516"/>
      <c r="C375" s="305"/>
      <c r="D375" s="305"/>
      <c r="E375" s="293"/>
      <c r="F375" s="293"/>
      <c r="G375" s="181"/>
      <c r="H375" s="181"/>
      <c r="I375" s="592"/>
    </row>
    <row r="376" spans="1:9" s="147" customFormat="1" ht="15" x14ac:dyDescent="0.2">
      <c r="A376" s="472">
        <v>357</v>
      </c>
      <c r="B376" s="516"/>
      <c r="C376" s="305"/>
      <c r="D376" s="305"/>
      <c r="E376" s="293"/>
      <c r="F376" s="293"/>
      <c r="G376" s="181"/>
      <c r="H376" s="181"/>
      <c r="I376" s="592"/>
    </row>
    <row r="377" spans="1:9" s="147" customFormat="1" ht="15" x14ac:dyDescent="0.2">
      <c r="A377" s="472">
        <v>358</v>
      </c>
      <c r="B377" s="516"/>
      <c r="C377" s="305"/>
      <c r="D377" s="305"/>
      <c r="E377" s="293"/>
      <c r="F377" s="293"/>
      <c r="G377" s="181"/>
      <c r="H377" s="181"/>
      <c r="I377" s="592"/>
    </row>
    <row r="378" spans="1:9" s="147" customFormat="1" ht="15" x14ac:dyDescent="0.2">
      <c r="A378" s="472">
        <v>359</v>
      </c>
      <c r="B378" s="516"/>
      <c r="C378" s="305"/>
      <c r="D378" s="305"/>
      <c r="E378" s="293"/>
      <c r="F378" s="293"/>
      <c r="G378" s="181"/>
      <c r="H378" s="181"/>
      <c r="I378" s="592"/>
    </row>
    <row r="379" spans="1:9" s="147" customFormat="1" ht="15" x14ac:dyDescent="0.2">
      <c r="A379" s="472">
        <v>360</v>
      </c>
      <c r="B379" s="516"/>
      <c r="C379" s="305"/>
      <c r="D379" s="305"/>
      <c r="E379" s="293"/>
      <c r="F379" s="293"/>
      <c r="G379" s="181"/>
      <c r="H379" s="181"/>
      <c r="I379" s="592"/>
    </row>
    <row r="380" spans="1:9" s="147" customFormat="1" ht="15" x14ac:dyDescent="0.2">
      <c r="A380" s="472">
        <v>361</v>
      </c>
      <c r="B380" s="516"/>
      <c r="C380" s="305"/>
      <c r="D380" s="305"/>
      <c r="E380" s="293"/>
      <c r="F380" s="293"/>
      <c r="G380" s="181"/>
      <c r="H380" s="181"/>
      <c r="I380" s="592"/>
    </row>
    <row r="381" spans="1:9" s="147" customFormat="1" ht="15" x14ac:dyDescent="0.2">
      <c r="A381" s="472">
        <v>362</v>
      </c>
      <c r="B381" s="516"/>
      <c r="C381" s="305"/>
      <c r="D381" s="305"/>
      <c r="E381" s="293"/>
      <c r="F381" s="293"/>
      <c r="G381" s="181"/>
      <c r="H381" s="181"/>
      <c r="I381" s="592"/>
    </row>
    <row r="382" spans="1:9" s="147" customFormat="1" ht="15" x14ac:dyDescent="0.2">
      <c r="A382" s="472">
        <v>363</v>
      </c>
      <c r="B382" s="516"/>
      <c r="C382" s="305"/>
      <c r="D382" s="305"/>
      <c r="E382" s="293"/>
      <c r="F382" s="293"/>
      <c r="G382" s="181"/>
      <c r="H382" s="181"/>
      <c r="I382" s="592"/>
    </row>
    <row r="383" spans="1:9" s="147" customFormat="1" ht="15" x14ac:dyDescent="0.2">
      <c r="A383" s="472">
        <v>364</v>
      </c>
      <c r="B383" s="516"/>
      <c r="C383" s="305"/>
      <c r="D383" s="305"/>
      <c r="E383" s="293"/>
      <c r="F383" s="293"/>
      <c r="G383" s="181"/>
      <c r="H383" s="181"/>
      <c r="I383" s="592"/>
    </row>
    <row r="384" spans="1:9" s="147" customFormat="1" ht="15" x14ac:dyDescent="0.2">
      <c r="A384" s="472">
        <v>365</v>
      </c>
      <c r="B384" s="516"/>
      <c r="C384" s="305"/>
      <c r="D384" s="305"/>
      <c r="E384" s="293"/>
      <c r="F384" s="293"/>
      <c r="G384" s="181"/>
      <c r="H384" s="181"/>
      <c r="I384" s="592"/>
    </row>
    <row r="385" spans="1:9" s="147" customFormat="1" ht="15" x14ac:dyDescent="0.2">
      <c r="A385" s="472">
        <v>366</v>
      </c>
      <c r="B385" s="516"/>
      <c r="C385" s="305"/>
      <c r="D385" s="305"/>
      <c r="E385" s="293"/>
      <c r="F385" s="293"/>
      <c r="G385" s="181"/>
      <c r="H385" s="181"/>
      <c r="I385" s="592"/>
    </row>
    <row r="386" spans="1:9" s="147" customFormat="1" ht="15" x14ac:dyDescent="0.2">
      <c r="A386" s="472">
        <v>367</v>
      </c>
      <c r="B386" s="516"/>
      <c r="C386" s="305"/>
      <c r="D386" s="305"/>
      <c r="E386" s="293"/>
      <c r="F386" s="293"/>
      <c r="G386" s="181"/>
      <c r="H386" s="181"/>
      <c r="I386" s="592"/>
    </row>
    <row r="387" spans="1:9" s="147" customFormat="1" ht="15" x14ac:dyDescent="0.2">
      <c r="A387" s="472">
        <v>368</v>
      </c>
      <c r="B387" s="516"/>
      <c r="C387" s="305"/>
      <c r="D387" s="305"/>
      <c r="E387" s="293"/>
      <c r="F387" s="293"/>
      <c r="G387" s="181"/>
      <c r="H387" s="181"/>
      <c r="I387" s="592"/>
    </row>
    <row r="388" spans="1:9" s="147" customFormat="1" ht="15" x14ac:dyDescent="0.2">
      <c r="A388" s="472">
        <v>369</v>
      </c>
      <c r="B388" s="516"/>
      <c r="C388" s="305"/>
      <c r="D388" s="305"/>
      <c r="E388" s="293"/>
      <c r="F388" s="293"/>
      <c r="G388" s="181"/>
      <c r="H388" s="181"/>
      <c r="I388" s="592"/>
    </row>
    <row r="389" spans="1:9" s="147" customFormat="1" ht="15" x14ac:dyDescent="0.2">
      <c r="A389" s="472">
        <v>370</v>
      </c>
      <c r="B389" s="516"/>
      <c r="C389" s="305"/>
      <c r="D389" s="305"/>
      <c r="E389" s="293"/>
      <c r="F389" s="293"/>
      <c r="G389" s="181"/>
      <c r="H389" s="181"/>
      <c r="I389" s="592"/>
    </row>
    <row r="390" spans="1:9" s="147" customFormat="1" ht="15" x14ac:dyDescent="0.2">
      <c r="A390" s="472">
        <v>371</v>
      </c>
      <c r="B390" s="516"/>
      <c r="C390" s="305"/>
      <c r="D390" s="305"/>
      <c r="E390" s="293"/>
      <c r="F390" s="293"/>
      <c r="G390" s="181"/>
      <c r="H390" s="181"/>
      <c r="I390" s="592"/>
    </row>
    <row r="391" spans="1:9" s="147" customFormat="1" ht="15" x14ac:dyDescent="0.2">
      <c r="A391" s="472">
        <v>372</v>
      </c>
      <c r="B391" s="516"/>
      <c r="C391" s="305"/>
      <c r="D391" s="305"/>
      <c r="E391" s="293"/>
      <c r="F391" s="293"/>
      <c r="G391" s="181"/>
      <c r="H391" s="181"/>
      <c r="I391" s="592"/>
    </row>
    <row r="392" spans="1:9" s="147" customFormat="1" ht="15" x14ac:dyDescent="0.2">
      <c r="A392" s="472">
        <v>373</v>
      </c>
      <c r="B392" s="516"/>
      <c r="C392" s="305"/>
      <c r="D392" s="305"/>
      <c r="E392" s="293"/>
      <c r="F392" s="293"/>
      <c r="G392" s="181"/>
      <c r="H392" s="181"/>
      <c r="I392" s="592"/>
    </row>
    <row r="393" spans="1:9" s="147" customFormat="1" ht="15" x14ac:dyDescent="0.2">
      <c r="A393" s="472">
        <v>374</v>
      </c>
      <c r="B393" s="516"/>
      <c r="C393" s="305"/>
      <c r="D393" s="305"/>
      <c r="E393" s="293"/>
      <c r="F393" s="293"/>
      <c r="G393" s="181"/>
      <c r="H393" s="181"/>
      <c r="I393" s="592"/>
    </row>
    <row r="394" spans="1:9" s="147" customFormat="1" ht="15" x14ac:dyDescent="0.2">
      <c r="A394" s="472">
        <v>375</v>
      </c>
      <c r="B394" s="516"/>
      <c r="C394" s="305"/>
      <c r="D394" s="305"/>
      <c r="E394" s="293"/>
      <c r="F394" s="293"/>
      <c r="G394" s="181"/>
      <c r="H394" s="181"/>
      <c r="I394" s="592"/>
    </row>
    <row r="395" spans="1:9" s="147" customFormat="1" ht="15" x14ac:dyDescent="0.2">
      <c r="A395" s="472">
        <v>376</v>
      </c>
      <c r="B395" s="516"/>
      <c r="C395" s="305"/>
      <c r="D395" s="305"/>
      <c r="E395" s="293"/>
      <c r="F395" s="293"/>
      <c r="G395" s="181"/>
      <c r="H395" s="181"/>
      <c r="I395" s="592"/>
    </row>
    <row r="396" spans="1:9" s="147" customFormat="1" ht="15" x14ac:dyDescent="0.2">
      <c r="A396" s="472">
        <v>377</v>
      </c>
      <c r="B396" s="516"/>
      <c r="C396" s="305"/>
      <c r="D396" s="305"/>
      <c r="E396" s="293"/>
      <c r="F396" s="293"/>
      <c r="G396" s="181"/>
      <c r="H396" s="181"/>
      <c r="I396" s="592"/>
    </row>
    <row r="397" spans="1:9" s="147" customFormat="1" ht="15" x14ac:dyDescent="0.2">
      <c r="A397" s="472">
        <v>378</v>
      </c>
      <c r="B397" s="516"/>
      <c r="C397" s="305"/>
      <c r="D397" s="305"/>
      <c r="E397" s="293"/>
      <c r="F397" s="293"/>
      <c r="G397" s="181"/>
      <c r="H397" s="181"/>
      <c r="I397" s="592"/>
    </row>
    <row r="398" spans="1:9" s="147" customFormat="1" ht="15" x14ac:dyDescent="0.2">
      <c r="A398" s="472">
        <v>379</v>
      </c>
      <c r="B398" s="516"/>
      <c r="C398" s="305"/>
      <c r="D398" s="305"/>
      <c r="E398" s="293"/>
      <c r="F398" s="293"/>
      <c r="G398" s="181"/>
      <c r="H398" s="181"/>
      <c r="I398" s="592"/>
    </row>
    <row r="399" spans="1:9" s="147" customFormat="1" ht="15" x14ac:dyDescent="0.2">
      <c r="A399" s="472">
        <v>380</v>
      </c>
      <c r="B399" s="516"/>
      <c r="C399" s="305"/>
      <c r="D399" s="305"/>
      <c r="E399" s="293"/>
      <c r="F399" s="293"/>
      <c r="G399" s="181"/>
      <c r="H399" s="181"/>
      <c r="I399" s="592"/>
    </row>
    <row r="400" spans="1:9" s="147" customFormat="1" ht="15" x14ac:dyDescent="0.2">
      <c r="A400" s="472">
        <v>381</v>
      </c>
      <c r="B400" s="516"/>
      <c r="C400" s="305"/>
      <c r="D400" s="305"/>
      <c r="E400" s="293"/>
      <c r="F400" s="293"/>
      <c r="G400" s="181"/>
      <c r="H400" s="181"/>
      <c r="I400" s="592"/>
    </row>
    <row r="401" spans="1:9" s="147" customFormat="1" ht="15" x14ac:dyDescent="0.2">
      <c r="A401" s="472">
        <v>382</v>
      </c>
      <c r="B401" s="516"/>
      <c r="C401" s="305"/>
      <c r="D401" s="305"/>
      <c r="E401" s="293"/>
      <c r="F401" s="293"/>
      <c r="G401" s="181"/>
      <c r="H401" s="181"/>
      <c r="I401" s="592"/>
    </row>
    <row r="402" spans="1:9" s="147" customFormat="1" ht="15" x14ac:dyDescent="0.2">
      <c r="A402" s="472">
        <v>383</v>
      </c>
      <c r="B402" s="516"/>
      <c r="C402" s="305"/>
      <c r="D402" s="305"/>
      <c r="E402" s="293"/>
      <c r="F402" s="293"/>
      <c r="G402" s="181"/>
      <c r="H402" s="181"/>
      <c r="I402" s="592"/>
    </row>
    <row r="403" spans="1:9" s="147" customFormat="1" ht="15" x14ac:dyDescent="0.2">
      <c r="A403" s="472">
        <v>384</v>
      </c>
      <c r="B403" s="516"/>
      <c r="C403" s="305"/>
      <c r="D403" s="305"/>
      <c r="E403" s="293"/>
      <c r="F403" s="293"/>
      <c r="G403" s="181"/>
      <c r="H403" s="181"/>
      <c r="I403" s="592"/>
    </row>
    <row r="404" spans="1:9" s="147" customFormat="1" ht="15" x14ac:dyDescent="0.2">
      <c r="A404" s="472">
        <v>385</v>
      </c>
      <c r="B404" s="516"/>
      <c r="C404" s="305"/>
      <c r="D404" s="305"/>
      <c r="E404" s="293"/>
      <c r="F404" s="293"/>
      <c r="G404" s="181"/>
      <c r="H404" s="181"/>
      <c r="I404" s="592"/>
    </row>
    <row r="405" spans="1:9" s="147" customFormat="1" ht="15" x14ac:dyDescent="0.2">
      <c r="A405" s="472">
        <v>386</v>
      </c>
      <c r="B405" s="516"/>
      <c r="C405" s="305"/>
      <c r="D405" s="305"/>
      <c r="E405" s="293"/>
      <c r="F405" s="293"/>
      <c r="G405" s="181"/>
      <c r="H405" s="181"/>
      <c r="I405" s="592"/>
    </row>
    <row r="406" spans="1:9" s="147" customFormat="1" ht="15" x14ac:dyDescent="0.2">
      <c r="A406" s="472">
        <v>387</v>
      </c>
      <c r="B406" s="516"/>
      <c r="C406" s="305"/>
      <c r="D406" s="305"/>
      <c r="E406" s="293"/>
      <c r="F406" s="293"/>
      <c r="G406" s="181"/>
      <c r="H406" s="181"/>
      <c r="I406" s="592"/>
    </row>
    <row r="407" spans="1:9" s="147" customFormat="1" ht="15" x14ac:dyDescent="0.2">
      <c r="A407" s="472">
        <v>388</v>
      </c>
      <c r="B407" s="516"/>
      <c r="C407" s="305"/>
      <c r="D407" s="305"/>
      <c r="E407" s="293"/>
      <c r="F407" s="293"/>
      <c r="G407" s="181"/>
      <c r="H407" s="181"/>
      <c r="I407" s="592"/>
    </row>
    <row r="408" spans="1:9" s="147" customFormat="1" ht="15" x14ac:dyDescent="0.2">
      <c r="A408" s="472">
        <v>389</v>
      </c>
      <c r="B408" s="516"/>
      <c r="C408" s="305"/>
      <c r="D408" s="305"/>
      <c r="E408" s="293"/>
      <c r="F408" s="293"/>
      <c r="G408" s="181"/>
      <c r="H408" s="181"/>
      <c r="I408" s="592"/>
    </row>
    <row r="409" spans="1:9" s="147" customFormat="1" ht="15" x14ac:dyDescent="0.2">
      <c r="A409" s="472">
        <v>390</v>
      </c>
      <c r="B409" s="516"/>
      <c r="C409" s="305"/>
      <c r="D409" s="305"/>
      <c r="E409" s="293"/>
      <c r="F409" s="293"/>
      <c r="G409" s="181"/>
      <c r="H409" s="181"/>
      <c r="I409" s="592"/>
    </row>
    <row r="410" spans="1:9" s="147" customFormat="1" ht="15" x14ac:dyDescent="0.2">
      <c r="A410" s="472">
        <v>391</v>
      </c>
      <c r="B410" s="516"/>
      <c r="C410" s="305"/>
      <c r="D410" s="305"/>
      <c r="E410" s="293"/>
      <c r="F410" s="293"/>
      <c r="G410" s="181"/>
      <c r="H410" s="181"/>
      <c r="I410" s="592"/>
    </row>
    <row r="411" spans="1:9" s="147" customFormat="1" ht="15" x14ac:dyDescent="0.2">
      <c r="A411" s="472">
        <v>392</v>
      </c>
      <c r="B411" s="516"/>
      <c r="C411" s="305"/>
      <c r="D411" s="305"/>
      <c r="E411" s="293"/>
      <c r="F411" s="293"/>
      <c r="G411" s="181"/>
      <c r="H411" s="181"/>
      <c r="I411" s="592"/>
    </row>
    <row r="412" spans="1:9" s="147" customFormat="1" ht="15" x14ac:dyDescent="0.2">
      <c r="A412" s="472">
        <v>393</v>
      </c>
      <c r="B412" s="516"/>
      <c r="C412" s="305"/>
      <c r="D412" s="305"/>
      <c r="E412" s="293"/>
      <c r="F412" s="293"/>
      <c r="G412" s="181"/>
      <c r="H412" s="181"/>
      <c r="I412" s="592"/>
    </row>
    <row r="413" spans="1:9" s="147" customFormat="1" ht="15" x14ac:dyDescent="0.2">
      <c r="A413" s="472">
        <v>394</v>
      </c>
      <c r="B413" s="516"/>
      <c r="C413" s="305"/>
      <c r="D413" s="305"/>
      <c r="E413" s="293"/>
      <c r="F413" s="293"/>
      <c r="G413" s="181"/>
      <c r="H413" s="181"/>
      <c r="I413" s="592"/>
    </row>
    <row r="414" spans="1:9" s="147" customFormat="1" ht="15" x14ac:dyDescent="0.2">
      <c r="A414" s="472">
        <v>395</v>
      </c>
      <c r="B414" s="516"/>
      <c r="C414" s="305"/>
      <c r="D414" s="305"/>
      <c r="E414" s="293"/>
      <c r="F414" s="293"/>
      <c r="G414" s="181"/>
      <c r="H414" s="181"/>
      <c r="I414" s="592"/>
    </row>
    <row r="415" spans="1:9" s="147" customFormat="1" ht="15" x14ac:dyDescent="0.2">
      <c r="A415" s="472">
        <v>396</v>
      </c>
      <c r="B415" s="516"/>
      <c r="C415" s="305"/>
      <c r="D415" s="305"/>
      <c r="E415" s="293"/>
      <c r="F415" s="293"/>
      <c r="G415" s="181"/>
      <c r="H415" s="181"/>
      <c r="I415" s="592"/>
    </row>
    <row r="416" spans="1:9" s="147" customFormat="1" ht="15" x14ac:dyDescent="0.2">
      <c r="A416" s="472">
        <v>397</v>
      </c>
      <c r="B416" s="516"/>
      <c r="C416" s="305"/>
      <c r="D416" s="305"/>
      <c r="E416" s="293"/>
      <c r="F416" s="293"/>
      <c r="G416" s="181"/>
      <c r="H416" s="181"/>
      <c r="I416" s="592"/>
    </row>
    <row r="417" spans="1:9" s="147" customFormat="1" ht="15" x14ac:dyDescent="0.2">
      <c r="A417" s="472">
        <v>398</v>
      </c>
      <c r="B417" s="516"/>
      <c r="C417" s="305"/>
      <c r="D417" s="305"/>
      <c r="E417" s="293"/>
      <c r="F417" s="293"/>
      <c r="G417" s="181"/>
      <c r="H417" s="181"/>
      <c r="I417" s="592"/>
    </row>
    <row r="418" spans="1:9" s="147" customFormat="1" ht="15" x14ac:dyDescent="0.2">
      <c r="A418" s="472">
        <v>399</v>
      </c>
      <c r="B418" s="516"/>
      <c r="C418" s="305"/>
      <c r="D418" s="305"/>
      <c r="E418" s="293"/>
      <c r="F418" s="293"/>
      <c r="G418" s="181"/>
      <c r="H418" s="181"/>
      <c r="I418" s="592"/>
    </row>
    <row r="419" spans="1:9" s="147" customFormat="1" ht="15" x14ac:dyDescent="0.2">
      <c r="A419" s="472">
        <v>400</v>
      </c>
      <c r="B419" s="516"/>
      <c r="C419" s="305"/>
      <c r="D419" s="305"/>
      <c r="E419" s="293"/>
      <c r="F419" s="293"/>
      <c r="G419" s="181"/>
      <c r="H419" s="181"/>
      <c r="I419" s="592"/>
    </row>
    <row r="420" spans="1:9" s="147" customFormat="1" ht="15" x14ac:dyDescent="0.2">
      <c r="A420" s="472">
        <v>401</v>
      </c>
      <c r="B420" s="516"/>
      <c r="C420" s="305"/>
      <c r="D420" s="305"/>
      <c r="E420" s="293"/>
      <c r="F420" s="293"/>
      <c r="G420" s="181"/>
      <c r="H420" s="181"/>
      <c r="I420" s="592"/>
    </row>
    <row r="421" spans="1:9" s="147" customFormat="1" ht="15" x14ac:dyDescent="0.2">
      <c r="A421" s="472">
        <v>402</v>
      </c>
      <c r="B421" s="516"/>
      <c r="C421" s="305"/>
      <c r="D421" s="305"/>
      <c r="E421" s="293"/>
      <c r="F421" s="293"/>
      <c r="G421" s="181"/>
      <c r="H421" s="181"/>
      <c r="I421" s="592"/>
    </row>
    <row r="422" spans="1:9" s="147" customFormat="1" ht="15" x14ac:dyDescent="0.2">
      <c r="A422" s="472">
        <v>403</v>
      </c>
      <c r="B422" s="516"/>
      <c r="C422" s="305"/>
      <c r="D422" s="305"/>
      <c r="E422" s="293"/>
      <c r="F422" s="293"/>
      <c r="G422" s="181"/>
      <c r="H422" s="181"/>
      <c r="I422" s="592"/>
    </row>
    <row r="423" spans="1:9" s="147" customFormat="1" ht="15" x14ac:dyDescent="0.2">
      <c r="A423" s="472">
        <v>404</v>
      </c>
      <c r="B423" s="516"/>
      <c r="C423" s="305"/>
      <c r="D423" s="305"/>
      <c r="E423" s="293"/>
      <c r="F423" s="293"/>
      <c r="G423" s="181"/>
      <c r="H423" s="181"/>
      <c r="I423" s="592"/>
    </row>
    <row r="424" spans="1:9" s="147" customFormat="1" ht="15" x14ac:dyDescent="0.2">
      <c r="A424" s="472">
        <v>405</v>
      </c>
      <c r="B424" s="516"/>
      <c r="C424" s="305"/>
      <c r="D424" s="305"/>
      <c r="E424" s="293"/>
      <c r="F424" s="293"/>
      <c r="G424" s="181"/>
      <c r="H424" s="181"/>
      <c r="I424" s="592"/>
    </row>
    <row r="425" spans="1:9" s="147" customFormat="1" ht="15" x14ac:dyDescent="0.2">
      <c r="A425" s="472">
        <v>406</v>
      </c>
      <c r="B425" s="516"/>
      <c r="C425" s="305"/>
      <c r="D425" s="305"/>
      <c r="E425" s="293"/>
      <c r="F425" s="293"/>
      <c r="G425" s="181"/>
      <c r="H425" s="181"/>
      <c r="I425" s="592"/>
    </row>
    <row r="426" spans="1:9" s="147" customFormat="1" ht="15" x14ac:dyDescent="0.2">
      <c r="A426" s="472">
        <v>407</v>
      </c>
      <c r="B426" s="516"/>
      <c r="C426" s="305"/>
      <c r="D426" s="305"/>
      <c r="E426" s="293"/>
      <c r="F426" s="293"/>
      <c r="G426" s="181"/>
      <c r="H426" s="181"/>
      <c r="I426" s="592"/>
    </row>
    <row r="427" spans="1:9" s="147" customFormat="1" ht="15" x14ac:dyDescent="0.2">
      <c r="A427" s="472">
        <v>408</v>
      </c>
      <c r="B427" s="516"/>
      <c r="C427" s="305"/>
      <c r="D427" s="305"/>
      <c r="E427" s="293"/>
      <c r="F427" s="293"/>
      <c r="G427" s="181"/>
      <c r="H427" s="181"/>
      <c r="I427" s="592"/>
    </row>
    <row r="428" spans="1:9" s="147" customFormat="1" ht="15" x14ac:dyDescent="0.2">
      <c r="A428" s="472">
        <v>409</v>
      </c>
      <c r="B428" s="516"/>
      <c r="C428" s="305"/>
      <c r="D428" s="305"/>
      <c r="E428" s="293"/>
      <c r="F428" s="293"/>
      <c r="G428" s="181"/>
      <c r="H428" s="181"/>
      <c r="I428" s="592"/>
    </row>
    <row r="429" spans="1:9" s="147" customFormat="1" ht="15" x14ac:dyDescent="0.2">
      <c r="A429" s="472">
        <v>410</v>
      </c>
      <c r="B429" s="516"/>
      <c r="C429" s="305"/>
      <c r="D429" s="305"/>
      <c r="E429" s="293"/>
      <c r="F429" s="293"/>
      <c r="G429" s="181"/>
      <c r="H429" s="181"/>
      <c r="I429" s="592"/>
    </row>
    <row r="430" spans="1:9" s="147" customFormat="1" ht="15" x14ac:dyDescent="0.2">
      <c r="A430" s="472">
        <v>411</v>
      </c>
      <c r="B430" s="516"/>
      <c r="C430" s="305"/>
      <c r="D430" s="305"/>
      <c r="E430" s="293"/>
      <c r="F430" s="293"/>
      <c r="G430" s="181"/>
      <c r="H430" s="181"/>
      <c r="I430" s="592"/>
    </row>
    <row r="431" spans="1:9" s="147" customFormat="1" ht="15" x14ac:dyDescent="0.2">
      <c r="A431" s="472">
        <v>412</v>
      </c>
      <c r="B431" s="516"/>
      <c r="C431" s="305"/>
      <c r="D431" s="305"/>
      <c r="E431" s="293"/>
      <c r="F431" s="293"/>
      <c r="G431" s="181"/>
      <c r="H431" s="181"/>
      <c r="I431" s="592"/>
    </row>
    <row r="432" spans="1:9" s="147" customFormat="1" ht="15" x14ac:dyDescent="0.2">
      <c r="A432" s="472">
        <v>413</v>
      </c>
      <c r="B432" s="516"/>
      <c r="C432" s="305"/>
      <c r="D432" s="305"/>
      <c r="E432" s="293"/>
      <c r="F432" s="293"/>
      <c r="G432" s="181"/>
      <c r="H432" s="181"/>
      <c r="I432" s="592"/>
    </row>
    <row r="433" spans="1:9" s="147" customFormat="1" ht="15" x14ac:dyDescent="0.2">
      <c r="A433" s="472">
        <v>414</v>
      </c>
      <c r="B433" s="516"/>
      <c r="C433" s="305"/>
      <c r="D433" s="305"/>
      <c r="E433" s="293"/>
      <c r="F433" s="293"/>
      <c r="G433" s="181"/>
      <c r="H433" s="181"/>
      <c r="I433" s="592"/>
    </row>
    <row r="434" spans="1:9" s="147" customFormat="1" ht="15" x14ac:dyDescent="0.2">
      <c r="A434" s="472">
        <v>415</v>
      </c>
      <c r="B434" s="516"/>
      <c r="C434" s="305"/>
      <c r="D434" s="305"/>
      <c r="E434" s="293"/>
      <c r="F434" s="293"/>
      <c r="G434" s="181"/>
      <c r="H434" s="181"/>
      <c r="I434" s="592"/>
    </row>
    <row r="435" spans="1:9" s="147" customFormat="1" ht="15" x14ac:dyDescent="0.2">
      <c r="A435" s="472">
        <v>416</v>
      </c>
      <c r="B435" s="516"/>
      <c r="C435" s="305"/>
      <c r="D435" s="305"/>
      <c r="E435" s="293"/>
      <c r="F435" s="293"/>
      <c r="G435" s="181"/>
      <c r="H435" s="181"/>
      <c r="I435" s="592"/>
    </row>
    <row r="436" spans="1:9" s="147" customFormat="1" ht="15" x14ac:dyDescent="0.2">
      <c r="A436" s="472">
        <v>417</v>
      </c>
      <c r="B436" s="516"/>
      <c r="C436" s="305"/>
      <c r="D436" s="305"/>
      <c r="E436" s="293"/>
      <c r="F436" s="293"/>
      <c r="G436" s="181"/>
      <c r="H436" s="181"/>
      <c r="I436" s="592"/>
    </row>
    <row r="437" spans="1:9" s="147" customFormat="1" ht="15" x14ac:dyDescent="0.2">
      <c r="A437" s="472">
        <v>418</v>
      </c>
      <c r="B437" s="516"/>
      <c r="C437" s="305"/>
      <c r="D437" s="305"/>
      <c r="E437" s="293"/>
      <c r="F437" s="293"/>
      <c r="G437" s="181"/>
      <c r="H437" s="181"/>
      <c r="I437" s="592"/>
    </row>
    <row r="438" spans="1:9" s="147" customFormat="1" ht="15" x14ac:dyDescent="0.2">
      <c r="A438" s="472">
        <v>419</v>
      </c>
      <c r="B438" s="516"/>
      <c r="C438" s="305"/>
      <c r="D438" s="305"/>
      <c r="E438" s="293"/>
      <c r="F438" s="293"/>
      <c r="G438" s="181"/>
      <c r="H438" s="181"/>
      <c r="I438" s="592"/>
    </row>
    <row r="439" spans="1:9" s="147" customFormat="1" ht="15" x14ac:dyDescent="0.2">
      <c r="A439" s="472">
        <v>420</v>
      </c>
      <c r="B439" s="516"/>
      <c r="C439" s="305"/>
      <c r="D439" s="305"/>
      <c r="E439" s="293"/>
      <c r="F439" s="293"/>
      <c r="G439" s="181"/>
      <c r="H439" s="181"/>
      <c r="I439" s="592"/>
    </row>
    <row r="440" spans="1:9" s="147" customFormat="1" ht="15" x14ac:dyDescent="0.2">
      <c r="A440" s="472">
        <v>421</v>
      </c>
      <c r="B440" s="516"/>
      <c r="C440" s="305"/>
      <c r="D440" s="305"/>
      <c r="E440" s="293"/>
      <c r="F440" s="293"/>
      <c r="G440" s="181"/>
      <c r="H440" s="181"/>
      <c r="I440" s="592"/>
    </row>
    <row r="441" spans="1:9" s="147" customFormat="1" ht="15" x14ac:dyDescent="0.2">
      <c r="A441" s="472">
        <v>422</v>
      </c>
      <c r="B441" s="516"/>
      <c r="C441" s="305"/>
      <c r="D441" s="305"/>
      <c r="E441" s="293"/>
      <c r="F441" s="293"/>
      <c r="G441" s="181"/>
      <c r="H441" s="181"/>
      <c r="I441" s="592"/>
    </row>
    <row r="442" spans="1:9" s="147" customFormat="1" ht="15" x14ac:dyDescent="0.2">
      <c r="A442" s="472">
        <v>423</v>
      </c>
      <c r="B442" s="516"/>
      <c r="C442" s="305"/>
      <c r="D442" s="305"/>
      <c r="E442" s="293"/>
      <c r="F442" s="293"/>
      <c r="G442" s="181"/>
      <c r="H442" s="181"/>
      <c r="I442" s="592"/>
    </row>
    <row r="443" spans="1:9" s="147" customFormat="1" ht="15" x14ac:dyDescent="0.2">
      <c r="A443" s="472">
        <v>424</v>
      </c>
      <c r="B443" s="516"/>
      <c r="C443" s="305"/>
      <c r="D443" s="305"/>
      <c r="E443" s="293"/>
      <c r="F443" s="293"/>
      <c r="G443" s="181"/>
      <c r="H443" s="181"/>
      <c r="I443" s="592"/>
    </row>
    <row r="444" spans="1:9" s="147" customFormat="1" ht="15" x14ac:dyDescent="0.2">
      <c r="A444" s="472">
        <v>425</v>
      </c>
      <c r="B444" s="516"/>
      <c r="C444" s="305"/>
      <c r="D444" s="305"/>
      <c r="E444" s="293"/>
      <c r="F444" s="293"/>
      <c r="G444" s="181"/>
      <c r="H444" s="181"/>
      <c r="I444" s="592"/>
    </row>
    <row r="445" spans="1:9" s="147" customFormat="1" ht="15" x14ac:dyDescent="0.2">
      <c r="A445" s="472">
        <v>426</v>
      </c>
      <c r="B445" s="516"/>
      <c r="C445" s="305"/>
      <c r="D445" s="305"/>
      <c r="E445" s="293"/>
      <c r="F445" s="293"/>
      <c r="G445" s="181"/>
      <c r="H445" s="181"/>
      <c r="I445" s="592"/>
    </row>
    <row r="446" spans="1:9" s="147" customFormat="1" ht="15" x14ac:dyDescent="0.2">
      <c r="A446" s="472">
        <v>427</v>
      </c>
      <c r="B446" s="516"/>
      <c r="C446" s="305"/>
      <c r="D446" s="305"/>
      <c r="E446" s="293"/>
      <c r="F446" s="293"/>
      <c r="G446" s="181"/>
      <c r="H446" s="181"/>
      <c r="I446" s="592"/>
    </row>
    <row r="447" spans="1:9" s="147" customFormat="1" ht="15" x14ac:dyDescent="0.2">
      <c r="A447" s="472">
        <v>428</v>
      </c>
      <c r="B447" s="516"/>
      <c r="C447" s="305"/>
      <c r="D447" s="305"/>
      <c r="E447" s="293"/>
      <c r="F447" s="293"/>
      <c r="G447" s="181"/>
      <c r="H447" s="181"/>
      <c r="I447" s="592"/>
    </row>
    <row r="448" spans="1:9" s="147" customFormat="1" ht="15" x14ac:dyDescent="0.2">
      <c r="A448" s="472">
        <v>429</v>
      </c>
      <c r="B448" s="516"/>
      <c r="C448" s="305"/>
      <c r="D448" s="305"/>
      <c r="E448" s="293"/>
      <c r="F448" s="293"/>
      <c r="G448" s="181"/>
      <c r="H448" s="181"/>
      <c r="I448" s="592"/>
    </row>
    <row r="449" spans="1:9" s="147" customFormat="1" ht="15" x14ac:dyDescent="0.2">
      <c r="A449" s="472">
        <v>430</v>
      </c>
      <c r="B449" s="516"/>
      <c r="C449" s="305"/>
      <c r="D449" s="305"/>
      <c r="E449" s="293"/>
      <c r="F449" s="293"/>
      <c r="G449" s="181"/>
      <c r="H449" s="181"/>
      <c r="I449" s="592"/>
    </row>
    <row r="450" spans="1:9" s="147" customFormat="1" ht="15" x14ac:dyDescent="0.2">
      <c r="A450" s="472">
        <v>431</v>
      </c>
      <c r="B450" s="516"/>
      <c r="C450" s="305"/>
      <c r="D450" s="305"/>
      <c r="E450" s="293"/>
      <c r="F450" s="293"/>
      <c r="G450" s="181"/>
      <c r="H450" s="181"/>
      <c r="I450" s="592"/>
    </row>
    <row r="451" spans="1:9" s="147" customFormat="1" ht="15" x14ac:dyDescent="0.2">
      <c r="A451" s="472">
        <v>432</v>
      </c>
      <c r="B451" s="516"/>
      <c r="C451" s="305"/>
      <c r="D451" s="305"/>
      <c r="E451" s="293"/>
      <c r="F451" s="293"/>
      <c r="G451" s="181"/>
      <c r="H451" s="181"/>
      <c r="I451" s="592"/>
    </row>
    <row r="452" spans="1:9" s="147" customFormat="1" ht="15" x14ac:dyDescent="0.2">
      <c r="A452" s="472">
        <v>433</v>
      </c>
      <c r="B452" s="516"/>
      <c r="C452" s="305"/>
      <c r="D452" s="305"/>
      <c r="E452" s="293"/>
      <c r="F452" s="293"/>
      <c r="G452" s="181"/>
      <c r="H452" s="181"/>
      <c r="I452" s="592"/>
    </row>
    <row r="453" spans="1:9" s="147" customFormat="1" ht="15" x14ac:dyDescent="0.2">
      <c r="A453" s="472">
        <v>434</v>
      </c>
      <c r="B453" s="516"/>
      <c r="C453" s="305"/>
      <c r="D453" s="305"/>
      <c r="E453" s="293"/>
      <c r="F453" s="293"/>
      <c r="G453" s="181"/>
      <c r="H453" s="181"/>
      <c r="I453" s="592"/>
    </row>
    <row r="454" spans="1:9" s="147" customFormat="1" ht="15" x14ac:dyDescent="0.2">
      <c r="A454" s="472">
        <v>435</v>
      </c>
      <c r="B454" s="516"/>
      <c r="C454" s="305"/>
      <c r="D454" s="305"/>
      <c r="E454" s="293"/>
      <c r="F454" s="293"/>
      <c r="G454" s="181"/>
      <c r="H454" s="181"/>
      <c r="I454" s="592"/>
    </row>
    <row r="455" spans="1:9" s="147" customFormat="1" ht="15" x14ac:dyDescent="0.2">
      <c r="A455" s="472">
        <v>436</v>
      </c>
      <c r="B455" s="516"/>
      <c r="C455" s="305"/>
      <c r="D455" s="305"/>
      <c r="E455" s="293"/>
      <c r="F455" s="293"/>
      <c r="G455" s="181"/>
      <c r="H455" s="181"/>
      <c r="I455" s="592"/>
    </row>
    <row r="456" spans="1:9" s="147" customFormat="1" ht="15" x14ac:dyDescent="0.2">
      <c r="A456" s="472">
        <v>437</v>
      </c>
      <c r="B456" s="516"/>
      <c r="C456" s="305"/>
      <c r="D456" s="305"/>
      <c r="E456" s="293"/>
      <c r="F456" s="293"/>
      <c r="G456" s="181"/>
      <c r="H456" s="181"/>
      <c r="I456" s="592"/>
    </row>
    <row r="457" spans="1:9" s="147" customFormat="1" ht="15" x14ac:dyDescent="0.2">
      <c r="A457" s="472">
        <v>438</v>
      </c>
      <c r="B457" s="516"/>
      <c r="C457" s="305"/>
      <c r="D457" s="305"/>
      <c r="E457" s="293"/>
      <c r="F457" s="293"/>
      <c r="G457" s="181"/>
      <c r="H457" s="181"/>
      <c r="I457" s="592"/>
    </row>
    <row r="458" spans="1:9" s="147" customFormat="1" ht="15" x14ac:dyDescent="0.2">
      <c r="A458" s="472">
        <v>439</v>
      </c>
      <c r="B458" s="516"/>
      <c r="C458" s="305"/>
      <c r="D458" s="305"/>
      <c r="E458" s="293"/>
      <c r="F458" s="293"/>
      <c r="G458" s="181"/>
      <c r="H458" s="181"/>
      <c r="I458" s="592"/>
    </row>
    <row r="459" spans="1:9" s="147" customFormat="1" ht="15" x14ac:dyDescent="0.2">
      <c r="A459" s="472">
        <v>440</v>
      </c>
      <c r="B459" s="516"/>
      <c r="C459" s="305"/>
      <c r="D459" s="305"/>
      <c r="E459" s="293"/>
      <c r="F459" s="293"/>
      <c r="G459" s="181"/>
      <c r="H459" s="181"/>
      <c r="I459" s="592"/>
    </row>
    <row r="460" spans="1:9" s="147" customFormat="1" ht="15" x14ac:dyDescent="0.2">
      <c r="A460" s="472">
        <v>441</v>
      </c>
      <c r="B460" s="516"/>
      <c r="C460" s="305"/>
      <c r="D460" s="305"/>
      <c r="E460" s="293"/>
      <c r="F460" s="293"/>
      <c r="G460" s="181"/>
      <c r="H460" s="181"/>
      <c r="I460" s="592"/>
    </row>
    <row r="461" spans="1:9" s="147" customFormat="1" ht="15" x14ac:dyDescent="0.2">
      <c r="A461" s="472">
        <v>442</v>
      </c>
      <c r="B461" s="516"/>
      <c r="C461" s="305"/>
      <c r="D461" s="305"/>
      <c r="E461" s="293"/>
      <c r="F461" s="293"/>
      <c r="G461" s="181"/>
      <c r="H461" s="181"/>
      <c r="I461" s="592"/>
    </row>
    <row r="462" spans="1:9" s="147" customFormat="1" ht="15" x14ac:dyDescent="0.2">
      <c r="A462" s="472">
        <v>443</v>
      </c>
      <c r="B462" s="516"/>
      <c r="C462" s="305"/>
      <c r="D462" s="305"/>
      <c r="E462" s="293"/>
      <c r="F462" s="293"/>
      <c r="G462" s="181"/>
      <c r="H462" s="181"/>
      <c r="I462" s="592"/>
    </row>
    <row r="463" spans="1:9" s="147" customFormat="1" ht="15" x14ac:dyDescent="0.2">
      <c r="A463" s="472">
        <v>444</v>
      </c>
      <c r="B463" s="516"/>
      <c r="C463" s="305"/>
      <c r="D463" s="305"/>
      <c r="E463" s="293"/>
      <c r="F463" s="293"/>
      <c r="G463" s="181"/>
      <c r="H463" s="181"/>
      <c r="I463" s="592"/>
    </row>
    <row r="464" spans="1:9" s="147" customFormat="1" ht="15" x14ac:dyDescent="0.2">
      <c r="A464" s="472">
        <v>445</v>
      </c>
      <c r="B464" s="516"/>
      <c r="C464" s="305"/>
      <c r="D464" s="305"/>
      <c r="E464" s="293"/>
      <c r="F464" s="293"/>
      <c r="G464" s="181"/>
      <c r="H464" s="181"/>
      <c r="I464" s="592"/>
    </row>
    <row r="465" spans="1:9" s="147" customFormat="1" ht="15" x14ac:dyDescent="0.2">
      <c r="A465" s="472">
        <v>446</v>
      </c>
      <c r="B465" s="516"/>
      <c r="C465" s="305"/>
      <c r="D465" s="305"/>
      <c r="E465" s="293"/>
      <c r="F465" s="293"/>
      <c r="G465" s="181"/>
      <c r="H465" s="181"/>
      <c r="I465" s="592"/>
    </row>
    <row r="466" spans="1:9" s="147" customFormat="1" ht="15" x14ac:dyDescent="0.2">
      <c r="A466" s="472">
        <v>447</v>
      </c>
      <c r="B466" s="516"/>
      <c r="C466" s="305"/>
      <c r="D466" s="305"/>
      <c r="E466" s="293"/>
      <c r="F466" s="293"/>
      <c r="G466" s="181"/>
      <c r="H466" s="181"/>
      <c r="I466" s="592"/>
    </row>
    <row r="467" spans="1:9" s="147" customFormat="1" ht="15" x14ac:dyDescent="0.2">
      <c r="A467" s="472">
        <v>448</v>
      </c>
      <c r="B467" s="516"/>
      <c r="C467" s="305"/>
      <c r="D467" s="305"/>
      <c r="E467" s="293"/>
      <c r="F467" s="293"/>
      <c r="G467" s="181"/>
      <c r="H467" s="181"/>
      <c r="I467" s="592"/>
    </row>
    <row r="468" spans="1:9" s="147" customFormat="1" ht="15" x14ac:dyDescent="0.2">
      <c r="A468" s="472">
        <v>449</v>
      </c>
      <c r="B468" s="516"/>
      <c r="C468" s="305"/>
      <c r="D468" s="305"/>
      <c r="E468" s="293"/>
      <c r="F468" s="293"/>
      <c r="G468" s="181"/>
      <c r="H468" s="181"/>
      <c r="I468" s="592"/>
    </row>
    <row r="469" spans="1:9" s="147" customFormat="1" ht="15" x14ac:dyDescent="0.2">
      <c r="A469" s="472">
        <v>450</v>
      </c>
      <c r="B469" s="516"/>
      <c r="C469" s="305"/>
      <c r="D469" s="305"/>
      <c r="E469" s="293"/>
      <c r="F469" s="293"/>
      <c r="G469" s="181"/>
      <c r="H469" s="181"/>
      <c r="I469" s="592"/>
    </row>
    <row r="470" spans="1:9" s="147" customFormat="1" ht="15" x14ac:dyDescent="0.2">
      <c r="A470" s="472">
        <v>451</v>
      </c>
      <c r="B470" s="516"/>
      <c r="C470" s="305"/>
      <c r="D470" s="305"/>
      <c r="E470" s="293"/>
      <c r="F470" s="293"/>
      <c r="G470" s="181"/>
      <c r="H470" s="181"/>
      <c r="I470" s="592"/>
    </row>
    <row r="471" spans="1:9" s="147" customFormat="1" ht="15" x14ac:dyDescent="0.2">
      <c r="A471" s="472">
        <v>452</v>
      </c>
      <c r="B471" s="516"/>
      <c r="C471" s="305"/>
      <c r="D471" s="305"/>
      <c r="E471" s="293"/>
      <c r="F471" s="293"/>
      <c r="G471" s="181"/>
      <c r="H471" s="181"/>
      <c r="I471" s="592"/>
    </row>
    <row r="472" spans="1:9" s="147" customFormat="1" ht="15" x14ac:dyDescent="0.2">
      <c r="A472" s="472">
        <v>453</v>
      </c>
      <c r="B472" s="516"/>
      <c r="C472" s="305"/>
      <c r="D472" s="305"/>
      <c r="E472" s="293"/>
      <c r="F472" s="293"/>
      <c r="G472" s="181"/>
      <c r="H472" s="181"/>
      <c r="I472" s="592"/>
    </row>
    <row r="473" spans="1:9" s="147" customFormat="1" ht="15" x14ac:dyDescent="0.2">
      <c r="A473" s="472">
        <v>454</v>
      </c>
      <c r="B473" s="516"/>
      <c r="C473" s="305"/>
      <c r="D473" s="305"/>
      <c r="E473" s="293"/>
      <c r="F473" s="293"/>
      <c r="G473" s="181"/>
      <c r="H473" s="181"/>
      <c r="I473" s="592"/>
    </row>
    <row r="474" spans="1:9" s="147" customFormat="1" ht="15" x14ac:dyDescent="0.2">
      <c r="A474" s="472">
        <v>455</v>
      </c>
      <c r="B474" s="516"/>
      <c r="C474" s="305"/>
      <c r="D474" s="305"/>
      <c r="E474" s="293"/>
      <c r="F474" s="293"/>
      <c r="G474" s="181"/>
      <c r="H474" s="181"/>
      <c r="I474" s="592"/>
    </row>
    <row r="475" spans="1:9" s="147" customFormat="1" ht="15" x14ac:dyDescent="0.2">
      <c r="A475" s="472">
        <v>456</v>
      </c>
      <c r="B475" s="516"/>
      <c r="C475" s="305"/>
      <c r="D475" s="305"/>
      <c r="E475" s="293"/>
      <c r="F475" s="293"/>
      <c r="G475" s="181"/>
      <c r="H475" s="181"/>
      <c r="I475" s="592"/>
    </row>
    <row r="476" spans="1:9" s="147" customFormat="1" ht="15" x14ac:dyDescent="0.2">
      <c r="A476" s="472">
        <v>457</v>
      </c>
      <c r="B476" s="516"/>
      <c r="C476" s="305"/>
      <c r="D476" s="305"/>
      <c r="E476" s="293"/>
      <c r="F476" s="293"/>
      <c r="G476" s="181"/>
      <c r="H476" s="181"/>
      <c r="I476" s="592"/>
    </row>
    <row r="477" spans="1:9" s="147" customFormat="1" ht="15" x14ac:dyDescent="0.2">
      <c r="A477" s="472">
        <v>458</v>
      </c>
      <c r="B477" s="516"/>
      <c r="C477" s="305"/>
      <c r="D477" s="305"/>
      <c r="E477" s="293"/>
      <c r="F477" s="293"/>
      <c r="G477" s="181"/>
      <c r="H477" s="181"/>
      <c r="I477" s="592"/>
    </row>
    <row r="478" spans="1:9" s="147" customFormat="1" ht="15" x14ac:dyDescent="0.2">
      <c r="A478" s="472">
        <v>459</v>
      </c>
      <c r="B478" s="516"/>
      <c r="C478" s="305"/>
      <c r="D478" s="305"/>
      <c r="E478" s="293"/>
      <c r="F478" s="293"/>
      <c r="G478" s="181"/>
      <c r="H478" s="181"/>
      <c r="I478" s="592"/>
    </row>
    <row r="479" spans="1:9" s="147" customFormat="1" ht="15" x14ac:dyDescent="0.2">
      <c r="A479" s="472">
        <v>460</v>
      </c>
      <c r="B479" s="516"/>
      <c r="C479" s="305"/>
      <c r="D479" s="305"/>
      <c r="E479" s="293"/>
      <c r="F479" s="293"/>
      <c r="G479" s="181"/>
      <c r="H479" s="181"/>
      <c r="I479" s="592"/>
    </row>
    <row r="480" spans="1:9" s="147" customFormat="1" ht="15" x14ac:dyDescent="0.2">
      <c r="A480" s="472">
        <v>461</v>
      </c>
      <c r="B480" s="516"/>
      <c r="C480" s="305"/>
      <c r="D480" s="305"/>
      <c r="E480" s="293"/>
      <c r="F480" s="293"/>
      <c r="G480" s="181"/>
      <c r="H480" s="181"/>
      <c r="I480" s="592"/>
    </row>
    <row r="481" spans="1:9" s="147" customFormat="1" ht="15" x14ac:dyDescent="0.2">
      <c r="A481" s="472">
        <v>462</v>
      </c>
      <c r="B481" s="516"/>
      <c r="C481" s="305"/>
      <c r="D481" s="305"/>
      <c r="E481" s="293"/>
      <c r="F481" s="293"/>
      <c r="G481" s="181"/>
      <c r="H481" s="181"/>
      <c r="I481" s="592"/>
    </row>
    <row r="482" spans="1:9" s="147" customFormat="1" ht="15" x14ac:dyDescent="0.2">
      <c r="A482" s="472">
        <v>463</v>
      </c>
      <c r="B482" s="516"/>
      <c r="C482" s="305"/>
      <c r="D482" s="305"/>
      <c r="E482" s="293"/>
      <c r="F482" s="293"/>
      <c r="G482" s="181"/>
      <c r="H482" s="181"/>
      <c r="I482" s="592"/>
    </row>
    <row r="483" spans="1:9" s="147" customFormat="1" ht="15" x14ac:dyDescent="0.2">
      <c r="A483" s="472">
        <v>464</v>
      </c>
      <c r="B483" s="516"/>
      <c r="C483" s="305"/>
      <c r="D483" s="305"/>
      <c r="E483" s="293"/>
      <c r="F483" s="293"/>
      <c r="G483" s="181"/>
      <c r="H483" s="181"/>
      <c r="I483" s="592"/>
    </row>
    <row r="484" spans="1:9" s="147" customFormat="1" ht="15" x14ac:dyDescent="0.2">
      <c r="A484" s="472">
        <v>465</v>
      </c>
      <c r="B484" s="516"/>
      <c r="C484" s="305"/>
      <c r="D484" s="305"/>
      <c r="E484" s="293"/>
      <c r="F484" s="293"/>
      <c r="G484" s="181"/>
      <c r="H484" s="181"/>
      <c r="I484" s="592"/>
    </row>
    <row r="485" spans="1:9" s="147" customFormat="1" ht="15" x14ac:dyDescent="0.2">
      <c r="A485" s="472">
        <v>466</v>
      </c>
      <c r="B485" s="516"/>
      <c r="C485" s="305"/>
      <c r="D485" s="305"/>
      <c r="E485" s="293"/>
      <c r="F485" s="293"/>
      <c r="G485" s="181"/>
      <c r="H485" s="181"/>
      <c r="I485" s="592"/>
    </row>
    <row r="486" spans="1:9" s="147" customFormat="1" ht="15" x14ac:dyDescent="0.2">
      <c r="A486" s="472">
        <v>467</v>
      </c>
      <c r="B486" s="516"/>
      <c r="C486" s="305"/>
      <c r="D486" s="305"/>
      <c r="E486" s="293"/>
      <c r="F486" s="293"/>
      <c r="G486" s="181"/>
      <c r="H486" s="181"/>
      <c r="I486" s="592"/>
    </row>
    <row r="487" spans="1:9" s="147" customFormat="1" ht="15" x14ac:dyDescent="0.2">
      <c r="A487" s="472">
        <v>468</v>
      </c>
      <c r="B487" s="516"/>
      <c r="C487" s="305"/>
      <c r="D487" s="305"/>
      <c r="E487" s="293"/>
      <c r="F487" s="293"/>
      <c r="G487" s="181"/>
      <c r="H487" s="181"/>
      <c r="I487" s="592"/>
    </row>
    <row r="488" spans="1:9" s="147" customFormat="1" ht="15" x14ac:dyDescent="0.2">
      <c r="A488" s="472">
        <v>469</v>
      </c>
      <c r="B488" s="516"/>
      <c r="C488" s="305"/>
      <c r="D488" s="305"/>
      <c r="E488" s="293"/>
      <c r="F488" s="293"/>
      <c r="G488" s="181"/>
      <c r="H488" s="181"/>
      <c r="I488" s="592"/>
    </row>
    <row r="489" spans="1:9" s="147" customFormat="1" ht="15" x14ac:dyDescent="0.2">
      <c r="A489" s="472">
        <v>470</v>
      </c>
      <c r="B489" s="516"/>
      <c r="C489" s="305"/>
      <c r="D489" s="305"/>
      <c r="E489" s="293"/>
      <c r="F489" s="293"/>
      <c r="G489" s="181"/>
      <c r="H489" s="181"/>
      <c r="I489" s="592"/>
    </row>
    <row r="490" spans="1:9" s="147" customFormat="1" ht="15" x14ac:dyDescent="0.2">
      <c r="A490" s="472">
        <v>471</v>
      </c>
      <c r="B490" s="516"/>
      <c r="C490" s="305"/>
      <c r="D490" s="305"/>
      <c r="E490" s="293"/>
      <c r="F490" s="293"/>
      <c r="G490" s="181"/>
      <c r="H490" s="181"/>
      <c r="I490" s="592"/>
    </row>
    <row r="491" spans="1:9" s="147" customFormat="1" ht="15" x14ac:dyDescent="0.2">
      <c r="A491" s="472">
        <v>472</v>
      </c>
      <c r="B491" s="516"/>
      <c r="C491" s="305"/>
      <c r="D491" s="305"/>
      <c r="E491" s="293"/>
      <c r="F491" s="293"/>
      <c r="G491" s="181"/>
      <c r="H491" s="181"/>
      <c r="I491" s="592"/>
    </row>
    <row r="492" spans="1:9" s="147" customFormat="1" ht="15" x14ac:dyDescent="0.2">
      <c r="A492" s="472">
        <v>473</v>
      </c>
      <c r="B492" s="516"/>
      <c r="C492" s="305"/>
      <c r="D492" s="305"/>
      <c r="E492" s="293"/>
      <c r="F492" s="293"/>
      <c r="G492" s="181"/>
      <c r="H492" s="181"/>
      <c r="I492" s="592"/>
    </row>
    <row r="493" spans="1:9" s="147" customFormat="1" ht="15" x14ac:dyDescent="0.2">
      <c r="A493" s="472">
        <v>474</v>
      </c>
      <c r="B493" s="516"/>
      <c r="C493" s="305"/>
      <c r="D493" s="305"/>
      <c r="E493" s="293"/>
      <c r="F493" s="293"/>
      <c r="G493" s="181"/>
      <c r="H493" s="181"/>
      <c r="I493" s="592"/>
    </row>
    <row r="494" spans="1:9" s="147" customFormat="1" ht="15" x14ac:dyDescent="0.2">
      <c r="A494" s="472">
        <v>475</v>
      </c>
      <c r="B494" s="516"/>
      <c r="C494" s="305"/>
      <c r="D494" s="305"/>
      <c r="E494" s="293"/>
      <c r="F494" s="293"/>
      <c r="G494" s="181"/>
      <c r="H494" s="181"/>
      <c r="I494" s="592"/>
    </row>
    <row r="495" spans="1:9" s="147" customFormat="1" ht="15" x14ac:dyDescent="0.2">
      <c r="A495" s="472">
        <v>476</v>
      </c>
      <c r="B495" s="516"/>
      <c r="C495" s="305"/>
      <c r="D495" s="305"/>
      <c r="E495" s="293"/>
      <c r="F495" s="293"/>
      <c r="G495" s="181"/>
      <c r="H495" s="181"/>
      <c r="I495" s="592"/>
    </row>
    <row r="496" spans="1:9" s="147" customFormat="1" ht="15" x14ac:dyDescent="0.2">
      <c r="A496" s="472">
        <v>477</v>
      </c>
      <c r="B496" s="516"/>
      <c r="C496" s="305"/>
      <c r="D496" s="305"/>
      <c r="E496" s="293"/>
      <c r="F496" s="293"/>
      <c r="G496" s="181"/>
      <c r="H496" s="181"/>
      <c r="I496" s="592"/>
    </row>
    <row r="497" spans="1:9" s="147" customFormat="1" ht="15" x14ac:dyDescent="0.2">
      <c r="A497" s="472">
        <v>478</v>
      </c>
      <c r="B497" s="516"/>
      <c r="C497" s="305"/>
      <c r="D497" s="305"/>
      <c r="E497" s="293"/>
      <c r="F497" s="293"/>
      <c r="G497" s="181"/>
      <c r="H497" s="181"/>
      <c r="I497" s="592"/>
    </row>
    <row r="498" spans="1:9" s="147" customFormat="1" ht="15" x14ac:dyDescent="0.2">
      <c r="A498" s="472">
        <v>479</v>
      </c>
      <c r="B498" s="516"/>
      <c r="C498" s="305"/>
      <c r="D498" s="305"/>
      <c r="E498" s="293"/>
      <c r="F498" s="293"/>
      <c r="G498" s="181"/>
      <c r="H498" s="181"/>
      <c r="I498" s="592"/>
    </row>
    <row r="499" spans="1:9" s="147" customFormat="1" ht="15" x14ac:dyDescent="0.2">
      <c r="A499" s="472">
        <v>480</v>
      </c>
      <c r="B499" s="516"/>
      <c r="C499" s="305"/>
      <c r="D499" s="305"/>
      <c r="E499" s="293"/>
      <c r="F499" s="293"/>
      <c r="G499" s="181"/>
      <c r="H499" s="181"/>
      <c r="I499" s="592"/>
    </row>
    <row r="500" spans="1:9" s="147" customFormat="1" ht="15" x14ac:dyDescent="0.2">
      <c r="A500" s="472">
        <v>481</v>
      </c>
      <c r="B500" s="516"/>
      <c r="C500" s="305"/>
      <c r="D500" s="305"/>
      <c r="E500" s="293"/>
      <c r="F500" s="293"/>
      <c r="G500" s="181"/>
      <c r="H500" s="181"/>
      <c r="I500" s="592"/>
    </row>
    <row r="501" spans="1:9" s="147" customFormat="1" ht="15" x14ac:dyDescent="0.2">
      <c r="A501" s="472">
        <v>482</v>
      </c>
      <c r="B501" s="516"/>
      <c r="C501" s="305"/>
      <c r="D501" s="305"/>
      <c r="E501" s="293"/>
      <c r="F501" s="293"/>
      <c r="G501" s="181"/>
      <c r="H501" s="181"/>
      <c r="I501" s="592"/>
    </row>
    <row r="502" spans="1:9" s="147" customFormat="1" ht="15" x14ac:dyDescent="0.2">
      <c r="A502" s="472">
        <v>483</v>
      </c>
      <c r="B502" s="516"/>
      <c r="C502" s="305"/>
      <c r="D502" s="305"/>
      <c r="E502" s="293"/>
      <c r="F502" s="293"/>
      <c r="G502" s="181"/>
      <c r="H502" s="181"/>
      <c r="I502" s="592"/>
    </row>
    <row r="503" spans="1:9" s="147" customFormat="1" ht="15" x14ac:dyDescent="0.2">
      <c r="A503" s="472">
        <v>484</v>
      </c>
      <c r="B503" s="516"/>
      <c r="C503" s="305"/>
      <c r="D503" s="305"/>
      <c r="E503" s="293"/>
      <c r="F503" s="293"/>
      <c r="G503" s="181"/>
      <c r="H503" s="181"/>
      <c r="I503" s="592"/>
    </row>
    <row r="504" spans="1:9" s="147" customFormat="1" ht="15" x14ac:dyDescent="0.2">
      <c r="A504" s="472">
        <v>485</v>
      </c>
      <c r="B504" s="516"/>
      <c r="C504" s="305"/>
      <c r="D504" s="305"/>
      <c r="E504" s="293"/>
      <c r="F504" s="293"/>
      <c r="G504" s="181"/>
      <c r="H504" s="181"/>
      <c r="I504" s="592"/>
    </row>
    <row r="505" spans="1:9" s="147" customFormat="1" ht="15" x14ac:dyDescent="0.2">
      <c r="A505" s="472">
        <v>486</v>
      </c>
      <c r="B505" s="516"/>
      <c r="C505" s="305"/>
      <c r="D505" s="305"/>
      <c r="E505" s="293"/>
      <c r="F505" s="293"/>
      <c r="G505" s="181"/>
      <c r="H505" s="181"/>
      <c r="I505" s="592"/>
    </row>
    <row r="506" spans="1:9" s="147" customFormat="1" ht="15" x14ac:dyDescent="0.2">
      <c r="A506" s="472">
        <v>487</v>
      </c>
      <c r="B506" s="516"/>
      <c r="C506" s="305"/>
      <c r="D506" s="305"/>
      <c r="E506" s="293"/>
      <c r="F506" s="293"/>
      <c r="G506" s="181"/>
      <c r="H506" s="181"/>
      <c r="I506" s="592"/>
    </row>
    <row r="507" spans="1:9" s="147" customFormat="1" ht="15" x14ac:dyDescent="0.2">
      <c r="A507" s="472">
        <v>488</v>
      </c>
      <c r="B507" s="516"/>
      <c r="C507" s="305"/>
      <c r="D507" s="305"/>
      <c r="E507" s="293"/>
      <c r="F507" s="293"/>
      <c r="G507" s="181"/>
      <c r="H507" s="181"/>
      <c r="I507" s="592"/>
    </row>
    <row r="508" spans="1:9" s="147" customFormat="1" ht="15" x14ac:dyDescent="0.2">
      <c r="A508" s="472">
        <v>489</v>
      </c>
      <c r="B508" s="516"/>
      <c r="C508" s="305"/>
      <c r="D508" s="305"/>
      <c r="E508" s="293"/>
      <c r="F508" s="293"/>
      <c r="G508" s="181"/>
      <c r="H508" s="181"/>
      <c r="I508" s="592"/>
    </row>
    <row r="509" spans="1:9" s="147" customFormat="1" ht="15" x14ac:dyDescent="0.2">
      <c r="A509" s="472">
        <v>490</v>
      </c>
      <c r="B509" s="516"/>
      <c r="C509" s="305"/>
      <c r="D509" s="305"/>
      <c r="E509" s="293"/>
      <c r="F509" s="293"/>
      <c r="G509" s="181"/>
      <c r="H509" s="181"/>
      <c r="I509" s="592"/>
    </row>
    <row r="510" spans="1:9" s="147" customFormat="1" ht="15" x14ac:dyDescent="0.2">
      <c r="A510" s="472">
        <v>491</v>
      </c>
      <c r="B510" s="516"/>
      <c r="C510" s="305"/>
      <c r="D510" s="305"/>
      <c r="E510" s="293"/>
      <c r="F510" s="293"/>
      <c r="G510" s="181"/>
      <c r="H510" s="181"/>
      <c r="I510" s="592"/>
    </row>
    <row r="511" spans="1:9" s="147" customFormat="1" ht="15" x14ac:dyDescent="0.2">
      <c r="A511" s="472">
        <v>492</v>
      </c>
      <c r="B511" s="516"/>
      <c r="C511" s="305"/>
      <c r="D511" s="305"/>
      <c r="E511" s="293"/>
      <c r="F511" s="293"/>
      <c r="G511" s="181"/>
      <c r="H511" s="181"/>
      <c r="I511" s="592"/>
    </row>
    <row r="512" spans="1:9" s="147" customFormat="1" ht="15" x14ac:dyDescent="0.2">
      <c r="A512" s="472">
        <v>493</v>
      </c>
      <c r="B512" s="516"/>
      <c r="C512" s="305"/>
      <c r="D512" s="305"/>
      <c r="E512" s="293"/>
      <c r="F512" s="293"/>
      <c r="G512" s="181"/>
      <c r="H512" s="181"/>
      <c r="I512" s="592"/>
    </row>
    <row r="513" spans="1:9" s="147" customFormat="1" ht="15" x14ac:dyDescent="0.2">
      <c r="A513" s="472">
        <v>494</v>
      </c>
      <c r="B513" s="516"/>
      <c r="C513" s="305"/>
      <c r="D513" s="305"/>
      <c r="E513" s="293"/>
      <c r="F513" s="293"/>
      <c r="G513" s="181"/>
      <c r="H513" s="181"/>
      <c r="I513" s="592"/>
    </row>
    <row r="514" spans="1:9" s="147" customFormat="1" ht="15" x14ac:dyDescent="0.2">
      <c r="A514" s="472">
        <v>495</v>
      </c>
      <c r="B514" s="516"/>
      <c r="C514" s="305"/>
      <c r="D514" s="305"/>
      <c r="E514" s="293"/>
      <c r="F514" s="293"/>
      <c r="G514" s="181"/>
      <c r="H514" s="181"/>
      <c r="I514" s="592"/>
    </row>
    <row r="515" spans="1:9" s="147" customFormat="1" ht="15" x14ac:dyDescent="0.2">
      <c r="A515" s="472">
        <v>496</v>
      </c>
      <c r="B515" s="516"/>
      <c r="C515" s="305"/>
      <c r="D515" s="305"/>
      <c r="E515" s="293"/>
      <c r="F515" s="293"/>
      <c r="G515" s="181"/>
      <c r="H515" s="181"/>
      <c r="I515" s="592"/>
    </row>
    <row r="516" spans="1:9" s="147" customFormat="1" ht="15" x14ac:dyDescent="0.2">
      <c r="A516" s="472">
        <v>497</v>
      </c>
      <c r="B516" s="516"/>
      <c r="C516" s="305"/>
      <c r="D516" s="305"/>
      <c r="E516" s="293"/>
      <c r="F516" s="293"/>
      <c r="G516" s="181"/>
      <c r="H516" s="181"/>
      <c r="I516" s="592"/>
    </row>
    <row r="517" spans="1:9" s="147" customFormat="1" ht="15" x14ac:dyDescent="0.2">
      <c r="A517" s="472">
        <v>498</v>
      </c>
      <c r="B517" s="516"/>
      <c r="C517" s="305"/>
      <c r="D517" s="305"/>
      <c r="E517" s="293"/>
      <c r="F517" s="293"/>
      <c r="G517" s="181"/>
      <c r="H517" s="181"/>
      <c r="I517" s="592"/>
    </row>
    <row r="518" spans="1:9" s="147" customFormat="1" ht="15" x14ac:dyDescent="0.2">
      <c r="A518" s="472">
        <v>499</v>
      </c>
      <c r="B518" s="516"/>
      <c r="C518" s="305"/>
      <c r="D518" s="305"/>
      <c r="E518" s="293"/>
      <c r="F518" s="293"/>
      <c r="G518" s="181"/>
      <c r="H518" s="181"/>
      <c r="I518" s="592"/>
    </row>
    <row r="519" spans="1:9" s="147" customFormat="1" ht="15" x14ac:dyDescent="0.2">
      <c r="A519" s="472">
        <v>500</v>
      </c>
      <c r="B519" s="516"/>
      <c r="C519" s="305"/>
      <c r="D519" s="305"/>
      <c r="E519" s="293"/>
      <c r="F519" s="293"/>
      <c r="G519" s="181"/>
      <c r="H519" s="181"/>
      <c r="I519" s="592"/>
    </row>
    <row r="520" spans="1:9" s="147" customFormat="1" ht="15" x14ac:dyDescent="0.2">
      <c r="A520" s="472">
        <v>501</v>
      </c>
      <c r="B520" s="516"/>
      <c r="C520" s="305"/>
      <c r="D520" s="305"/>
      <c r="E520" s="293"/>
      <c r="F520" s="293"/>
      <c r="G520" s="181"/>
      <c r="H520" s="181"/>
      <c r="I520" s="592"/>
    </row>
    <row r="521" spans="1:9" s="147" customFormat="1" ht="15" x14ac:dyDescent="0.2">
      <c r="A521" s="472">
        <v>502</v>
      </c>
      <c r="B521" s="516"/>
      <c r="C521" s="305"/>
      <c r="D521" s="305"/>
      <c r="E521" s="293"/>
      <c r="F521" s="293"/>
      <c r="G521" s="181"/>
      <c r="H521" s="181"/>
      <c r="I521" s="592"/>
    </row>
    <row r="522" spans="1:9" s="147" customFormat="1" ht="15" x14ac:dyDescent="0.2">
      <c r="A522" s="472">
        <v>503</v>
      </c>
      <c r="B522" s="516"/>
      <c r="C522" s="305"/>
      <c r="D522" s="305"/>
      <c r="E522" s="293"/>
      <c r="F522" s="293"/>
      <c r="G522" s="181"/>
      <c r="H522" s="181"/>
      <c r="I522" s="592"/>
    </row>
    <row r="523" spans="1:9" s="147" customFormat="1" ht="15" x14ac:dyDescent="0.2">
      <c r="A523" s="472">
        <v>504</v>
      </c>
      <c r="B523" s="516"/>
      <c r="C523" s="305"/>
      <c r="D523" s="305"/>
      <c r="E523" s="293"/>
      <c r="F523" s="293"/>
      <c r="G523" s="181"/>
      <c r="H523" s="181"/>
      <c r="I523" s="592"/>
    </row>
    <row r="524" spans="1:9" s="147" customFormat="1" ht="15" x14ac:dyDescent="0.2">
      <c r="A524" s="472">
        <v>505</v>
      </c>
      <c r="B524" s="516"/>
      <c r="C524" s="305"/>
      <c r="D524" s="305"/>
      <c r="E524" s="293"/>
      <c r="F524" s="293"/>
      <c r="G524" s="181"/>
      <c r="H524" s="181"/>
      <c r="I524" s="592"/>
    </row>
    <row r="525" spans="1:9" s="147" customFormat="1" ht="15" x14ac:dyDescent="0.2">
      <c r="A525" s="472">
        <v>506</v>
      </c>
      <c r="B525" s="516"/>
      <c r="C525" s="305"/>
      <c r="D525" s="305"/>
      <c r="E525" s="293"/>
      <c r="F525" s="293"/>
      <c r="G525" s="181"/>
      <c r="H525" s="181"/>
      <c r="I525" s="592"/>
    </row>
    <row r="526" spans="1:9" s="147" customFormat="1" ht="15" x14ac:dyDescent="0.2">
      <c r="A526" s="472">
        <v>507</v>
      </c>
      <c r="B526" s="516"/>
      <c r="C526" s="305"/>
      <c r="D526" s="305"/>
      <c r="E526" s="293"/>
      <c r="F526" s="293"/>
      <c r="G526" s="181"/>
      <c r="H526" s="181"/>
      <c r="I526" s="592"/>
    </row>
    <row r="527" spans="1:9" s="147" customFormat="1" ht="15" x14ac:dyDescent="0.2">
      <c r="A527" s="472">
        <v>508</v>
      </c>
      <c r="B527" s="516"/>
      <c r="C527" s="305"/>
      <c r="D527" s="305"/>
      <c r="E527" s="293"/>
      <c r="F527" s="293"/>
      <c r="G527" s="181"/>
      <c r="H527" s="181"/>
      <c r="I527" s="592"/>
    </row>
    <row r="528" spans="1:9" s="147" customFormat="1" ht="15" x14ac:dyDescent="0.2">
      <c r="A528" s="472">
        <v>509</v>
      </c>
      <c r="B528" s="516"/>
      <c r="C528" s="305"/>
      <c r="D528" s="305"/>
      <c r="E528" s="293"/>
      <c r="F528" s="293"/>
      <c r="G528" s="181"/>
      <c r="H528" s="181"/>
      <c r="I528" s="592"/>
    </row>
    <row r="529" spans="1:9" s="147" customFormat="1" ht="15" x14ac:dyDescent="0.2">
      <c r="A529" s="472">
        <v>510</v>
      </c>
      <c r="B529" s="516"/>
      <c r="C529" s="305"/>
      <c r="D529" s="305"/>
      <c r="E529" s="293"/>
      <c r="F529" s="293"/>
      <c r="G529" s="181"/>
      <c r="H529" s="181"/>
      <c r="I529" s="592"/>
    </row>
    <row r="530" spans="1:9" s="147" customFormat="1" ht="15" x14ac:dyDescent="0.2">
      <c r="A530" s="472">
        <v>511</v>
      </c>
      <c r="B530" s="516"/>
      <c r="C530" s="305"/>
      <c r="D530" s="305"/>
      <c r="E530" s="293"/>
      <c r="F530" s="293"/>
      <c r="G530" s="181"/>
      <c r="H530" s="181"/>
      <c r="I530" s="592"/>
    </row>
    <row r="531" spans="1:9" s="147" customFormat="1" ht="15" x14ac:dyDescent="0.2">
      <c r="A531" s="472">
        <v>512</v>
      </c>
      <c r="B531" s="516"/>
      <c r="C531" s="305"/>
      <c r="D531" s="305"/>
      <c r="E531" s="293"/>
      <c r="F531" s="293"/>
      <c r="G531" s="181"/>
      <c r="H531" s="181"/>
      <c r="I531" s="592"/>
    </row>
    <row r="532" spans="1:9" s="147" customFormat="1" ht="15" x14ac:dyDescent="0.2">
      <c r="A532" s="472">
        <v>513</v>
      </c>
      <c r="B532" s="516"/>
      <c r="C532" s="305"/>
      <c r="D532" s="305"/>
      <c r="E532" s="293"/>
      <c r="F532" s="293"/>
      <c r="G532" s="181"/>
      <c r="H532" s="181"/>
      <c r="I532" s="592"/>
    </row>
    <row r="533" spans="1:9" s="147" customFormat="1" ht="15" x14ac:dyDescent="0.2">
      <c r="A533" s="472">
        <v>514</v>
      </c>
      <c r="B533" s="516"/>
      <c r="C533" s="305"/>
      <c r="D533" s="305"/>
      <c r="E533" s="293"/>
      <c r="F533" s="293"/>
      <c r="G533" s="181"/>
      <c r="H533" s="181"/>
      <c r="I533" s="592"/>
    </row>
    <row r="534" spans="1:9" s="147" customFormat="1" ht="15" x14ac:dyDescent="0.2">
      <c r="A534" s="472">
        <v>515</v>
      </c>
      <c r="B534" s="516"/>
      <c r="C534" s="305"/>
      <c r="D534" s="305"/>
      <c r="E534" s="293"/>
      <c r="F534" s="293"/>
      <c r="G534" s="181"/>
      <c r="H534" s="181"/>
      <c r="I534" s="592"/>
    </row>
    <row r="535" spans="1:9" s="147" customFormat="1" ht="15" x14ac:dyDescent="0.2">
      <c r="A535" s="472">
        <v>516</v>
      </c>
      <c r="B535" s="516"/>
      <c r="C535" s="305"/>
      <c r="D535" s="305"/>
      <c r="E535" s="293"/>
      <c r="F535" s="293"/>
      <c r="G535" s="181"/>
      <c r="H535" s="181"/>
      <c r="I535" s="592"/>
    </row>
    <row r="536" spans="1:9" s="147" customFormat="1" ht="15" x14ac:dyDescent="0.2">
      <c r="A536" s="472">
        <v>517</v>
      </c>
      <c r="B536" s="516"/>
      <c r="C536" s="305"/>
      <c r="D536" s="305"/>
      <c r="E536" s="293"/>
      <c r="F536" s="293"/>
      <c r="G536" s="181"/>
      <c r="H536" s="181"/>
      <c r="I536" s="592"/>
    </row>
    <row r="537" spans="1:9" s="147" customFormat="1" ht="15" x14ac:dyDescent="0.2">
      <c r="A537" s="472">
        <v>518</v>
      </c>
      <c r="B537" s="516"/>
      <c r="C537" s="305"/>
      <c r="D537" s="305"/>
      <c r="E537" s="293"/>
      <c r="F537" s="293"/>
      <c r="G537" s="181"/>
      <c r="H537" s="181"/>
      <c r="I537" s="592"/>
    </row>
    <row r="538" spans="1:9" s="147" customFormat="1" ht="15" x14ac:dyDescent="0.2">
      <c r="A538" s="472">
        <v>519</v>
      </c>
      <c r="B538" s="516"/>
      <c r="C538" s="305"/>
      <c r="D538" s="305"/>
      <c r="E538" s="293"/>
      <c r="F538" s="293"/>
      <c r="G538" s="181"/>
      <c r="H538" s="181"/>
      <c r="I538" s="592"/>
    </row>
    <row r="539" spans="1:9" s="147" customFormat="1" ht="15" x14ac:dyDescent="0.2">
      <c r="A539" s="472">
        <v>520</v>
      </c>
      <c r="B539" s="516"/>
      <c r="C539" s="305"/>
      <c r="D539" s="305"/>
      <c r="E539" s="293"/>
      <c r="F539" s="293"/>
      <c r="G539" s="181"/>
      <c r="H539" s="181"/>
      <c r="I539" s="592"/>
    </row>
    <row r="540" spans="1:9" s="147" customFormat="1" ht="15" x14ac:dyDescent="0.2">
      <c r="A540" s="472">
        <v>521</v>
      </c>
      <c r="B540" s="516"/>
      <c r="C540" s="305"/>
      <c r="D540" s="305"/>
      <c r="E540" s="293"/>
      <c r="F540" s="293"/>
      <c r="G540" s="181"/>
      <c r="H540" s="181"/>
      <c r="I540" s="592"/>
    </row>
    <row r="541" spans="1:9" s="147" customFormat="1" ht="15" x14ac:dyDescent="0.2">
      <c r="A541" s="472">
        <v>522</v>
      </c>
      <c r="B541" s="516"/>
      <c r="C541" s="305"/>
      <c r="D541" s="305"/>
      <c r="E541" s="293"/>
      <c r="F541" s="293"/>
      <c r="G541" s="181"/>
      <c r="H541" s="181"/>
      <c r="I541" s="592"/>
    </row>
    <row r="542" spans="1:9" s="147" customFormat="1" ht="15" x14ac:dyDescent="0.2">
      <c r="A542" s="472">
        <v>523</v>
      </c>
      <c r="B542" s="516"/>
      <c r="C542" s="305"/>
      <c r="D542" s="305"/>
      <c r="E542" s="293"/>
      <c r="F542" s="293"/>
      <c r="G542" s="181"/>
      <c r="H542" s="181"/>
      <c r="I542" s="592"/>
    </row>
    <row r="543" spans="1:9" s="147" customFormat="1" ht="15" x14ac:dyDescent="0.2">
      <c r="A543" s="472">
        <v>524</v>
      </c>
      <c r="B543" s="516"/>
      <c r="C543" s="305"/>
      <c r="D543" s="305"/>
      <c r="E543" s="293"/>
      <c r="F543" s="293"/>
      <c r="G543" s="181"/>
      <c r="H543" s="181"/>
      <c r="I543" s="592"/>
    </row>
    <row r="544" spans="1:9" s="147" customFormat="1" ht="15" x14ac:dyDescent="0.2">
      <c r="A544" s="472">
        <v>525</v>
      </c>
      <c r="B544" s="516"/>
      <c r="C544" s="305"/>
      <c r="D544" s="305"/>
      <c r="E544" s="293"/>
      <c r="F544" s="293"/>
      <c r="G544" s="181"/>
      <c r="H544" s="181"/>
      <c r="I544" s="592"/>
    </row>
    <row r="545" spans="1:9" s="147" customFormat="1" ht="15" x14ac:dyDescent="0.2">
      <c r="A545" s="472">
        <v>526</v>
      </c>
      <c r="B545" s="516"/>
      <c r="C545" s="305"/>
      <c r="D545" s="305"/>
      <c r="E545" s="293"/>
      <c r="F545" s="293"/>
      <c r="G545" s="181"/>
      <c r="H545" s="181"/>
      <c r="I545" s="592"/>
    </row>
    <row r="546" spans="1:9" s="147" customFormat="1" ht="15" x14ac:dyDescent="0.2">
      <c r="A546" s="472">
        <v>527</v>
      </c>
      <c r="B546" s="516"/>
      <c r="C546" s="305"/>
      <c r="D546" s="305"/>
      <c r="E546" s="293"/>
      <c r="F546" s="293"/>
      <c r="G546" s="181"/>
      <c r="H546" s="181"/>
      <c r="I546" s="592"/>
    </row>
    <row r="547" spans="1:9" s="147" customFormat="1" ht="15" x14ac:dyDescent="0.2">
      <c r="A547" s="472">
        <v>528</v>
      </c>
      <c r="B547" s="516"/>
      <c r="C547" s="305"/>
      <c r="D547" s="305"/>
      <c r="E547" s="293"/>
      <c r="F547" s="293"/>
      <c r="G547" s="181"/>
      <c r="H547" s="181"/>
      <c r="I547" s="592"/>
    </row>
    <row r="548" spans="1:9" s="147" customFormat="1" ht="15" x14ac:dyDescent="0.2">
      <c r="A548" s="472">
        <v>529</v>
      </c>
      <c r="B548" s="516"/>
      <c r="C548" s="305"/>
      <c r="D548" s="305"/>
      <c r="E548" s="293"/>
      <c r="F548" s="293"/>
      <c r="G548" s="181"/>
      <c r="H548" s="181"/>
      <c r="I548" s="592"/>
    </row>
    <row r="549" spans="1:9" s="147" customFormat="1" ht="15" x14ac:dyDescent="0.2">
      <c r="A549" s="472">
        <v>530</v>
      </c>
      <c r="B549" s="516"/>
      <c r="C549" s="305"/>
      <c r="D549" s="305"/>
      <c r="E549" s="293"/>
      <c r="F549" s="293"/>
      <c r="G549" s="181"/>
      <c r="H549" s="181"/>
      <c r="I549" s="592"/>
    </row>
    <row r="550" spans="1:9" s="147" customFormat="1" ht="15" x14ac:dyDescent="0.2">
      <c r="A550" s="472">
        <v>531</v>
      </c>
      <c r="B550" s="516"/>
      <c r="C550" s="305"/>
      <c r="D550" s="305"/>
      <c r="E550" s="293"/>
      <c r="F550" s="293"/>
      <c r="G550" s="181"/>
      <c r="H550" s="181"/>
      <c r="I550" s="592"/>
    </row>
    <row r="551" spans="1:9" s="147" customFormat="1" ht="15" x14ac:dyDescent="0.2">
      <c r="A551" s="472">
        <v>532</v>
      </c>
      <c r="B551" s="516"/>
      <c r="C551" s="305"/>
      <c r="D551" s="305"/>
      <c r="E551" s="293"/>
      <c r="F551" s="293"/>
      <c r="G551" s="181"/>
      <c r="H551" s="181"/>
      <c r="I551" s="592"/>
    </row>
    <row r="552" spans="1:9" s="147" customFormat="1" ht="15" x14ac:dyDescent="0.2">
      <c r="A552" s="472">
        <v>533</v>
      </c>
      <c r="B552" s="516"/>
      <c r="C552" s="305"/>
      <c r="D552" s="305"/>
      <c r="E552" s="293"/>
      <c r="F552" s="293"/>
      <c r="G552" s="181"/>
      <c r="H552" s="181"/>
      <c r="I552" s="592"/>
    </row>
    <row r="553" spans="1:9" s="147" customFormat="1" ht="15" x14ac:dyDescent="0.2">
      <c r="A553" s="472">
        <v>534</v>
      </c>
      <c r="B553" s="516"/>
      <c r="C553" s="305"/>
      <c r="D553" s="305"/>
      <c r="E553" s="293"/>
      <c r="F553" s="293"/>
      <c r="G553" s="181"/>
      <c r="H553" s="181"/>
      <c r="I553" s="592"/>
    </row>
    <row r="554" spans="1:9" s="147" customFormat="1" ht="15" x14ac:dyDescent="0.2">
      <c r="A554" s="472">
        <v>535</v>
      </c>
      <c r="B554" s="516"/>
      <c r="C554" s="305"/>
      <c r="D554" s="305"/>
      <c r="E554" s="293"/>
      <c r="F554" s="293"/>
      <c r="G554" s="181"/>
      <c r="H554" s="181"/>
      <c r="I554" s="592"/>
    </row>
    <row r="555" spans="1:9" s="147" customFormat="1" ht="15" x14ac:dyDescent="0.2">
      <c r="A555" s="472">
        <v>536</v>
      </c>
      <c r="B555" s="516"/>
      <c r="C555" s="305"/>
      <c r="D555" s="305"/>
      <c r="E555" s="293"/>
      <c r="F555" s="293"/>
      <c r="G555" s="181"/>
      <c r="H555" s="181"/>
      <c r="I555" s="592"/>
    </row>
    <row r="556" spans="1:9" s="147" customFormat="1" ht="15" x14ac:dyDescent="0.2">
      <c r="A556" s="472">
        <v>537</v>
      </c>
      <c r="B556" s="516"/>
      <c r="C556" s="305"/>
      <c r="D556" s="305"/>
      <c r="E556" s="293"/>
      <c r="F556" s="293"/>
      <c r="G556" s="181"/>
      <c r="H556" s="181"/>
      <c r="I556" s="592"/>
    </row>
    <row r="557" spans="1:9" s="147" customFormat="1" ht="15" x14ac:dyDescent="0.2">
      <c r="A557" s="472">
        <v>538</v>
      </c>
      <c r="B557" s="516"/>
      <c r="C557" s="305"/>
      <c r="D557" s="305"/>
      <c r="E557" s="293"/>
      <c r="F557" s="293"/>
      <c r="G557" s="181"/>
      <c r="H557" s="181"/>
      <c r="I557" s="592"/>
    </row>
    <row r="558" spans="1:9" s="147" customFormat="1" ht="15" x14ac:dyDescent="0.2">
      <c r="A558" s="472">
        <v>539</v>
      </c>
      <c r="B558" s="516"/>
      <c r="C558" s="305"/>
      <c r="D558" s="305"/>
      <c r="E558" s="293"/>
      <c r="F558" s="293"/>
      <c r="G558" s="181"/>
      <c r="H558" s="181"/>
      <c r="I558" s="592"/>
    </row>
    <row r="559" spans="1:9" s="147" customFormat="1" ht="15" x14ac:dyDescent="0.2">
      <c r="A559" s="472">
        <v>540</v>
      </c>
      <c r="B559" s="516"/>
      <c r="C559" s="305"/>
      <c r="D559" s="305"/>
      <c r="E559" s="293"/>
      <c r="F559" s="293"/>
      <c r="G559" s="181"/>
      <c r="H559" s="181"/>
      <c r="I559" s="592"/>
    </row>
    <row r="560" spans="1:9" s="147" customFormat="1" ht="15" x14ac:dyDescent="0.2">
      <c r="A560" s="472">
        <v>541</v>
      </c>
      <c r="B560" s="516"/>
      <c r="C560" s="305"/>
      <c r="D560" s="305"/>
      <c r="E560" s="293"/>
      <c r="F560" s="293"/>
      <c r="G560" s="181"/>
      <c r="H560" s="181"/>
      <c r="I560" s="592"/>
    </row>
    <row r="561" spans="1:9" s="147" customFormat="1" ht="15" x14ac:dyDescent="0.2">
      <c r="A561" s="472">
        <v>542</v>
      </c>
      <c r="B561" s="516"/>
      <c r="C561" s="305"/>
      <c r="D561" s="305"/>
      <c r="E561" s="293"/>
      <c r="F561" s="293"/>
      <c r="G561" s="181"/>
      <c r="H561" s="181"/>
      <c r="I561" s="592"/>
    </row>
    <row r="562" spans="1:9" s="147" customFormat="1" ht="15" x14ac:dyDescent="0.2">
      <c r="A562" s="472">
        <v>543</v>
      </c>
      <c r="B562" s="516"/>
      <c r="C562" s="305"/>
      <c r="D562" s="305"/>
      <c r="E562" s="293"/>
      <c r="F562" s="293"/>
      <c r="G562" s="181"/>
      <c r="H562" s="181"/>
      <c r="I562" s="592"/>
    </row>
    <row r="563" spans="1:9" s="147" customFormat="1" ht="15" x14ac:dyDescent="0.2">
      <c r="A563" s="472">
        <v>544</v>
      </c>
      <c r="B563" s="516"/>
      <c r="C563" s="305"/>
      <c r="D563" s="305"/>
      <c r="E563" s="293"/>
      <c r="F563" s="293"/>
      <c r="G563" s="181"/>
      <c r="H563" s="181"/>
      <c r="I563" s="592"/>
    </row>
    <row r="564" spans="1:9" s="147" customFormat="1" ht="15" x14ac:dyDescent="0.2">
      <c r="A564" s="472">
        <v>545</v>
      </c>
      <c r="B564" s="516"/>
      <c r="C564" s="305"/>
      <c r="D564" s="305"/>
      <c r="E564" s="293"/>
      <c r="F564" s="293"/>
      <c r="G564" s="181"/>
      <c r="H564" s="181"/>
      <c r="I564" s="592"/>
    </row>
    <row r="565" spans="1:9" s="147" customFormat="1" ht="15" x14ac:dyDescent="0.2">
      <c r="A565" s="472">
        <v>546</v>
      </c>
      <c r="B565" s="516"/>
      <c r="C565" s="305"/>
      <c r="D565" s="305"/>
      <c r="E565" s="293"/>
      <c r="F565" s="293"/>
      <c r="G565" s="181"/>
      <c r="H565" s="181"/>
      <c r="I565" s="592"/>
    </row>
    <row r="566" spans="1:9" s="147" customFormat="1" ht="15" x14ac:dyDescent="0.2">
      <c r="A566" s="472">
        <v>547</v>
      </c>
      <c r="B566" s="516"/>
      <c r="C566" s="305"/>
      <c r="D566" s="305"/>
      <c r="E566" s="293"/>
      <c r="F566" s="293"/>
      <c r="G566" s="181"/>
      <c r="H566" s="181"/>
      <c r="I566" s="592"/>
    </row>
    <row r="567" spans="1:9" s="147" customFormat="1" ht="15" x14ac:dyDescent="0.2">
      <c r="A567" s="472">
        <v>548</v>
      </c>
      <c r="B567" s="516"/>
      <c r="C567" s="305"/>
      <c r="D567" s="305"/>
      <c r="E567" s="293"/>
      <c r="F567" s="293"/>
      <c r="G567" s="181"/>
      <c r="H567" s="181"/>
      <c r="I567" s="592"/>
    </row>
    <row r="568" spans="1:9" s="147" customFormat="1" ht="15" x14ac:dyDescent="0.2">
      <c r="A568" s="472">
        <v>549</v>
      </c>
      <c r="B568" s="516"/>
      <c r="C568" s="305"/>
      <c r="D568" s="305"/>
      <c r="E568" s="293"/>
      <c r="F568" s="293"/>
      <c r="G568" s="181"/>
      <c r="H568" s="181"/>
      <c r="I568" s="592"/>
    </row>
    <row r="569" spans="1:9" s="147" customFormat="1" ht="15" x14ac:dyDescent="0.2">
      <c r="A569" s="472">
        <v>550</v>
      </c>
      <c r="B569" s="516"/>
      <c r="C569" s="305"/>
      <c r="D569" s="305"/>
      <c r="E569" s="293"/>
      <c r="F569" s="293"/>
      <c r="G569" s="181"/>
      <c r="H569" s="181"/>
      <c r="I569" s="592"/>
    </row>
    <row r="570" spans="1:9" s="147" customFormat="1" ht="15" x14ac:dyDescent="0.2">
      <c r="A570" s="472">
        <v>551</v>
      </c>
      <c r="B570" s="516"/>
      <c r="C570" s="305"/>
      <c r="D570" s="305"/>
      <c r="E570" s="293"/>
      <c r="F570" s="293"/>
      <c r="G570" s="181"/>
      <c r="H570" s="181"/>
      <c r="I570" s="592"/>
    </row>
    <row r="571" spans="1:9" s="147" customFormat="1" ht="15" x14ac:dyDescent="0.2">
      <c r="A571" s="472">
        <v>552</v>
      </c>
      <c r="B571" s="516"/>
      <c r="C571" s="305"/>
      <c r="D571" s="305"/>
      <c r="E571" s="293"/>
      <c r="F571" s="293"/>
      <c r="G571" s="181"/>
      <c r="H571" s="181"/>
      <c r="I571" s="592"/>
    </row>
    <row r="572" spans="1:9" s="147" customFormat="1" ht="15" x14ac:dyDescent="0.2">
      <c r="A572" s="472">
        <v>553</v>
      </c>
      <c r="B572" s="516"/>
      <c r="C572" s="305"/>
      <c r="D572" s="305"/>
      <c r="E572" s="293"/>
      <c r="F572" s="293"/>
      <c r="G572" s="181"/>
      <c r="H572" s="181"/>
      <c r="I572" s="592"/>
    </row>
    <row r="573" spans="1:9" s="147" customFormat="1" ht="15" x14ac:dyDescent="0.2">
      <c r="A573" s="472">
        <v>554</v>
      </c>
      <c r="B573" s="516"/>
      <c r="C573" s="305"/>
      <c r="D573" s="305"/>
      <c r="E573" s="293"/>
      <c r="F573" s="293"/>
      <c r="G573" s="181"/>
      <c r="H573" s="181"/>
      <c r="I573" s="592"/>
    </row>
    <row r="574" spans="1:9" s="147" customFormat="1" ht="15" x14ac:dyDescent="0.2">
      <c r="A574" s="472">
        <v>555</v>
      </c>
      <c r="B574" s="516"/>
      <c r="C574" s="305"/>
      <c r="D574" s="305"/>
      <c r="E574" s="293"/>
      <c r="F574" s="293"/>
      <c r="G574" s="181"/>
      <c r="H574" s="181"/>
      <c r="I574" s="592"/>
    </row>
    <row r="575" spans="1:9" s="147" customFormat="1" ht="15" x14ac:dyDescent="0.2">
      <c r="A575" s="472">
        <v>556</v>
      </c>
      <c r="B575" s="516"/>
      <c r="C575" s="305"/>
      <c r="D575" s="305"/>
      <c r="E575" s="293"/>
      <c r="F575" s="293"/>
      <c r="G575" s="181"/>
      <c r="H575" s="181"/>
      <c r="I575" s="592"/>
    </row>
    <row r="576" spans="1:9" s="147" customFormat="1" ht="15" x14ac:dyDescent="0.2">
      <c r="A576" s="472">
        <v>557</v>
      </c>
      <c r="B576" s="516"/>
      <c r="C576" s="305"/>
      <c r="D576" s="305"/>
      <c r="E576" s="293"/>
      <c r="F576" s="293"/>
      <c r="G576" s="181"/>
      <c r="H576" s="181"/>
      <c r="I576" s="592"/>
    </row>
    <row r="577" spans="1:9" s="147" customFormat="1" ht="15" x14ac:dyDescent="0.2">
      <c r="A577" s="472">
        <v>558</v>
      </c>
      <c r="B577" s="516"/>
      <c r="C577" s="305"/>
      <c r="D577" s="305"/>
      <c r="E577" s="293"/>
      <c r="F577" s="293"/>
      <c r="G577" s="181"/>
      <c r="H577" s="181"/>
      <c r="I577" s="592"/>
    </row>
    <row r="578" spans="1:9" s="147" customFormat="1" ht="15" x14ac:dyDescent="0.2">
      <c r="A578" s="472">
        <v>559</v>
      </c>
      <c r="B578" s="516"/>
      <c r="C578" s="305"/>
      <c r="D578" s="305"/>
      <c r="E578" s="293"/>
      <c r="F578" s="293"/>
      <c r="G578" s="181"/>
      <c r="H578" s="181"/>
      <c r="I578" s="592"/>
    </row>
    <row r="579" spans="1:9" s="147" customFormat="1" ht="15" x14ac:dyDescent="0.2">
      <c r="A579" s="472">
        <v>560</v>
      </c>
      <c r="B579" s="516"/>
      <c r="C579" s="305"/>
      <c r="D579" s="305"/>
      <c r="E579" s="293"/>
      <c r="F579" s="293"/>
      <c r="G579" s="181"/>
      <c r="H579" s="181"/>
      <c r="I579" s="592"/>
    </row>
    <row r="580" spans="1:9" s="147" customFormat="1" ht="15" x14ac:dyDescent="0.2">
      <c r="A580" s="472">
        <v>561</v>
      </c>
      <c r="B580" s="516"/>
      <c r="C580" s="305"/>
      <c r="D580" s="305"/>
      <c r="E580" s="293"/>
      <c r="F580" s="293"/>
      <c r="G580" s="181"/>
      <c r="H580" s="181"/>
      <c r="I580" s="592"/>
    </row>
    <row r="581" spans="1:9" s="147" customFormat="1" ht="15" x14ac:dyDescent="0.2">
      <c r="A581" s="472">
        <v>562</v>
      </c>
      <c r="B581" s="516"/>
      <c r="C581" s="305"/>
      <c r="D581" s="305"/>
      <c r="E581" s="293"/>
      <c r="F581" s="293"/>
      <c r="G581" s="181"/>
      <c r="H581" s="181"/>
      <c r="I581" s="592"/>
    </row>
    <row r="582" spans="1:9" s="147" customFormat="1" ht="15" x14ac:dyDescent="0.2">
      <c r="A582" s="472">
        <v>563</v>
      </c>
      <c r="B582" s="516"/>
      <c r="C582" s="305"/>
      <c r="D582" s="305"/>
      <c r="E582" s="293"/>
      <c r="F582" s="293"/>
      <c r="G582" s="181"/>
      <c r="H582" s="181"/>
      <c r="I582" s="592"/>
    </row>
    <row r="583" spans="1:9" s="147" customFormat="1" ht="15" x14ac:dyDescent="0.2">
      <c r="A583" s="472">
        <v>564</v>
      </c>
      <c r="B583" s="516"/>
      <c r="C583" s="305"/>
      <c r="D583" s="305"/>
      <c r="E583" s="293"/>
      <c r="F583" s="293"/>
      <c r="G583" s="181"/>
      <c r="H583" s="181"/>
      <c r="I583" s="592"/>
    </row>
    <row r="584" spans="1:9" s="147" customFormat="1" ht="15" x14ac:dyDescent="0.2">
      <c r="A584" s="472">
        <v>565</v>
      </c>
      <c r="B584" s="516"/>
      <c r="C584" s="305"/>
      <c r="D584" s="305"/>
      <c r="E584" s="293"/>
      <c r="F584" s="293"/>
      <c r="G584" s="181"/>
      <c r="H584" s="181"/>
      <c r="I584" s="592"/>
    </row>
    <row r="585" spans="1:9" s="147" customFormat="1" ht="15" x14ac:dyDescent="0.2">
      <c r="A585" s="472">
        <v>566</v>
      </c>
      <c r="B585" s="516"/>
      <c r="C585" s="305"/>
      <c r="D585" s="305"/>
      <c r="E585" s="293"/>
      <c r="F585" s="293"/>
      <c r="G585" s="181"/>
      <c r="H585" s="181"/>
      <c r="I585" s="592"/>
    </row>
    <row r="586" spans="1:9" s="147" customFormat="1" ht="15" x14ac:dyDescent="0.2">
      <c r="A586" s="472">
        <v>567</v>
      </c>
      <c r="B586" s="516"/>
      <c r="C586" s="305"/>
      <c r="D586" s="305"/>
      <c r="E586" s="293"/>
      <c r="F586" s="293"/>
      <c r="G586" s="181"/>
      <c r="H586" s="181"/>
      <c r="I586" s="592"/>
    </row>
    <row r="587" spans="1:9" s="147" customFormat="1" ht="15" x14ac:dyDescent="0.2">
      <c r="A587" s="472">
        <v>568</v>
      </c>
      <c r="B587" s="516"/>
      <c r="C587" s="305"/>
      <c r="D587" s="305"/>
      <c r="E587" s="293"/>
      <c r="F587" s="293"/>
      <c r="G587" s="181"/>
      <c r="H587" s="181"/>
      <c r="I587" s="592"/>
    </row>
    <row r="588" spans="1:9" s="147" customFormat="1" ht="15" x14ac:dyDescent="0.2">
      <c r="A588" s="472">
        <v>569</v>
      </c>
      <c r="B588" s="516"/>
      <c r="C588" s="305"/>
      <c r="D588" s="305"/>
      <c r="E588" s="293"/>
      <c r="F588" s="293"/>
      <c r="G588" s="181"/>
      <c r="H588" s="181"/>
      <c r="I588" s="592"/>
    </row>
    <row r="589" spans="1:9" s="147" customFormat="1" ht="15" x14ac:dyDescent="0.2">
      <c r="A589" s="472">
        <v>570</v>
      </c>
      <c r="B589" s="516"/>
      <c r="C589" s="305"/>
      <c r="D589" s="305"/>
      <c r="E589" s="293"/>
      <c r="F589" s="293"/>
      <c r="G589" s="181"/>
      <c r="H589" s="181"/>
      <c r="I589" s="592"/>
    </row>
    <row r="590" spans="1:9" s="147" customFormat="1" ht="15" x14ac:dyDescent="0.2">
      <c r="A590" s="472">
        <v>571</v>
      </c>
      <c r="B590" s="516"/>
      <c r="C590" s="305"/>
      <c r="D590" s="305"/>
      <c r="E590" s="293"/>
      <c r="F590" s="293"/>
      <c r="G590" s="181"/>
      <c r="H590" s="181"/>
      <c r="I590" s="592"/>
    </row>
    <row r="591" spans="1:9" s="147" customFormat="1" ht="15" x14ac:dyDescent="0.2">
      <c r="A591" s="472">
        <v>572</v>
      </c>
      <c r="B591" s="516"/>
      <c r="C591" s="305"/>
      <c r="D591" s="305"/>
      <c r="E591" s="293"/>
      <c r="F591" s="293"/>
      <c r="G591" s="181"/>
      <c r="H591" s="181"/>
      <c r="I591" s="592"/>
    </row>
    <row r="592" spans="1:9" s="147" customFormat="1" ht="15" x14ac:dyDescent="0.2">
      <c r="A592" s="472">
        <v>573</v>
      </c>
      <c r="B592" s="516"/>
      <c r="C592" s="305"/>
      <c r="D592" s="305"/>
      <c r="E592" s="293"/>
      <c r="F592" s="293"/>
      <c r="G592" s="181"/>
      <c r="H592" s="181"/>
      <c r="I592" s="592"/>
    </row>
    <row r="593" spans="1:9" s="147" customFormat="1" ht="15" x14ac:dyDescent="0.2">
      <c r="A593" s="472">
        <v>574</v>
      </c>
      <c r="B593" s="516"/>
      <c r="C593" s="305"/>
      <c r="D593" s="305"/>
      <c r="E593" s="293"/>
      <c r="F593" s="293"/>
      <c r="G593" s="181"/>
      <c r="H593" s="181"/>
      <c r="I593" s="592"/>
    </row>
    <row r="594" spans="1:9" s="147" customFormat="1" ht="15" x14ac:dyDescent="0.2">
      <c r="A594" s="472">
        <v>575</v>
      </c>
      <c r="B594" s="516"/>
      <c r="C594" s="305"/>
      <c r="D594" s="305"/>
      <c r="E594" s="293"/>
      <c r="F594" s="293"/>
      <c r="G594" s="181"/>
      <c r="H594" s="181"/>
      <c r="I594" s="592"/>
    </row>
    <row r="595" spans="1:9" s="147" customFormat="1" ht="15" x14ac:dyDescent="0.2">
      <c r="A595" s="472">
        <v>576</v>
      </c>
      <c r="B595" s="516"/>
      <c r="C595" s="305"/>
      <c r="D595" s="305"/>
      <c r="E595" s="293"/>
      <c r="F595" s="293"/>
      <c r="G595" s="181"/>
      <c r="H595" s="181"/>
      <c r="I595" s="592"/>
    </row>
    <row r="596" spans="1:9" s="147" customFormat="1" ht="15" x14ac:dyDescent="0.2">
      <c r="A596" s="472">
        <v>577</v>
      </c>
      <c r="B596" s="516"/>
      <c r="C596" s="305"/>
      <c r="D596" s="305"/>
      <c r="E596" s="293"/>
      <c r="F596" s="293"/>
      <c r="G596" s="181"/>
      <c r="H596" s="181"/>
      <c r="I596" s="592"/>
    </row>
    <row r="597" spans="1:9" s="147" customFormat="1" ht="15" x14ac:dyDescent="0.2">
      <c r="A597" s="472">
        <v>578</v>
      </c>
      <c r="B597" s="516"/>
      <c r="C597" s="305"/>
      <c r="D597" s="305"/>
      <c r="E597" s="293"/>
      <c r="F597" s="293"/>
      <c r="G597" s="181"/>
      <c r="H597" s="181"/>
      <c r="I597" s="592"/>
    </row>
    <row r="598" spans="1:9" s="147" customFormat="1" ht="15" x14ac:dyDescent="0.2">
      <c r="A598" s="472">
        <v>579</v>
      </c>
      <c r="B598" s="516"/>
      <c r="C598" s="305"/>
      <c r="D598" s="305"/>
      <c r="E598" s="293"/>
      <c r="F598" s="293"/>
      <c r="G598" s="181"/>
      <c r="H598" s="181"/>
      <c r="I598" s="592"/>
    </row>
    <row r="599" spans="1:9" s="147" customFormat="1" ht="15" x14ac:dyDescent="0.2">
      <c r="A599" s="472">
        <v>580</v>
      </c>
      <c r="B599" s="516"/>
      <c r="C599" s="305"/>
      <c r="D599" s="305"/>
      <c r="E599" s="293"/>
      <c r="F599" s="293"/>
      <c r="G599" s="181"/>
      <c r="H599" s="181"/>
      <c r="I599" s="592"/>
    </row>
    <row r="600" spans="1:9" s="147" customFormat="1" ht="15" x14ac:dyDescent="0.2">
      <c r="A600" s="472">
        <v>581</v>
      </c>
      <c r="B600" s="516"/>
      <c r="C600" s="305"/>
      <c r="D600" s="305"/>
      <c r="E600" s="293"/>
      <c r="F600" s="293"/>
      <c r="G600" s="181"/>
      <c r="H600" s="181"/>
      <c r="I600" s="592"/>
    </row>
    <row r="601" spans="1:9" s="147" customFormat="1" ht="15" x14ac:dyDescent="0.2">
      <c r="A601" s="472">
        <v>582</v>
      </c>
      <c r="B601" s="516"/>
      <c r="C601" s="305"/>
      <c r="D601" s="305"/>
      <c r="E601" s="293"/>
      <c r="F601" s="293"/>
      <c r="G601" s="181"/>
      <c r="H601" s="181"/>
      <c r="I601" s="592"/>
    </row>
    <row r="602" spans="1:9" s="147" customFormat="1" ht="15" x14ac:dyDescent="0.2">
      <c r="A602" s="472">
        <v>583</v>
      </c>
      <c r="B602" s="516"/>
      <c r="C602" s="305"/>
      <c r="D602" s="305"/>
      <c r="E602" s="293"/>
      <c r="F602" s="293"/>
      <c r="G602" s="181"/>
      <c r="H602" s="181"/>
      <c r="I602" s="592"/>
    </row>
    <row r="603" spans="1:9" s="147" customFormat="1" ht="15" x14ac:dyDescent="0.2">
      <c r="A603" s="472">
        <v>584</v>
      </c>
      <c r="B603" s="516"/>
      <c r="C603" s="305"/>
      <c r="D603" s="305"/>
      <c r="E603" s="293"/>
      <c r="F603" s="293"/>
      <c r="G603" s="181"/>
      <c r="H603" s="181"/>
      <c r="I603" s="592"/>
    </row>
    <row r="604" spans="1:9" s="147" customFormat="1" ht="15" x14ac:dyDescent="0.2">
      <c r="A604" s="472">
        <v>585</v>
      </c>
      <c r="B604" s="516"/>
      <c r="C604" s="305"/>
      <c r="D604" s="305"/>
      <c r="E604" s="293"/>
      <c r="F604" s="293"/>
      <c r="G604" s="181"/>
      <c r="H604" s="181"/>
      <c r="I604" s="592"/>
    </row>
    <row r="605" spans="1:9" s="147" customFormat="1" ht="15" x14ac:dyDescent="0.2">
      <c r="A605" s="472">
        <v>586</v>
      </c>
      <c r="B605" s="516"/>
      <c r="C605" s="305"/>
      <c r="D605" s="305"/>
      <c r="E605" s="293"/>
      <c r="F605" s="293"/>
      <c r="G605" s="181"/>
      <c r="H605" s="181"/>
      <c r="I605" s="592"/>
    </row>
    <row r="606" spans="1:9" s="147" customFormat="1" ht="15" x14ac:dyDescent="0.2">
      <c r="A606" s="472">
        <v>587</v>
      </c>
      <c r="B606" s="516"/>
      <c r="C606" s="305"/>
      <c r="D606" s="305"/>
      <c r="E606" s="293"/>
      <c r="F606" s="293"/>
      <c r="G606" s="181"/>
      <c r="H606" s="181"/>
      <c r="I606" s="592"/>
    </row>
    <row r="607" spans="1:9" s="147" customFormat="1" ht="15" x14ac:dyDescent="0.2">
      <c r="A607" s="472">
        <v>588</v>
      </c>
      <c r="B607" s="516"/>
      <c r="C607" s="305"/>
      <c r="D607" s="305"/>
      <c r="E607" s="293"/>
      <c r="F607" s="293"/>
      <c r="G607" s="181"/>
      <c r="H607" s="181"/>
      <c r="I607" s="592"/>
    </row>
    <row r="608" spans="1:9" s="147" customFormat="1" ht="15" x14ac:dyDescent="0.2">
      <c r="A608" s="472">
        <v>589</v>
      </c>
      <c r="B608" s="516"/>
      <c r="C608" s="305"/>
      <c r="D608" s="305"/>
      <c r="E608" s="293"/>
      <c r="F608" s="293"/>
      <c r="G608" s="181"/>
      <c r="H608" s="181"/>
      <c r="I608" s="592"/>
    </row>
    <row r="609" spans="1:9" s="147" customFormat="1" ht="15" x14ac:dyDescent="0.2">
      <c r="A609" s="472">
        <v>590</v>
      </c>
      <c r="B609" s="516"/>
      <c r="C609" s="305"/>
      <c r="D609" s="305"/>
      <c r="E609" s="293"/>
      <c r="F609" s="293"/>
      <c r="G609" s="181"/>
      <c r="H609" s="181"/>
      <c r="I609" s="592"/>
    </row>
    <row r="610" spans="1:9" s="147" customFormat="1" ht="15" x14ac:dyDescent="0.2">
      <c r="A610" s="472">
        <v>591</v>
      </c>
      <c r="B610" s="516"/>
      <c r="C610" s="305"/>
      <c r="D610" s="305"/>
      <c r="E610" s="293"/>
      <c r="F610" s="293"/>
      <c r="G610" s="181"/>
      <c r="H610" s="181"/>
      <c r="I610" s="592"/>
    </row>
    <row r="611" spans="1:9" s="147" customFormat="1" ht="15" x14ac:dyDescent="0.2">
      <c r="A611" s="472">
        <v>592</v>
      </c>
      <c r="B611" s="516"/>
      <c r="C611" s="305"/>
      <c r="D611" s="305"/>
      <c r="E611" s="293"/>
      <c r="F611" s="293"/>
      <c r="G611" s="181"/>
      <c r="H611" s="181"/>
      <c r="I611" s="592"/>
    </row>
    <row r="612" spans="1:9" s="147" customFormat="1" ht="15" x14ac:dyDescent="0.2">
      <c r="A612" s="472">
        <v>593</v>
      </c>
      <c r="B612" s="516"/>
      <c r="C612" s="305"/>
      <c r="D612" s="305"/>
      <c r="E612" s="293"/>
      <c r="F612" s="293"/>
      <c r="G612" s="181"/>
      <c r="H612" s="181"/>
      <c r="I612" s="592"/>
    </row>
    <row r="613" spans="1:9" s="147" customFormat="1" ht="15" x14ac:dyDescent="0.2">
      <c r="A613" s="472">
        <v>594</v>
      </c>
      <c r="B613" s="516"/>
      <c r="C613" s="305"/>
      <c r="D613" s="305"/>
      <c r="E613" s="293"/>
      <c r="F613" s="293"/>
      <c r="G613" s="181"/>
      <c r="H613" s="181"/>
      <c r="I613" s="592"/>
    </row>
    <row r="614" spans="1:9" s="147" customFormat="1" ht="15" x14ac:dyDescent="0.2">
      <c r="A614" s="472">
        <v>595</v>
      </c>
      <c r="B614" s="516"/>
      <c r="C614" s="305"/>
      <c r="D614" s="305"/>
      <c r="E614" s="293"/>
      <c r="F614" s="293"/>
      <c r="G614" s="181"/>
      <c r="H614" s="181"/>
      <c r="I614" s="592"/>
    </row>
    <row r="615" spans="1:9" s="147" customFormat="1" ht="15" x14ac:dyDescent="0.2">
      <c r="A615" s="472">
        <v>596</v>
      </c>
      <c r="B615" s="516"/>
      <c r="C615" s="305"/>
      <c r="D615" s="305"/>
      <c r="E615" s="293"/>
      <c r="F615" s="293"/>
      <c r="G615" s="181"/>
      <c r="H615" s="181"/>
      <c r="I615" s="592"/>
    </row>
    <row r="616" spans="1:9" s="147" customFormat="1" ht="15" x14ac:dyDescent="0.2">
      <c r="A616" s="472">
        <v>597</v>
      </c>
      <c r="B616" s="516"/>
      <c r="C616" s="305"/>
      <c r="D616" s="305"/>
      <c r="E616" s="293"/>
      <c r="F616" s="293"/>
      <c r="G616" s="181"/>
      <c r="H616" s="181"/>
      <c r="I616" s="592"/>
    </row>
    <row r="617" spans="1:9" s="147" customFormat="1" ht="15" x14ac:dyDescent="0.2">
      <c r="A617" s="472">
        <v>598</v>
      </c>
      <c r="B617" s="516"/>
      <c r="C617" s="305"/>
      <c r="D617" s="305"/>
      <c r="E617" s="293"/>
      <c r="F617" s="293"/>
      <c r="G617" s="181"/>
      <c r="H617" s="181"/>
      <c r="I617" s="592"/>
    </row>
    <row r="618" spans="1:9" s="147" customFormat="1" ht="15" x14ac:dyDescent="0.2">
      <c r="A618" s="472">
        <v>599</v>
      </c>
      <c r="B618" s="516"/>
      <c r="C618" s="305"/>
      <c r="D618" s="305"/>
      <c r="E618" s="293"/>
      <c r="F618" s="293"/>
      <c r="G618" s="181"/>
      <c r="H618" s="181"/>
      <c r="I618" s="592"/>
    </row>
    <row r="619" spans="1:9" s="147" customFormat="1" ht="15" x14ac:dyDescent="0.2">
      <c r="A619" s="472">
        <v>600</v>
      </c>
      <c r="B619" s="516"/>
      <c r="C619" s="305"/>
      <c r="D619" s="305"/>
      <c r="E619" s="293"/>
      <c r="F619" s="293"/>
      <c r="G619" s="181"/>
      <c r="H619" s="181"/>
      <c r="I619" s="592"/>
    </row>
    <row r="620" spans="1:9" s="147" customFormat="1" ht="15" x14ac:dyDescent="0.2">
      <c r="A620" s="472">
        <v>601</v>
      </c>
      <c r="B620" s="516"/>
      <c r="C620" s="305"/>
      <c r="D620" s="305"/>
      <c r="E620" s="293"/>
      <c r="F620" s="293"/>
      <c r="G620" s="181"/>
      <c r="H620" s="181"/>
      <c r="I620" s="592"/>
    </row>
    <row r="621" spans="1:9" s="147" customFormat="1" ht="15" x14ac:dyDescent="0.2">
      <c r="A621" s="472">
        <v>602</v>
      </c>
      <c r="B621" s="516"/>
      <c r="C621" s="305"/>
      <c r="D621" s="305"/>
      <c r="E621" s="293"/>
      <c r="F621" s="293"/>
      <c r="G621" s="181"/>
      <c r="H621" s="181"/>
      <c r="I621" s="592"/>
    </row>
    <row r="622" spans="1:9" s="147" customFormat="1" ht="15" x14ac:dyDescent="0.2">
      <c r="A622" s="472">
        <v>603</v>
      </c>
      <c r="B622" s="516"/>
      <c r="C622" s="305"/>
      <c r="D622" s="305"/>
      <c r="E622" s="293"/>
      <c r="F622" s="293"/>
      <c r="G622" s="181"/>
      <c r="H622" s="181"/>
      <c r="I622" s="592"/>
    </row>
    <row r="623" spans="1:9" s="147" customFormat="1" ht="15" x14ac:dyDescent="0.2">
      <c r="A623" s="472">
        <v>604</v>
      </c>
      <c r="B623" s="516"/>
      <c r="C623" s="305"/>
      <c r="D623" s="305"/>
      <c r="E623" s="293"/>
      <c r="F623" s="293"/>
      <c r="G623" s="181"/>
      <c r="H623" s="181"/>
      <c r="I623" s="592"/>
    </row>
    <row r="624" spans="1:9" s="147" customFormat="1" ht="15" x14ac:dyDescent="0.2">
      <c r="A624" s="472">
        <v>605</v>
      </c>
      <c r="B624" s="516"/>
      <c r="C624" s="305"/>
      <c r="D624" s="305"/>
      <c r="E624" s="293"/>
      <c r="F624" s="293"/>
      <c r="G624" s="181"/>
      <c r="H624" s="181"/>
      <c r="I624" s="592"/>
    </row>
    <row r="625" spans="1:9" s="147" customFormat="1" ht="15" x14ac:dyDescent="0.2">
      <c r="A625" s="472">
        <v>606</v>
      </c>
      <c r="B625" s="516"/>
      <c r="C625" s="305"/>
      <c r="D625" s="305"/>
      <c r="E625" s="293"/>
      <c r="F625" s="293"/>
      <c r="G625" s="181"/>
      <c r="H625" s="181"/>
      <c r="I625" s="592"/>
    </row>
    <row r="626" spans="1:9" s="147" customFormat="1" ht="15" x14ac:dyDescent="0.2">
      <c r="A626" s="472">
        <v>607</v>
      </c>
      <c r="B626" s="516"/>
      <c r="C626" s="305"/>
      <c r="D626" s="305"/>
      <c r="E626" s="293"/>
      <c r="F626" s="293"/>
      <c r="G626" s="181"/>
      <c r="H626" s="181"/>
      <c r="I626" s="592"/>
    </row>
    <row r="627" spans="1:9" s="147" customFormat="1" ht="15" x14ac:dyDescent="0.2">
      <c r="A627" s="472">
        <v>608</v>
      </c>
      <c r="B627" s="516"/>
      <c r="C627" s="305"/>
      <c r="D627" s="305"/>
      <c r="E627" s="293"/>
      <c r="F627" s="293"/>
      <c r="G627" s="181"/>
      <c r="H627" s="181"/>
      <c r="I627" s="592"/>
    </row>
    <row r="628" spans="1:9" s="147" customFormat="1" ht="15" x14ac:dyDescent="0.2">
      <c r="A628" s="472">
        <v>609</v>
      </c>
      <c r="B628" s="516"/>
      <c r="C628" s="305"/>
      <c r="D628" s="305"/>
      <c r="E628" s="293"/>
      <c r="F628" s="293"/>
      <c r="G628" s="181"/>
      <c r="H628" s="181"/>
      <c r="I628" s="592"/>
    </row>
    <row r="629" spans="1:9" s="147" customFormat="1" ht="15" x14ac:dyDescent="0.2">
      <c r="A629" s="472">
        <v>610</v>
      </c>
      <c r="B629" s="516"/>
      <c r="C629" s="305"/>
      <c r="D629" s="305"/>
      <c r="E629" s="293"/>
      <c r="F629" s="293"/>
      <c r="G629" s="181"/>
      <c r="H629" s="181"/>
      <c r="I629" s="592"/>
    </row>
    <row r="630" spans="1:9" s="147" customFormat="1" ht="15" x14ac:dyDescent="0.2">
      <c r="A630" s="472">
        <v>611</v>
      </c>
      <c r="B630" s="516"/>
      <c r="C630" s="305"/>
      <c r="D630" s="305"/>
      <c r="E630" s="293"/>
      <c r="F630" s="293"/>
      <c r="G630" s="181"/>
      <c r="H630" s="181"/>
      <c r="I630" s="592"/>
    </row>
    <row r="631" spans="1:9" s="147" customFormat="1" ht="15" x14ac:dyDescent="0.2">
      <c r="A631" s="472">
        <v>612</v>
      </c>
      <c r="B631" s="516"/>
      <c r="C631" s="305"/>
      <c r="D631" s="305"/>
      <c r="E631" s="293"/>
      <c r="F631" s="293"/>
      <c r="G631" s="181"/>
      <c r="H631" s="181"/>
      <c r="I631" s="592"/>
    </row>
    <row r="632" spans="1:9" s="147" customFormat="1" ht="15" x14ac:dyDescent="0.2">
      <c r="A632" s="472">
        <v>613</v>
      </c>
      <c r="B632" s="516"/>
      <c r="C632" s="305"/>
      <c r="D632" s="305"/>
      <c r="E632" s="293"/>
      <c r="F632" s="293"/>
      <c r="G632" s="181"/>
      <c r="H632" s="181"/>
      <c r="I632" s="592"/>
    </row>
    <row r="633" spans="1:9" s="147" customFormat="1" ht="15" x14ac:dyDescent="0.2">
      <c r="A633" s="472">
        <v>614</v>
      </c>
      <c r="B633" s="516"/>
      <c r="C633" s="305"/>
      <c r="D633" s="305"/>
      <c r="E633" s="293"/>
      <c r="F633" s="293"/>
      <c r="G633" s="181"/>
      <c r="H633" s="181"/>
      <c r="I633" s="592"/>
    </row>
    <row r="634" spans="1:9" s="147" customFormat="1" ht="15" x14ac:dyDescent="0.2">
      <c r="A634" s="472">
        <v>615</v>
      </c>
      <c r="B634" s="516"/>
      <c r="C634" s="305"/>
      <c r="D634" s="305"/>
      <c r="E634" s="293"/>
      <c r="F634" s="293"/>
      <c r="G634" s="181"/>
      <c r="H634" s="181"/>
      <c r="I634" s="592"/>
    </row>
    <row r="635" spans="1:9" s="147" customFormat="1" ht="15" x14ac:dyDescent="0.2">
      <c r="A635" s="472">
        <v>616</v>
      </c>
      <c r="B635" s="516"/>
      <c r="C635" s="305"/>
      <c r="D635" s="305"/>
      <c r="E635" s="293"/>
      <c r="F635" s="293"/>
      <c r="G635" s="181"/>
      <c r="H635" s="181"/>
      <c r="I635" s="592"/>
    </row>
    <row r="636" spans="1:9" s="147" customFormat="1" ht="15" x14ac:dyDescent="0.2">
      <c r="A636" s="472">
        <v>617</v>
      </c>
      <c r="B636" s="516"/>
      <c r="C636" s="305"/>
      <c r="D636" s="305"/>
      <c r="E636" s="293"/>
      <c r="F636" s="293"/>
      <c r="G636" s="181"/>
      <c r="H636" s="181"/>
      <c r="I636" s="592"/>
    </row>
    <row r="637" spans="1:9" s="147" customFormat="1" ht="15" x14ac:dyDescent="0.2">
      <c r="A637" s="472">
        <v>618</v>
      </c>
      <c r="B637" s="516"/>
      <c r="C637" s="305"/>
      <c r="D637" s="305"/>
      <c r="E637" s="293"/>
      <c r="F637" s="293"/>
      <c r="G637" s="181"/>
      <c r="H637" s="181"/>
      <c r="I637" s="592"/>
    </row>
    <row r="638" spans="1:9" s="147" customFormat="1" ht="15" x14ac:dyDescent="0.2">
      <c r="A638" s="472">
        <v>619</v>
      </c>
      <c r="B638" s="516"/>
      <c r="C638" s="305"/>
      <c r="D638" s="305"/>
      <c r="E638" s="293"/>
      <c r="F638" s="293"/>
      <c r="G638" s="181"/>
      <c r="H638" s="181"/>
      <c r="I638" s="592"/>
    </row>
    <row r="639" spans="1:9" s="147" customFormat="1" ht="15" x14ac:dyDescent="0.2">
      <c r="A639" s="472">
        <v>620</v>
      </c>
      <c r="B639" s="516"/>
      <c r="C639" s="305"/>
      <c r="D639" s="305"/>
      <c r="E639" s="293"/>
      <c r="F639" s="293"/>
      <c r="G639" s="181"/>
      <c r="H639" s="181"/>
      <c r="I639" s="592"/>
    </row>
    <row r="640" spans="1:9" s="147" customFormat="1" ht="15" x14ac:dyDescent="0.2">
      <c r="A640" s="472">
        <v>621</v>
      </c>
      <c r="B640" s="516"/>
      <c r="C640" s="305"/>
      <c r="D640" s="305"/>
      <c r="E640" s="293"/>
      <c r="F640" s="293"/>
      <c r="G640" s="181"/>
      <c r="H640" s="181"/>
      <c r="I640" s="592"/>
    </row>
    <row r="641" spans="1:9" s="147" customFormat="1" ht="15" x14ac:dyDescent="0.2">
      <c r="A641" s="472">
        <v>622</v>
      </c>
      <c r="B641" s="516"/>
      <c r="C641" s="305"/>
      <c r="D641" s="305"/>
      <c r="E641" s="293"/>
      <c r="F641" s="293"/>
      <c r="G641" s="181"/>
      <c r="H641" s="181"/>
      <c r="I641" s="592"/>
    </row>
    <row r="642" spans="1:9" s="147" customFormat="1" ht="15" x14ac:dyDescent="0.2">
      <c r="A642" s="472">
        <v>623</v>
      </c>
      <c r="B642" s="516"/>
      <c r="C642" s="305"/>
      <c r="D642" s="305"/>
      <c r="E642" s="293"/>
      <c r="F642" s="293"/>
      <c r="G642" s="181"/>
      <c r="H642" s="181"/>
      <c r="I642" s="592"/>
    </row>
    <row r="643" spans="1:9" s="147" customFormat="1" ht="15" x14ac:dyDescent="0.2">
      <c r="A643" s="472">
        <v>624</v>
      </c>
      <c r="B643" s="516"/>
      <c r="C643" s="305"/>
      <c r="D643" s="305"/>
      <c r="E643" s="293"/>
      <c r="F643" s="293"/>
      <c r="G643" s="181"/>
      <c r="H643" s="181"/>
      <c r="I643" s="592"/>
    </row>
    <row r="644" spans="1:9" s="147" customFormat="1" ht="15" x14ac:dyDescent="0.2">
      <c r="A644" s="472">
        <v>625</v>
      </c>
      <c r="B644" s="516"/>
      <c r="C644" s="305"/>
      <c r="D644" s="305"/>
      <c r="E644" s="293"/>
      <c r="F644" s="293"/>
      <c r="G644" s="181"/>
      <c r="H644" s="181"/>
      <c r="I644" s="592"/>
    </row>
    <row r="645" spans="1:9" s="147" customFormat="1" ht="15" x14ac:dyDescent="0.2">
      <c r="A645" s="472">
        <v>626</v>
      </c>
      <c r="B645" s="516"/>
      <c r="C645" s="305"/>
      <c r="D645" s="305"/>
      <c r="E645" s="293"/>
      <c r="F645" s="293"/>
      <c r="G645" s="181"/>
      <c r="H645" s="181"/>
      <c r="I645" s="592"/>
    </row>
    <row r="646" spans="1:9" s="147" customFormat="1" ht="15" x14ac:dyDescent="0.2">
      <c r="A646" s="472">
        <v>627</v>
      </c>
      <c r="B646" s="516"/>
      <c r="C646" s="305"/>
      <c r="D646" s="305"/>
      <c r="E646" s="293"/>
      <c r="F646" s="293"/>
      <c r="G646" s="181"/>
      <c r="H646" s="181"/>
      <c r="I646" s="592"/>
    </row>
    <row r="647" spans="1:9" s="147" customFormat="1" ht="15" x14ac:dyDescent="0.2">
      <c r="A647" s="472">
        <v>628</v>
      </c>
      <c r="B647" s="516"/>
      <c r="C647" s="305"/>
      <c r="D647" s="305"/>
      <c r="E647" s="293"/>
      <c r="F647" s="293"/>
      <c r="G647" s="181"/>
      <c r="H647" s="181"/>
      <c r="I647" s="592"/>
    </row>
    <row r="648" spans="1:9" s="147" customFormat="1" ht="15" x14ac:dyDescent="0.2">
      <c r="A648" s="472">
        <v>629</v>
      </c>
      <c r="B648" s="516"/>
      <c r="C648" s="305"/>
      <c r="D648" s="305"/>
      <c r="E648" s="293"/>
      <c r="F648" s="293"/>
      <c r="G648" s="181"/>
      <c r="H648" s="181"/>
      <c r="I648" s="592"/>
    </row>
    <row r="649" spans="1:9" s="147" customFormat="1" ht="15" x14ac:dyDescent="0.2">
      <c r="A649" s="472">
        <v>630</v>
      </c>
      <c r="B649" s="516"/>
      <c r="C649" s="305"/>
      <c r="D649" s="305"/>
      <c r="E649" s="293"/>
      <c r="F649" s="293"/>
      <c r="G649" s="181"/>
      <c r="H649" s="181"/>
      <c r="I649" s="592"/>
    </row>
    <row r="650" spans="1:9" s="147" customFormat="1" ht="15" x14ac:dyDescent="0.2">
      <c r="A650" s="472">
        <v>631</v>
      </c>
      <c r="B650" s="516"/>
      <c r="C650" s="305"/>
      <c r="D650" s="305"/>
      <c r="E650" s="293"/>
      <c r="F650" s="293"/>
      <c r="G650" s="181"/>
      <c r="H650" s="181"/>
      <c r="I650" s="592"/>
    </row>
    <row r="651" spans="1:9" s="147" customFormat="1" ht="15" x14ac:dyDescent="0.2">
      <c r="A651" s="472">
        <v>632</v>
      </c>
      <c r="B651" s="516"/>
      <c r="C651" s="305"/>
      <c r="D651" s="305"/>
      <c r="E651" s="293"/>
      <c r="F651" s="293"/>
      <c r="G651" s="181"/>
      <c r="H651" s="181"/>
      <c r="I651" s="592"/>
    </row>
    <row r="652" spans="1:9" s="147" customFormat="1" ht="15" x14ac:dyDescent="0.2">
      <c r="A652" s="472">
        <v>633</v>
      </c>
      <c r="B652" s="516"/>
      <c r="C652" s="305"/>
      <c r="D652" s="305"/>
      <c r="E652" s="293"/>
      <c r="F652" s="293"/>
      <c r="G652" s="181"/>
      <c r="H652" s="181"/>
      <c r="I652" s="592"/>
    </row>
    <row r="653" spans="1:9" s="147" customFormat="1" ht="15" x14ac:dyDescent="0.2">
      <c r="A653" s="472">
        <v>634</v>
      </c>
      <c r="B653" s="516"/>
      <c r="C653" s="305"/>
      <c r="D653" s="305"/>
      <c r="E653" s="293"/>
      <c r="F653" s="293"/>
      <c r="G653" s="181"/>
      <c r="H653" s="181"/>
      <c r="I653" s="592"/>
    </row>
    <row r="654" spans="1:9" s="147" customFormat="1" ht="15" x14ac:dyDescent="0.2">
      <c r="A654" s="472">
        <v>635</v>
      </c>
      <c r="B654" s="516"/>
      <c r="C654" s="305"/>
      <c r="D654" s="305"/>
      <c r="E654" s="293"/>
      <c r="F654" s="293"/>
      <c r="G654" s="181"/>
      <c r="H654" s="181"/>
      <c r="I654" s="592"/>
    </row>
    <row r="655" spans="1:9" s="147" customFormat="1" ht="15" x14ac:dyDescent="0.2">
      <c r="A655" s="472">
        <v>636</v>
      </c>
      <c r="B655" s="516"/>
      <c r="C655" s="305"/>
      <c r="D655" s="305"/>
      <c r="E655" s="293"/>
      <c r="F655" s="293"/>
      <c r="G655" s="181"/>
      <c r="H655" s="181"/>
      <c r="I655" s="592"/>
    </row>
    <row r="656" spans="1:9" s="147" customFormat="1" ht="15" x14ac:dyDescent="0.2">
      <c r="A656" s="472">
        <v>637</v>
      </c>
      <c r="B656" s="516"/>
      <c r="C656" s="305"/>
      <c r="D656" s="305"/>
      <c r="E656" s="293"/>
      <c r="F656" s="293"/>
      <c r="G656" s="181"/>
      <c r="H656" s="181"/>
      <c r="I656" s="592"/>
    </row>
    <row r="657" spans="1:9" s="147" customFormat="1" ht="15" x14ac:dyDescent="0.2">
      <c r="A657" s="472">
        <v>638</v>
      </c>
      <c r="B657" s="516"/>
      <c r="C657" s="305"/>
      <c r="D657" s="305"/>
      <c r="E657" s="293"/>
      <c r="F657" s="293"/>
      <c r="G657" s="181"/>
      <c r="H657" s="181"/>
      <c r="I657" s="592"/>
    </row>
    <row r="658" spans="1:9" s="147" customFormat="1" ht="15" x14ac:dyDescent="0.2">
      <c r="A658" s="472">
        <v>639</v>
      </c>
      <c r="B658" s="516"/>
      <c r="C658" s="305"/>
      <c r="D658" s="305"/>
      <c r="E658" s="293"/>
      <c r="F658" s="293"/>
      <c r="G658" s="181"/>
      <c r="H658" s="181"/>
      <c r="I658" s="592"/>
    </row>
    <row r="659" spans="1:9" s="147" customFormat="1" ht="15" x14ac:dyDescent="0.2">
      <c r="A659" s="472">
        <v>640</v>
      </c>
      <c r="B659" s="516"/>
      <c r="C659" s="305"/>
      <c r="D659" s="305"/>
      <c r="E659" s="293"/>
      <c r="F659" s="293"/>
      <c r="G659" s="181"/>
      <c r="H659" s="181"/>
      <c r="I659" s="592"/>
    </row>
    <row r="660" spans="1:9" s="147" customFormat="1" ht="15" x14ac:dyDescent="0.2">
      <c r="A660" s="472">
        <v>641</v>
      </c>
      <c r="B660" s="516"/>
      <c r="C660" s="305"/>
      <c r="D660" s="305"/>
      <c r="E660" s="293"/>
      <c r="F660" s="293"/>
      <c r="G660" s="181"/>
      <c r="H660" s="181"/>
      <c r="I660" s="592"/>
    </row>
    <row r="661" spans="1:9" s="147" customFormat="1" ht="15" x14ac:dyDescent="0.2">
      <c r="A661" s="472">
        <v>642</v>
      </c>
      <c r="B661" s="516"/>
      <c r="C661" s="305"/>
      <c r="D661" s="305"/>
      <c r="E661" s="293"/>
      <c r="F661" s="293"/>
      <c r="G661" s="181"/>
      <c r="H661" s="181"/>
      <c r="I661" s="592"/>
    </row>
    <row r="662" spans="1:9" s="147" customFormat="1" ht="15" x14ac:dyDescent="0.2">
      <c r="A662" s="472">
        <v>643</v>
      </c>
      <c r="B662" s="516"/>
      <c r="C662" s="305"/>
      <c r="D662" s="305"/>
      <c r="E662" s="293"/>
      <c r="F662" s="293"/>
      <c r="G662" s="181"/>
      <c r="H662" s="181"/>
      <c r="I662" s="592"/>
    </row>
    <row r="663" spans="1:9" s="147" customFormat="1" ht="15" x14ac:dyDescent="0.2">
      <c r="A663" s="472">
        <v>644</v>
      </c>
      <c r="B663" s="516"/>
      <c r="C663" s="305"/>
      <c r="D663" s="305"/>
      <c r="E663" s="293"/>
      <c r="F663" s="293"/>
      <c r="G663" s="181"/>
      <c r="H663" s="181"/>
      <c r="I663" s="592"/>
    </row>
    <row r="664" spans="1:9" s="147" customFormat="1" ht="15" x14ac:dyDescent="0.2">
      <c r="A664" s="472">
        <v>645</v>
      </c>
      <c r="B664" s="516"/>
      <c r="C664" s="305"/>
      <c r="D664" s="305"/>
      <c r="E664" s="293"/>
      <c r="F664" s="293"/>
      <c r="G664" s="181"/>
      <c r="H664" s="181"/>
      <c r="I664" s="592"/>
    </row>
    <row r="665" spans="1:9" s="147" customFormat="1" ht="15" x14ac:dyDescent="0.2">
      <c r="A665" s="472">
        <v>646</v>
      </c>
      <c r="B665" s="516"/>
      <c r="C665" s="305"/>
      <c r="D665" s="305"/>
      <c r="E665" s="293"/>
      <c r="F665" s="293"/>
      <c r="G665" s="181"/>
      <c r="H665" s="181"/>
      <c r="I665" s="592"/>
    </row>
    <row r="666" spans="1:9" s="147" customFormat="1" ht="15" x14ac:dyDescent="0.2">
      <c r="A666" s="472">
        <v>647</v>
      </c>
      <c r="B666" s="516"/>
      <c r="C666" s="305"/>
      <c r="D666" s="305"/>
      <c r="E666" s="293"/>
      <c r="F666" s="293"/>
      <c r="G666" s="181"/>
      <c r="H666" s="181"/>
      <c r="I666" s="592"/>
    </row>
    <row r="667" spans="1:9" s="147" customFormat="1" ht="15" x14ac:dyDescent="0.2">
      <c r="A667" s="472">
        <v>648</v>
      </c>
      <c r="B667" s="516"/>
      <c r="C667" s="305"/>
      <c r="D667" s="305"/>
      <c r="E667" s="293"/>
      <c r="F667" s="293"/>
      <c r="G667" s="181"/>
      <c r="H667" s="181"/>
      <c r="I667" s="592"/>
    </row>
    <row r="668" spans="1:9" s="147" customFormat="1" ht="15" x14ac:dyDescent="0.2">
      <c r="A668" s="472">
        <v>649</v>
      </c>
      <c r="B668" s="516"/>
      <c r="C668" s="305"/>
      <c r="D668" s="305"/>
      <c r="E668" s="293"/>
      <c r="F668" s="293"/>
      <c r="G668" s="181"/>
      <c r="H668" s="181"/>
      <c r="I668" s="592"/>
    </row>
    <row r="669" spans="1:9" s="147" customFormat="1" ht="15" x14ac:dyDescent="0.2">
      <c r="A669" s="472">
        <v>650</v>
      </c>
      <c r="B669" s="516"/>
      <c r="C669" s="305"/>
      <c r="D669" s="305"/>
      <c r="E669" s="293"/>
      <c r="F669" s="293"/>
      <c r="G669" s="181"/>
      <c r="H669" s="181"/>
      <c r="I669" s="592"/>
    </row>
    <row r="670" spans="1:9" s="147" customFormat="1" ht="15" x14ac:dyDescent="0.2">
      <c r="A670" s="472">
        <v>651</v>
      </c>
      <c r="B670" s="516"/>
      <c r="C670" s="305"/>
      <c r="D670" s="305"/>
      <c r="E670" s="293"/>
      <c r="F670" s="293"/>
      <c r="G670" s="181"/>
      <c r="H670" s="181"/>
      <c r="I670" s="592"/>
    </row>
    <row r="671" spans="1:9" s="147" customFormat="1" ht="15" x14ac:dyDescent="0.2">
      <c r="A671" s="472">
        <v>652</v>
      </c>
      <c r="B671" s="516"/>
      <c r="C671" s="305"/>
      <c r="D671" s="305"/>
      <c r="E671" s="293"/>
      <c r="F671" s="293"/>
      <c r="G671" s="181"/>
      <c r="H671" s="181"/>
      <c r="I671" s="592"/>
    </row>
    <row r="672" spans="1:9" s="147" customFormat="1" ht="15" x14ac:dyDescent="0.2">
      <c r="A672" s="472">
        <v>653</v>
      </c>
      <c r="B672" s="516"/>
      <c r="C672" s="305"/>
      <c r="D672" s="305"/>
      <c r="E672" s="293"/>
      <c r="F672" s="293"/>
      <c r="G672" s="181"/>
      <c r="H672" s="181"/>
      <c r="I672" s="592"/>
    </row>
    <row r="673" spans="1:9" s="147" customFormat="1" ht="15" x14ac:dyDescent="0.2">
      <c r="A673" s="472">
        <v>654</v>
      </c>
      <c r="B673" s="516"/>
      <c r="C673" s="305"/>
      <c r="D673" s="305"/>
      <c r="E673" s="293"/>
      <c r="F673" s="293"/>
      <c r="G673" s="181"/>
      <c r="H673" s="181"/>
      <c r="I673" s="592"/>
    </row>
    <row r="674" spans="1:9" s="147" customFormat="1" ht="15" x14ac:dyDescent="0.2">
      <c r="A674" s="472">
        <v>655</v>
      </c>
      <c r="B674" s="516"/>
      <c r="C674" s="305"/>
      <c r="D674" s="305"/>
      <c r="E674" s="293"/>
      <c r="F674" s="293"/>
      <c r="G674" s="181"/>
      <c r="H674" s="181"/>
      <c r="I674" s="592"/>
    </row>
    <row r="675" spans="1:9" s="147" customFormat="1" ht="15" x14ac:dyDescent="0.2">
      <c r="A675" s="472">
        <v>656</v>
      </c>
      <c r="B675" s="516"/>
      <c r="C675" s="305"/>
      <c r="D675" s="305"/>
      <c r="E675" s="293"/>
      <c r="F675" s="293"/>
      <c r="G675" s="181"/>
      <c r="H675" s="181"/>
      <c r="I675" s="592"/>
    </row>
    <row r="676" spans="1:9" s="147" customFormat="1" ht="15" x14ac:dyDescent="0.2">
      <c r="A676" s="472">
        <v>657</v>
      </c>
      <c r="B676" s="516"/>
      <c r="C676" s="305"/>
      <c r="D676" s="305"/>
      <c r="E676" s="293"/>
      <c r="F676" s="293"/>
      <c r="G676" s="181"/>
      <c r="H676" s="181"/>
      <c r="I676" s="592"/>
    </row>
    <row r="677" spans="1:9" s="147" customFormat="1" ht="15" x14ac:dyDescent="0.2">
      <c r="A677" s="472">
        <v>658</v>
      </c>
      <c r="B677" s="516"/>
      <c r="C677" s="305"/>
      <c r="D677" s="305"/>
      <c r="E677" s="293"/>
      <c r="F677" s="293"/>
      <c r="G677" s="181"/>
      <c r="H677" s="181"/>
      <c r="I677" s="592"/>
    </row>
    <row r="678" spans="1:9" s="147" customFormat="1" ht="15" x14ac:dyDescent="0.2">
      <c r="A678" s="472">
        <v>659</v>
      </c>
      <c r="B678" s="516"/>
      <c r="C678" s="305"/>
      <c r="D678" s="305"/>
      <c r="E678" s="293"/>
      <c r="F678" s="293"/>
      <c r="G678" s="181"/>
      <c r="H678" s="181"/>
      <c r="I678" s="592"/>
    </row>
    <row r="679" spans="1:9" s="147" customFormat="1" ht="15" x14ac:dyDescent="0.2">
      <c r="A679" s="472">
        <v>660</v>
      </c>
      <c r="B679" s="516"/>
      <c r="C679" s="305"/>
      <c r="D679" s="305"/>
      <c r="E679" s="293"/>
      <c r="F679" s="293"/>
      <c r="G679" s="181"/>
      <c r="H679" s="181"/>
      <c r="I679" s="592"/>
    </row>
    <row r="680" spans="1:9" s="147" customFormat="1" ht="15" x14ac:dyDescent="0.2">
      <c r="A680" s="472">
        <v>661</v>
      </c>
      <c r="B680" s="516"/>
      <c r="C680" s="305"/>
      <c r="D680" s="305"/>
      <c r="E680" s="293"/>
      <c r="F680" s="293"/>
      <c r="G680" s="181"/>
      <c r="H680" s="181"/>
      <c r="I680" s="592"/>
    </row>
    <row r="681" spans="1:9" s="147" customFormat="1" ht="15" x14ac:dyDescent="0.2">
      <c r="A681" s="472">
        <v>662</v>
      </c>
      <c r="B681" s="516"/>
      <c r="C681" s="305"/>
      <c r="D681" s="305"/>
      <c r="E681" s="293"/>
      <c r="F681" s="293"/>
      <c r="G681" s="181"/>
      <c r="H681" s="181"/>
      <c r="I681" s="592"/>
    </row>
    <row r="682" spans="1:9" s="147" customFormat="1" ht="15" x14ac:dyDescent="0.2">
      <c r="A682" s="472">
        <v>663</v>
      </c>
      <c r="B682" s="516"/>
      <c r="C682" s="305"/>
      <c r="D682" s="305"/>
      <c r="E682" s="293"/>
      <c r="F682" s="293"/>
      <c r="G682" s="181"/>
      <c r="H682" s="181"/>
      <c r="I682" s="592"/>
    </row>
    <row r="683" spans="1:9" s="147" customFormat="1" ht="15" x14ac:dyDescent="0.2">
      <c r="A683" s="472">
        <v>664</v>
      </c>
      <c r="B683" s="516"/>
      <c r="C683" s="305"/>
      <c r="D683" s="305"/>
      <c r="E683" s="293"/>
      <c r="F683" s="293"/>
      <c r="G683" s="181"/>
      <c r="H683" s="181"/>
      <c r="I683" s="592"/>
    </row>
    <row r="684" spans="1:9" s="147" customFormat="1" ht="15" x14ac:dyDescent="0.2">
      <c r="A684" s="472">
        <v>665</v>
      </c>
      <c r="B684" s="516"/>
      <c r="C684" s="305"/>
      <c r="D684" s="305"/>
      <c r="E684" s="293"/>
      <c r="F684" s="293"/>
      <c r="G684" s="181"/>
      <c r="H684" s="181"/>
      <c r="I684" s="592"/>
    </row>
    <row r="685" spans="1:9" s="147" customFormat="1" ht="15" x14ac:dyDescent="0.2">
      <c r="A685" s="472">
        <v>666</v>
      </c>
      <c r="B685" s="516"/>
      <c r="C685" s="305"/>
      <c r="D685" s="305"/>
      <c r="E685" s="293"/>
      <c r="F685" s="293"/>
      <c r="G685" s="181"/>
      <c r="H685" s="181"/>
      <c r="I685" s="592"/>
    </row>
    <row r="686" spans="1:9" s="147" customFormat="1" ht="15" x14ac:dyDescent="0.2">
      <c r="A686" s="472">
        <v>667</v>
      </c>
      <c r="B686" s="516"/>
      <c r="C686" s="305"/>
      <c r="D686" s="305"/>
      <c r="E686" s="293"/>
      <c r="F686" s="293"/>
      <c r="G686" s="181"/>
      <c r="H686" s="181"/>
      <c r="I686" s="592"/>
    </row>
    <row r="687" spans="1:9" s="147" customFormat="1" ht="15" x14ac:dyDescent="0.2">
      <c r="A687" s="472">
        <v>668</v>
      </c>
      <c r="B687" s="516"/>
      <c r="C687" s="305"/>
      <c r="D687" s="305"/>
      <c r="E687" s="293"/>
      <c r="F687" s="293"/>
      <c r="G687" s="181"/>
      <c r="H687" s="181"/>
      <c r="I687" s="592"/>
    </row>
    <row r="688" spans="1:9" s="147" customFormat="1" ht="15" x14ac:dyDescent="0.2">
      <c r="A688" s="472">
        <v>669</v>
      </c>
      <c r="B688" s="516"/>
      <c r="C688" s="305"/>
      <c r="D688" s="305"/>
      <c r="E688" s="293"/>
      <c r="F688" s="293"/>
      <c r="G688" s="181"/>
      <c r="H688" s="181"/>
      <c r="I688" s="592"/>
    </row>
    <row r="689" spans="1:9" s="147" customFormat="1" ht="15" x14ac:dyDescent="0.2">
      <c r="A689" s="472">
        <v>670</v>
      </c>
      <c r="B689" s="516"/>
      <c r="C689" s="305"/>
      <c r="D689" s="305"/>
      <c r="E689" s="293"/>
      <c r="F689" s="293"/>
      <c r="G689" s="181"/>
      <c r="H689" s="181"/>
      <c r="I689" s="592"/>
    </row>
    <row r="690" spans="1:9" s="147" customFormat="1" ht="15" x14ac:dyDescent="0.2">
      <c r="A690" s="472">
        <v>671</v>
      </c>
      <c r="B690" s="516"/>
      <c r="C690" s="305"/>
      <c r="D690" s="305"/>
      <c r="E690" s="293"/>
      <c r="F690" s="293"/>
      <c r="G690" s="181"/>
      <c r="H690" s="181"/>
      <c r="I690" s="592"/>
    </row>
    <row r="691" spans="1:9" s="147" customFormat="1" ht="15" x14ac:dyDescent="0.2">
      <c r="A691" s="472">
        <v>672</v>
      </c>
      <c r="B691" s="516"/>
      <c r="C691" s="305"/>
      <c r="D691" s="305"/>
      <c r="E691" s="293"/>
      <c r="F691" s="293"/>
      <c r="G691" s="181"/>
      <c r="H691" s="181"/>
      <c r="I691" s="592"/>
    </row>
    <row r="692" spans="1:9" s="147" customFormat="1" ht="15" x14ac:dyDescent="0.2">
      <c r="A692" s="472">
        <v>673</v>
      </c>
      <c r="B692" s="516"/>
      <c r="C692" s="305"/>
      <c r="D692" s="305"/>
      <c r="E692" s="293"/>
      <c r="F692" s="293"/>
      <c r="G692" s="181"/>
      <c r="H692" s="181"/>
      <c r="I692" s="592"/>
    </row>
    <row r="693" spans="1:9" s="147" customFormat="1" ht="15" x14ac:dyDescent="0.2">
      <c r="A693" s="472">
        <v>674</v>
      </c>
      <c r="B693" s="516"/>
      <c r="C693" s="305"/>
      <c r="D693" s="305"/>
      <c r="E693" s="293"/>
      <c r="F693" s="293"/>
      <c r="G693" s="181"/>
      <c r="H693" s="181"/>
      <c r="I693" s="592"/>
    </row>
    <row r="694" spans="1:9" s="147" customFormat="1" ht="15" x14ac:dyDescent="0.2">
      <c r="A694" s="472">
        <v>675</v>
      </c>
      <c r="B694" s="516"/>
      <c r="C694" s="305"/>
      <c r="D694" s="305"/>
      <c r="E694" s="293"/>
      <c r="F694" s="293"/>
      <c r="G694" s="181"/>
      <c r="H694" s="181"/>
      <c r="I694" s="592"/>
    </row>
    <row r="695" spans="1:9" s="147" customFormat="1" ht="15" x14ac:dyDescent="0.2">
      <c r="A695" s="472">
        <v>676</v>
      </c>
      <c r="B695" s="516"/>
      <c r="C695" s="305"/>
      <c r="D695" s="305"/>
      <c r="E695" s="293"/>
      <c r="F695" s="293"/>
      <c r="G695" s="181"/>
      <c r="H695" s="181"/>
      <c r="I695" s="592"/>
    </row>
    <row r="696" spans="1:9" s="147" customFormat="1" ht="15" x14ac:dyDescent="0.2">
      <c r="A696" s="472">
        <v>677</v>
      </c>
      <c r="B696" s="516"/>
      <c r="C696" s="305"/>
      <c r="D696" s="305"/>
      <c r="E696" s="293"/>
      <c r="F696" s="293"/>
      <c r="G696" s="181"/>
      <c r="H696" s="181"/>
      <c r="I696" s="592"/>
    </row>
    <row r="697" spans="1:9" s="147" customFormat="1" ht="15" x14ac:dyDescent="0.2">
      <c r="A697" s="472">
        <v>678</v>
      </c>
      <c r="B697" s="516"/>
      <c r="C697" s="305"/>
      <c r="D697" s="305"/>
      <c r="E697" s="293"/>
      <c r="F697" s="293"/>
      <c r="G697" s="181"/>
      <c r="H697" s="181"/>
      <c r="I697" s="592"/>
    </row>
    <row r="698" spans="1:9" s="147" customFormat="1" ht="15" x14ac:dyDescent="0.2">
      <c r="A698" s="472">
        <v>679</v>
      </c>
      <c r="B698" s="516"/>
      <c r="C698" s="305"/>
      <c r="D698" s="305"/>
      <c r="E698" s="293"/>
      <c r="F698" s="293"/>
      <c r="G698" s="181"/>
      <c r="H698" s="181"/>
      <c r="I698" s="592"/>
    </row>
    <row r="699" spans="1:9" s="147" customFormat="1" ht="15" x14ac:dyDescent="0.2">
      <c r="A699" s="472">
        <v>680</v>
      </c>
      <c r="B699" s="516"/>
      <c r="C699" s="305"/>
      <c r="D699" s="305"/>
      <c r="E699" s="293"/>
      <c r="F699" s="293"/>
      <c r="G699" s="181"/>
      <c r="H699" s="181"/>
      <c r="I699" s="592"/>
    </row>
    <row r="700" spans="1:9" s="147" customFormat="1" ht="15" x14ac:dyDescent="0.2">
      <c r="A700" s="472">
        <v>681</v>
      </c>
      <c r="B700" s="516"/>
      <c r="C700" s="305"/>
      <c r="D700" s="305"/>
      <c r="E700" s="293"/>
      <c r="F700" s="293"/>
      <c r="G700" s="181"/>
      <c r="H700" s="181"/>
      <c r="I700" s="592"/>
    </row>
    <row r="701" spans="1:9" s="147" customFormat="1" ht="15" x14ac:dyDescent="0.2">
      <c r="A701" s="472">
        <v>682</v>
      </c>
      <c r="B701" s="516"/>
      <c r="C701" s="305"/>
      <c r="D701" s="305"/>
      <c r="E701" s="293"/>
      <c r="F701" s="293"/>
      <c r="G701" s="181"/>
      <c r="H701" s="181"/>
      <c r="I701" s="592"/>
    </row>
    <row r="702" spans="1:9" s="147" customFormat="1" ht="15" x14ac:dyDescent="0.2">
      <c r="A702" s="472">
        <v>683</v>
      </c>
      <c r="B702" s="516"/>
      <c r="C702" s="305"/>
      <c r="D702" s="305"/>
      <c r="E702" s="293"/>
      <c r="F702" s="293"/>
      <c r="G702" s="181"/>
      <c r="H702" s="181"/>
      <c r="I702" s="592"/>
    </row>
    <row r="703" spans="1:9" s="147" customFormat="1" ht="15" x14ac:dyDescent="0.2">
      <c r="A703" s="472">
        <v>684</v>
      </c>
      <c r="B703" s="516"/>
      <c r="C703" s="305"/>
      <c r="D703" s="305"/>
      <c r="E703" s="293"/>
      <c r="F703" s="293"/>
      <c r="G703" s="181"/>
      <c r="H703" s="181"/>
      <c r="I703" s="592"/>
    </row>
    <row r="704" spans="1:9" s="147" customFormat="1" ht="15" x14ac:dyDescent="0.2">
      <c r="A704" s="472">
        <v>685</v>
      </c>
      <c r="B704" s="516"/>
      <c r="C704" s="305"/>
      <c r="D704" s="305"/>
      <c r="E704" s="293"/>
      <c r="F704" s="293"/>
      <c r="G704" s="181"/>
      <c r="H704" s="181"/>
      <c r="I704" s="592"/>
    </row>
    <row r="705" spans="1:9" s="147" customFormat="1" ht="15" x14ac:dyDescent="0.2">
      <c r="A705" s="472">
        <v>686</v>
      </c>
      <c r="B705" s="516"/>
      <c r="C705" s="305"/>
      <c r="D705" s="305"/>
      <c r="E705" s="293"/>
      <c r="F705" s="293"/>
      <c r="G705" s="181"/>
      <c r="H705" s="181"/>
      <c r="I705" s="592"/>
    </row>
    <row r="706" spans="1:9" s="147" customFormat="1" ht="15" x14ac:dyDescent="0.2">
      <c r="A706" s="472">
        <v>687</v>
      </c>
      <c r="B706" s="516"/>
      <c r="C706" s="305"/>
      <c r="D706" s="305"/>
      <c r="E706" s="293"/>
      <c r="F706" s="293"/>
      <c r="G706" s="181"/>
      <c r="H706" s="181"/>
      <c r="I706" s="592"/>
    </row>
    <row r="707" spans="1:9" s="147" customFormat="1" ht="15" x14ac:dyDescent="0.2">
      <c r="A707" s="472">
        <v>688</v>
      </c>
      <c r="B707" s="516"/>
      <c r="C707" s="305"/>
      <c r="D707" s="305"/>
      <c r="E707" s="293"/>
      <c r="F707" s="293"/>
      <c r="G707" s="181"/>
      <c r="H707" s="181"/>
      <c r="I707" s="592"/>
    </row>
    <row r="708" spans="1:9" s="147" customFormat="1" ht="15" x14ac:dyDescent="0.2">
      <c r="A708" s="472">
        <v>689</v>
      </c>
      <c r="B708" s="516"/>
      <c r="C708" s="305"/>
      <c r="D708" s="305"/>
      <c r="E708" s="293"/>
      <c r="F708" s="293"/>
      <c r="G708" s="181"/>
      <c r="H708" s="181"/>
      <c r="I708" s="592"/>
    </row>
    <row r="709" spans="1:9" s="147" customFormat="1" ht="15" x14ac:dyDescent="0.2">
      <c r="A709" s="472">
        <v>690</v>
      </c>
      <c r="B709" s="516"/>
      <c r="C709" s="305"/>
      <c r="D709" s="305"/>
      <c r="E709" s="293"/>
      <c r="F709" s="293"/>
      <c r="G709" s="181"/>
      <c r="H709" s="181"/>
      <c r="I709" s="592"/>
    </row>
    <row r="710" spans="1:9" s="147" customFormat="1" ht="15" x14ac:dyDescent="0.2">
      <c r="A710" s="472">
        <v>691</v>
      </c>
      <c r="B710" s="516"/>
      <c r="C710" s="305"/>
      <c r="D710" s="305"/>
      <c r="E710" s="293"/>
      <c r="F710" s="293"/>
      <c r="G710" s="181"/>
      <c r="H710" s="181"/>
      <c r="I710" s="592"/>
    </row>
    <row r="711" spans="1:9" s="147" customFormat="1" ht="15" x14ac:dyDescent="0.2">
      <c r="A711" s="472">
        <v>692</v>
      </c>
      <c r="B711" s="516"/>
      <c r="C711" s="305"/>
      <c r="D711" s="305"/>
      <c r="E711" s="293"/>
      <c r="F711" s="293"/>
      <c r="G711" s="181"/>
      <c r="H711" s="181"/>
      <c r="I711" s="592"/>
    </row>
    <row r="712" spans="1:9" s="147" customFormat="1" ht="15" x14ac:dyDescent="0.2">
      <c r="A712" s="472">
        <v>693</v>
      </c>
      <c r="B712" s="516"/>
      <c r="C712" s="305"/>
      <c r="D712" s="305"/>
      <c r="E712" s="293"/>
      <c r="F712" s="293"/>
      <c r="G712" s="181"/>
      <c r="H712" s="181"/>
      <c r="I712" s="592"/>
    </row>
    <row r="713" spans="1:9" s="147" customFormat="1" ht="15" x14ac:dyDescent="0.2">
      <c r="A713" s="472">
        <v>694</v>
      </c>
      <c r="B713" s="516"/>
      <c r="C713" s="305"/>
      <c r="D713" s="305"/>
      <c r="E713" s="293"/>
      <c r="F713" s="293"/>
      <c r="G713" s="181"/>
      <c r="H713" s="181"/>
      <c r="I713" s="592"/>
    </row>
    <row r="714" spans="1:9" s="147" customFormat="1" ht="15" x14ac:dyDescent="0.2">
      <c r="A714" s="472">
        <v>695</v>
      </c>
      <c r="B714" s="516"/>
      <c r="C714" s="305"/>
      <c r="D714" s="305"/>
      <c r="E714" s="293"/>
      <c r="F714" s="293"/>
      <c r="G714" s="181"/>
      <c r="H714" s="181"/>
      <c r="I714" s="592"/>
    </row>
    <row r="715" spans="1:9" s="147" customFormat="1" ht="15" x14ac:dyDescent="0.2">
      <c r="A715" s="472">
        <v>696</v>
      </c>
      <c r="B715" s="516"/>
      <c r="C715" s="305"/>
      <c r="D715" s="305"/>
      <c r="E715" s="293"/>
      <c r="F715" s="293"/>
      <c r="G715" s="181"/>
      <c r="H715" s="181"/>
      <c r="I715" s="592"/>
    </row>
    <row r="716" spans="1:9" s="147" customFormat="1" ht="15" x14ac:dyDescent="0.2">
      <c r="A716" s="472">
        <v>697</v>
      </c>
      <c r="B716" s="516"/>
      <c r="C716" s="305"/>
      <c r="D716" s="305"/>
      <c r="E716" s="293"/>
      <c r="F716" s="293"/>
      <c r="G716" s="181"/>
      <c r="H716" s="181"/>
      <c r="I716" s="592"/>
    </row>
    <row r="717" spans="1:9" s="147" customFormat="1" ht="15" x14ac:dyDescent="0.2">
      <c r="A717" s="472">
        <v>698</v>
      </c>
      <c r="B717" s="516"/>
      <c r="C717" s="305"/>
      <c r="D717" s="305"/>
      <c r="E717" s="293"/>
      <c r="F717" s="293"/>
      <c r="G717" s="181"/>
      <c r="H717" s="181"/>
      <c r="I717" s="592"/>
    </row>
    <row r="718" spans="1:9" s="147" customFormat="1" ht="15" x14ac:dyDescent="0.2">
      <c r="A718" s="472">
        <v>699</v>
      </c>
      <c r="B718" s="516"/>
      <c r="C718" s="305"/>
      <c r="D718" s="305"/>
      <c r="E718" s="293"/>
      <c r="F718" s="293"/>
      <c r="G718" s="181"/>
      <c r="H718" s="181"/>
      <c r="I718" s="592"/>
    </row>
    <row r="719" spans="1:9" s="147" customFormat="1" ht="15" x14ac:dyDescent="0.2">
      <c r="A719" s="472">
        <v>700</v>
      </c>
      <c r="B719" s="516"/>
      <c r="C719" s="305"/>
      <c r="D719" s="305"/>
      <c r="E719" s="293"/>
      <c r="F719" s="293"/>
      <c r="G719" s="181"/>
      <c r="H719" s="181"/>
      <c r="I719" s="592"/>
    </row>
    <row r="720" spans="1:9" s="147" customFormat="1" ht="15" x14ac:dyDescent="0.2">
      <c r="A720" s="472">
        <v>701</v>
      </c>
      <c r="B720" s="516"/>
      <c r="C720" s="305"/>
      <c r="D720" s="305"/>
      <c r="E720" s="293"/>
      <c r="F720" s="293"/>
      <c r="G720" s="181"/>
      <c r="H720" s="181"/>
      <c r="I720" s="592"/>
    </row>
    <row r="721" spans="1:9" s="147" customFormat="1" ht="15" x14ac:dyDescent="0.2">
      <c r="A721" s="472">
        <v>702</v>
      </c>
      <c r="B721" s="516"/>
      <c r="C721" s="305"/>
      <c r="D721" s="305"/>
      <c r="E721" s="293"/>
      <c r="F721" s="293"/>
      <c r="G721" s="181"/>
      <c r="H721" s="181"/>
      <c r="I721" s="592"/>
    </row>
    <row r="722" spans="1:9" s="147" customFormat="1" ht="15" x14ac:dyDescent="0.2">
      <c r="A722" s="472">
        <v>703</v>
      </c>
      <c r="B722" s="516"/>
      <c r="C722" s="305"/>
      <c r="D722" s="305"/>
      <c r="E722" s="293"/>
      <c r="F722" s="293"/>
      <c r="G722" s="181"/>
      <c r="H722" s="181"/>
      <c r="I722" s="592"/>
    </row>
    <row r="723" spans="1:9" s="147" customFormat="1" ht="15" x14ac:dyDescent="0.2">
      <c r="A723" s="472">
        <v>704</v>
      </c>
      <c r="B723" s="516"/>
      <c r="C723" s="305"/>
      <c r="D723" s="305"/>
      <c r="E723" s="293"/>
      <c r="F723" s="293"/>
      <c r="G723" s="181"/>
      <c r="H723" s="181"/>
      <c r="I723" s="592"/>
    </row>
    <row r="724" spans="1:9" s="147" customFormat="1" ht="15" x14ac:dyDescent="0.2">
      <c r="A724" s="472">
        <v>705</v>
      </c>
      <c r="B724" s="516"/>
      <c r="C724" s="305"/>
      <c r="D724" s="305"/>
      <c r="E724" s="293"/>
      <c r="F724" s="293"/>
      <c r="G724" s="181"/>
      <c r="H724" s="181"/>
      <c r="I724" s="592"/>
    </row>
    <row r="725" spans="1:9" s="147" customFormat="1" ht="15" x14ac:dyDescent="0.2">
      <c r="A725" s="472">
        <v>706</v>
      </c>
      <c r="B725" s="516"/>
      <c r="C725" s="305"/>
      <c r="D725" s="305"/>
      <c r="E725" s="293"/>
      <c r="F725" s="293"/>
      <c r="G725" s="181"/>
      <c r="H725" s="181"/>
      <c r="I725" s="592"/>
    </row>
    <row r="726" spans="1:9" s="147" customFormat="1" ht="15" x14ac:dyDescent="0.2">
      <c r="A726" s="472">
        <v>707</v>
      </c>
      <c r="B726" s="516"/>
      <c r="C726" s="305"/>
      <c r="D726" s="305"/>
      <c r="E726" s="293"/>
      <c r="F726" s="293"/>
      <c r="G726" s="181"/>
      <c r="H726" s="181"/>
      <c r="I726" s="592"/>
    </row>
    <row r="727" spans="1:9" s="147" customFormat="1" ht="15" x14ac:dyDescent="0.2">
      <c r="A727" s="472">
        <v>708</v>
      </c>
      <c r="B727" s="516"/>
      <c r="C727" s="305"/>
      <c r="D727" s="305"/>
      <c r="E727" s="293"/>
      <c r="F727" s="293"/>
      <c r="G727" s="181"/>
      <c r="H727" s="181"/>
      <c r="I727" s="592"/>
    </row>
    <row r="728" spans="1:9" s="147" customFormat="1" ht="15" x14ac:dyDescent="0.2">
      <c r="A728" s="472">
        <v>709</v>
      </c>
      <c r="B728" s="516"/>
      <c r="C728" s="305"/>
      <c r="D728" s="305"/>
      <c r="E728" s="293"/>
      <c r="F728" s="293"/>
      <c r="G728" s="181"/>
      <c r="H728" s="181"/>
      <c r="I728" s="592"/>
    </row>
    <row r="729" spans="1:9" s="147" customFormat="1" ht="15" x14ac:dyDescent="0.2">
      <c r="A729" s="472">
        <v>710</v>
      </c>
      <c r="B729" s="516"/>
      <c r="C729" s="305"/>
      <c r="D729" s="305"/>
      <c r="E729" s="293"/>
      <c r="F729" s="293"/>
      <c r="G729" s="181"/>
      <c r="H729" s="181"/>
      <c r="I729" s="592"/>
    </row>
    <row r="730" spans="1:9" s="147" customFormat="1" ht="15" x14ac:dyDescent="0.2">
      <c r="A730" s="472">
        <v>711</v>
      </c>
      <c r="B730" s="516"/>
      <c r="C730" s="305"/>
      <c r="D730" s="305"/>
      <c r="E730" s="293"/>
      <c r="F730" s="293"/>
      <c r="G730" s="181"/>
      <c r="H730" s="181"/>
      <c r="I730" s="592"/>
    </row>
    <row r="731" spans="1:9" s="147" customFormat="1" ht="15" x14ac:dyDescent="0.2">
      <c r="A731" s="472">
        <v>712</v>
      </c>
      <c r="B731" s="516"/>
      <c r="C731" s="305"/>
      <c r="D731" s="305"/>
      <c r="E731" s="293"/>
      <c r="F731" s="293"/>
      <c r="G731" s="181"/>
      <c r="H731" s="181"/>
      <c r="I731" s="592"/>
    </row>
    <row r="732" spans="1:9" s="147" customFormat="1" ht="15" x14ac:dyDescent="0.2">
      <c r="A732" s="472">
        <v>713</v>
      </c>
      <c r="B732" s="516"/>
      <c r="C732" s="305"/>
      <c r="D732" s="305"/>
      <c r="E732" s="293"/>
      <c r="F732" s="293"/>
      <c r="G732" s="181"/>
      <c r="H732" s="181"/>
      <c r="I732" s="592"/>
    </row>
    <row r="733" spans="1:9" s="147" customFormat="1" ht="15" x14ac:dyDescent="0.2">
      <c r="A733" s="472">
        <v>714</v>
      </c>
      <c r="B733" s="516"/>
      <c r="C733" s="305"/>
      <c r="D733" s="305"/>
      <c r="E733" s="293"/>
      <c r="F733" s="293"/>
      <c r="G733" s="181"/>
      <c r="H733" s="181"/>
      <c r="I733" s="592"/>
    </row>
    <row r="734" spans="1:9" s="147" customFormat="1" ht="15" x14ac:dyDescent="0.2">
      <c r="A734" s="472">
        <v>715</v>
      </c>
      <c r="B734" s="516"/>
      <c r="C734" s="305"/>
      <c r="D734" s="305"/>
      <c r="E734" s="293"/>
      <c r="F734" s="293"/>
      <c r="G734" s="181"/>
      <c r="H734" s="181"/>
      <c r="I734" s="592"/>
    </row>
    <row r="735" spans="1:9" s="147" customFormat="1" ht="15" x14ac:dyDescent="0.2">
      <c r="A735" s="472">
        <v>716</v>
      </c>
      <c r="B735" s="516"/>
      <c r="C735" s="305"/>
      <c r="D735" s="305"/>
      <c r="E735" s="293"/>
      <c r="F735" s="293"/>
      <c r="G735" s="181"/>
      <c r="H735" s="181"/>
      <c r="I735" s="592"/>
    </row>
    <row r="736" spans="1:9" s="147" customFormat="1" ht="15" x14ac:dyDescent="0.2">
      <c r="A736" s="472">
        <v>717</v>
      </c>
      <c r="B736" s="516"/>
      <c r="C736" s="305"/>
      <c r="D736" s="305"/>
      <c r="E736" s="293"/>
      <c r="F736" s="293"/>
      <c r="G736" s="181"/>
      <c r="H736" s="181"/>
      <c r="I736" s="592"/>
    </row>
    <row r="737" spans="1:9" s="147" customFormat="1" ht="15" x14ac:dyDescent="0.2">
      <c r="A737" s="472">
        <v>718</v>
      </c>
      <c r="B737" s="516"/>
      <c r="C737" s="305"/>
      <c r="D737" s="305"/>
      <c r="E737" s="293"/>
      <c r="F737" s="293"/>
      <c r="G737" s="181"/>
      <c r="H737" s="181"/>
      <c r="I737" s="592"/>
    </row>
    <row r="738" spans="1:9" s="147" customFormat="1" ht="15" x14ac:dyDescent="0.2">
      <c r="A738" s="472">
        <v>719</v>
      </c>
      <c r="B738" s="516"/>
      <c r="C738" s="305"/>
      <c r="D738" s="305"/>
      <c r="E738" s="293"/>
      <c r="F738" s="293"/>
      <c r="G738" s="181"/>
      <c r="H738" s="181"/>
      <c r="I738" s="592"/>
    </row>
    <row r="739" spans="1:9" s="147" customFormat="1" ht="15" x14ac:dyDescent="0.2">
      <c r="A739" s="472">
        <v>720</v>
      </c>
      <c r="B739" s="516"/>
      <c r="C739" s="305"/>
      <c r="D739" s="305"/>
      <c r="E739" s="293"/>
      <c r="F739" s="293"/>
      <c r="G739" s="181"/>
      <c r="H739" s="181"/>
      <c r="I739" s="592"/>
    </row>
    <row r="740" spans="1:9" s="147" customFormat="1" ht="15" x14ac:dyDescent="0.2">
      <c r="A740" s="472">
        <v>721</v>
      </c>
      <c r="B740" s="516"/>
      <c r="C740" s="305"/>
      <c r="D740" s="305"/>
      <c r="E740" s="293"/>
      <c r="F740" s="293"/>
      <c r="G740" s="181"/>
      <c r="H740" s="181"/>
      <c r="I740" s="592"/>
    </row>
    <row r="741" spans="1:9" s="147" customFormat="1" ht="15" x14ac:dyDescent="0.2">
      <c r="A741" s="472">
        <v>722</v>
      </c>
      <c r="B741" s="516"/>
      <c r="C741" s="305"/>
      <c r="D741" s="305"/>
      <c r="E741" s="293"/>
      <c r="F741" s="293"/>
      <c r="G741" s="181"/>
      <c r="H741" s="181"/>
      <c r="I741" s="592"/>
    </row>
    <row r="742" spans="1:9" s="147" customFormat="1" ht="15" x14ac:dyDescent="0.2">
      <c r="A742" s="472">
        <v>723</v>
      </c>
      <c r="B742" s="516"/>
      <c r="C742" s="305"/>
      <c r="D742" s="305"/>
      <c r="E742" s="293"/>
      <c r="F742" s="293"/>
      <c r="G742" s="181"/>
      <c r="H742" s="181"/>
      <c r="I742" s="592"/>
    </row>
    <row r="743" spans="1:9" s="147" customFormat="1" ht="15" x14ac:dyDescent="0.2">
      <c r="A743" s="472">
        <v>724</v>
      </c>
      <c r="B743" s="516"/>
      <c r="C743" s="305"/>
      <c r="D743" s="305"/>
      <c r="E743" s="293"/>
      <c r="F743" s="293"/>
      <c r="G743" s="181"/>
      <c r="H743" s="181"/>
      <c r="I743" s="592"/>
    </row>
    <row r="744" spans="1:9" s="147" customFormat="1" ht="15" x14ac:dyDescent="0.2">
      <c r="A744" s="472">
        <v>725</v>
      </c>
      <c r="B744" s="516"/>
      <c r="C744" s="305"/>
      <c r="D744" s="305"/>
      <c r="E744" s="293"/>
      <c r="F744" s="293"/>
      <c r="G744" s="181"/>
      <c r="H744" s="181"/>
      <c r="I744" s="592"/>
    </row>
    <row r="745" spans="1:9" s="147" customFormat="1" ht="15" x14ac:dyDescent="0.2">
      <c r="A745" s="472">
        <v>726</v>
      </c>
      <c r="B745" s="516"/>
      <c r="C745" s="305"/>
      <c r="D745" s="305"/>
      <c r="E745" s="293"/>
      <c r="F745" s="293"/>
      <c r="G745" s="181"/>
      <c r="H745" s="181"/>
      <c r="I745" s="592"/>
    </row>
    <row r="746" spans="1:9" s="147" customFormat="1" ht="15" x14ac:dyDescent="0.2">
      <c r="A746" s="472">
        <v>727</v>
      </c>
      <c r="B746" s="516"/>
      <c r="C746" s="305"/>
      <c r="D746" s="305"/>
      <c r="E746" s="293"/>
      <c r="F746" s="293"/>
      <c r="G746" s="181"/>
      <c r="H746" s="181"/>
      <c r="I746" s="592"/>
    </row>
    <row r="747" spans="1:9" s="147" customFormat="1" ht="15" x14ac:dyDescent="0.2">
      <c r="A747" s="472">
        <v>728</v>
      </c>
      <c r="B747" s="516"/>
      <c r="C747" s="305"/>
      <c r="D747" s="305"/>
      <c r="E747" s="293"/>
      <c r="F747" s="293"/>
      <c r="G747" s="181"/>
      <c r="H747" s="181"/>
      <c r="I747" s="592"/>
    </row>
    <row r="748" spans="1:9" s="147" customFormat="1" ht="15" x14ac:dyDescent="0.2">
      <c r="A748" s="472">
        <v>729</v>
      </c>
      <c r="B748" s="516"/>
      <c r="C748" s="305"/>
      <c r="D748" s="305"/>
      <c r="E748" s="293"/>
      <c r="F748" s="293"/>
      <c r="G748" s="181"/>
      <c r="H748" s="181"/>
      <c r="I748" s="592"/>
    </row>
    <row r="749" spans="1:9" s="147" customFormat="1" ht="15" x14ac:dyDescent="0.2">
      <c r="A749" s="472">
        <v>730</v>
      </c>
      <c r="B749" s="516"/>
      <c r="C749" s="305"/>
      <c r="D749" s="305"/>
      <c r="E749" s="293"/>
      <c r="F749" s="293"/>
      <c r="G749" s="181"/>
      <c r="H749" s="181"/>
      <c r="I749" s="592"/>
    </row>
    <row r="750" spans="1:9" s="147" customFormat="1" ht="15" x14ac:dyDescent="0.2">
      <c r="A750" s="472">
        <v>731</v>
      </c>
      <c r="B750" s="516"/>
      <c r="C750" s="305"/>
      <c r="D750" s="305"/>
      <c r="E750" s="293"/>
      <c r="F750" s="293"/>
      <c r="G750" s="181"/>
      <c r="H750" s="181"/>
      <c r="I750" s="592"/>
    </row>
    <row r="751" spans="1:9" s="147" customFormat="1" ht="15" x14ac:dyDescent="0.2">
      <c r="A751" s="472">
        <v>732</v>
      </c>
      <c r="B751" s="516"/>
      <c r="C751" s="305"/>
      <c r="D751" s="305"/>
      <c r="E751" s="293"/>
      <c r="F751" s="293"/>
      <c r="G751" s="181"/>
      <c r="H751" s="181"/>
      <c r="I751" s="592"/>
    </row>
    <row r="752" spans="1:9" s="147" customFormat="1" ht="15" x14ac:dyDescent="0.2">
      <c r="A752" s="472">
        <v>733</v>
      </c>
      <c r="B752" s="516"/>
      <c r="C752" s="305"/>
      <c r="D752" s="305"/>
      <c r="E752" s="293"/>
      <c r="F752" s="293"/>
      <c r="G752" s="181"/>
      <c r="H752" s="181"/>
      <c r="I752" s="592"/>
    </row>
    <row r="753" spans="1:9" s="147" customFormat="1" ht="15" x14ac:dyDescent="0.2">
      <c r="A753" s="472">
        <v>734</v>
      </c>
      <c r="B753" s="516"/>
      <c r="C753" s="305"/>
      <c r="D753" s="305"/>
      <c r="E753" s="293"/>
      <c r="F753" s="293"/>
      <c r="G753" s="181"/>
      <c r="H753" s="181"/>
      <c r="I753" s="592"/>
    </row>
    <row r="754" spans="1:9" s="147" customFormat="1" ht="15" x14ac:dyDescent="0.2">
      <c r="A754" s="472">
        <v>735</v>
      </c>
      <c r="B754" s="516"/>
      <c r="C754" s="305"/>
      <c r="D754" s="305"/>
      <c r="E754" s="293"/>
      <c r="F754" s="293"/>
      <c r="G754" s="181"/>
      <c r="H754" s="181"/>
      <c r="I754" s="592"/>
    </row>
    <row r="755" spans="1:9" s="147" customFormat="1" ht="15" x14ac:dyDescent="0.2">
      <c r="A755" s="472">
        <v>736</v>
      </c>
      <c r="B755" s="516"/>
      <c r="C755" s="305"/>
      <c r="D755" s="305"/>
      <c r="E755" s="293"/>
      <c r="F755" s="293"/>
      <c r="G755" s="181"/>
      <c r="H755" s="181"/>
      <c r="I755" s="592"/>
    </row>
    <row r="756" spans="1:9" s="147" customFormat="1" ht="15" x14ac:dyDescent="0.2">
      <c r="A756" s="472">
        <v>737</v>
      </c>
      <c r="B756" s="516"/>
      <c r="C756" s="305"/>
      <c r="D756" s="305"/>
      <c r="E756" s="293"/>
      <c r="F756" s="293"/>
      <c r="G756" s="181"/>
      <c r="H756" s="181"/>
      <c r="I756" s="592"/>
    </row>
    <row r="757" spans="1:9" s="147" customFormat="1" ht="15" x14ac:dyDescent="0.2">
      <c r="A757" s="472">
        <v>738</v>
      </c>
      <c r="B757" s="516"/>
      <c r="C757" s="305"/>
      <c r="D757" s="305"/>
      <c r="E757" s="293"/>
      <c r="F757" s="293"/>
      <c r="G757" s="181"/>
      <c r="H757" s="181"/>
      <c r="I757" s="592"/>
    </row>
    <row r="758" spans="1:9" s="147" customFormat="1" ht="15" x14ac:dyDescent="0.2">
      <c r="A758" s="472">
        <v>739</v>
      </c>
      <c r="B758" s="516"/>
      <c r="C758" s="305"/>
      <c r="D758" s="305"/>
      <c r="E758" s="293"/>
      <c r="F758" s="293"/>
      <c r="G758" s="181"/>
      <c r="H758" s="181"/>
      <c r="I758" s="592"/>
    </row>
    <row r="759" spans="1:9" s="147" customFormat="1" ht="15" x14ac:dyDescent="0.2">
      <c r="A759" s="472">
        <v>740</v>
      </c>
      <c r="B759" s="516"/>
      <c r="C759" s="305"/>
      <c r="D759" s="305"/>
      <c r="E759" s="293"/>
      <c r="F759" s="293"/>
      <c r="G759" s="181"/>
      <c r="H759" s="181"/>
      <c r="I759" s="592"/>
    </row>
    <row r="760" spans="1:9" s="147" customFormat="1" ht="15" x14ac:dyDescent="0.2">
      <c r="A760" s="472">
        <v>741</v>
      </c>
      <c r="B760" s="516"/>
      <c r="C760" s="305"/>
      <c r="D760" s="305"/>
      <c r="E760" s="293"/>
      <c r="F760" s="293"/>
      <c r="G760" s="181"/>
      <c r="H760" s="181"/>
      <c r="I760" s="592"/>
    </row>
    <row r="761" spans="1:9" s="147" customFormat="1" ht="15" x14ac:dyDescent="0.2">
      <c r="A761" s="472">
        <v>742</v>
      </c>
      <c r="B761" s="516"/>
      <c r="C761" s="305"/>
      <c r="D761" s="305"/>
      <c r="E761" s="293"/>
      <c r="F761" s="293"/>
      <c r="G761" s="181"/>
      <c r="H761" s="181"/>
      <c r="I761" s="592"/>
    </row>
    <row r="762" spans="1:9" s="147" customFormat="1" ht="15" x14ac:dyDescent="0.2">
      <c r="A762" s="472">
        <v>743</v>
      </c>
      <c r="B762" s="516"/>
      <c r="C762" s="305"/>
      <c r="D762" s="305"/>
      <c r="E762" s="293"/>
      <c r="F762" s="293"/>
      <c r="G762" s="181"/>
      <c r="H762" s="181"/>
      <c r="I762" s="592"/>
    </row>
    <row r="763" spans="1:9" s="147" customFormat="1" ht="15" x14ac:dyDescent="0.2">
      <c r="A763" s="472">
        <v>744</v>
      </c>
      <c r="B763" s="516"/>
      <c r="C763" s="305"/>
      <c r="D763" s="305"/>
      <c r="E763" s="293"/>
      <c r="F763" s="293"/>
      <c r="G763" s="181"/>
      <c r="H763" s="181"/>
      <c r="I763" s="592"/>
    </row>
    <row r="764" spans="1:9" s="147" customFormat="1" ht="15" x14ac:dyDescent="0.2">
      <c r="A764" s="472">
        <v>745</v>
      </c>
      <c r="B764" s="516"/>
      <c r="C764" s="305"/>
      <c r="D764" s="305"/>
      <c r="E764" s="293"/>
      <c r="F764" s="293"/>
      <c r="G764" s="181"/>
      <c r="H764" s="181"/>
      <c r="I764" s="592"/>
    </row>
    <row r="765" spans="1:9" s="147" customFormat="1" ht="15" x14ac:dyDescent="0.2">
      <c r="A765" s="472">
        <v>746</v>
      </c>
      <c r="B765" s="516"/>
      <c r="C765" s="305"/>
      <c r="D765" s="305"/>
      <c r="E765" s="293"/>
      <c r="F765" s="293"/>
      <c r="G765" s="181"/>
      <c r="H765" s="181"/>
      <c r="I765" s="592"/>
    </row>
    <row r="766" spans="1:9" s="147" customFormat="1" ht="15" x14ac:dyDescent="0.2">
      <c r="A766" s="472">
        <v>747</v>
      </c>
      <c r="B766" s="516"/>
      <c r="C766" s="305"/>
      <c r="D766" s="305"/>
      <c r="E766" s="293"/>
      <c r="F766" s="293"/>
      <c r="G766" s="181"/>
      <c r="H766" s="181"/>
      <c r="I766" s="592"/>
    </row>
    <row r="767" spans="1:9" s="147" customFormat="1" ht="15" x14ac:dyDescent="0.2">
      <c r="A767" s="472">
        <v>748</v>
      </c>
      <c r="B767" s="516"/>
      <c r="C767" s="305"/>
      <c r="D767" s="305"/>
      <c r="E767" s="293"/>
      <c r="F767" s="293"/>
      <c r="G767" s="181"/>
      <c r="H767" s="181"/>
      <c r="I767" s="592"/>
    </row>
    <row r="768" spans="1:9" s="147" customFormat="1" ht="15" x14ac:dyDescent="0.2">
      <c r="A768" s="472">
        <v>749</v>
      </c>
      <c r="B768" s="516"/>
      <c r="C768" s="305"/>
      <c r="D768" s="305"/>
      <c r="E768" s="293"/>
      <c r="F768" s="293"/>
      <c r="G768" s="181"/>
      <c r="H768" s="181"/>
      <c r="I768" s="592"/>
    </row>
    <row r="769" spans="1:9" s="147" customFormat="1" ht="15" x14ac:dyDescent="0.2">
      <c r="A769" s="472">
        <v>750</v>
      </c>
      <c r="B769" s="516"/>
      <c r="C769" s="305"/>
      <c r="D769" s="305"/>
      <c r="E769" s="293"/>
      <c r="F769" s="293"/>
      <c r="G769" s="181"/>
      <c r="H769" s="181"/>
      <c r="I769" s="592"/>
    </row>
    <row r="770" spans="1:9" s="147" customFormat="1" ht="15" x14ac:dyDescent="0.2">
      <c r="A770" s="472">
        <v>751</v>
      </c>
      <c r="B770" s="516"/>
      <c r="C770" s="305"/>
      <c r="D770" s="305"/>
      <c r="E770" s="293"/>
      <c r="F770" s="293"/>
      <c r="G770" s="181"/>
      <c r="H770" s="181"/>
      <c r="I770" s="592"/>
    </row>
    <row r="771" spans="1:9" s="147" customFormat="1" ht="15" x14ac:dyDescent="0.2">
      <c r="A771" s="472">
        <v>752</v>
      </c>
      <c r="B771" s="516"/>
      <c r="C771" s="305"/>
      <c r="D771" s="305"/>
      <c r="E771" s="293"/>
      <c r="F771" s="293"/>
      <c r="G771" s="181"/>
      <c r="H771" s="181"/>
      <c r="I771" s="592"/>
    </row>
    <row r="772" spans="1:9" s="147" customFormat="1" ht="15" x14ac:dyDescent="0.2">
      <c r="A772" s="472">
        <v>753</v>
      </c>
      <c r="B772" s="516"/>
      <c r="C772" s="305"/>
      <c r="D772" s="305"/>
      <c r="E772" s="293"/>
      <c r="F772" s="293"/>
      <c r="G772" s="181"/>
      <c r="H772" s="181"/>
      <c r="I772" s="592"/>
    </row>
    <row r="773" spans="1:9" s="147" customFormat="1" ht="15" x14ac:dyDescent="0.2">
      <c r="A773" s="472">
        <v>754</v>
      </c>
      <c r="B773" s="516"/>
      <c r="C773" s="305"/>
      <c r="D773" s="305"/>
      <c r="E773" s="293"/>
      <c r="F773" s="293"/>
      <c r="G773" s="181"/>
      <c r="H773" s="181"/>
      <c r="I773" s="592"/>
    </row>
    <row r="774" spans="1:9" s="147" customFormat="1" ht="15" x14ac:dyDescent="0.2">
      <c r="A774" s="472">
        <v>755</v>
      </c>
      <c r="B774" s="516"/>
      <c r="C774" s="305"/>
      <c r="D774" s="305"/>
      <c r="E774" s="293"/>
      <c r="F774" s="293"/>
      <c r="G774" s="181"/>
      <c r="H774" s="181"/>
      <c r="I774" s="592"/>
    </row>
    <row r="775" spans="1:9" s="147" customFormat="1" ht="15" x14ac:dyDescent="0.2">
      <c r="A775" s="472">
        <v>756</v>
      </c>
      <c r="B775" s="516"/>
      <c r="C775" s="305"/>
      <c r="D775" s="305"/>
      <c r="E775" s="293"/>
      <c r="F775" s="293"/>
      <c r="G775" s="181"/>
      <c r="H775" s="181"/>
      <c r="I775" s="592"/>
    </row>
    <row r="776" spans="1:9" s="147" customFormat="1" ht="15" x14ac:dyDescent="0.2">
      <c r="A776" s="472">
        <v>757</v>
      </c>
      <c r="B776" s="516"/>
      <c r="C776" s="305"/>
      <c r="D776" s="305"/>
      <c r="E776" s="293"/>
      <c r="F776" s="293"/>
      <c r="G776" s="181"/>
      <c r="H776" s="181"/>
      <c r="I776" s="592"/>
    </row>
    <row r="777" spans="1:9" s="147" customFormat="1" ht="15" x14ac:dyDescent="0.2">
      <c r="A777" s="472">
        <v>758</v>
      </c>
      <c r="B777" s="516"/>
      <c r="C777" s="305"/>
      <c r="D777" s="305"/>
      <c r="E777" s="293"/>
      <c r="F777" s="293"/>
      <c r="G777" s="181"/>
      <c r="H777" s="181"/>
      <c r="I777" s="592"/>
    </row>
    <row r="778" spans="1:9" s="147" customFormat="1" ht="15" x14ac:dyDescent="0.2">
      <c r="A778" s="472">
        <v>759</v>
      </c>
      <c r="B778" s="516"/>
      <c r="C778" s="305"/>
      <c r="D778" s="305"/>
      <c r="E778" s="293"/>
      <c r="F778" s="293"/>
      <c r="G778" s="181"/>
      <c r="H778" s="181"/>
      <c r="I778" s="592"/>
    </row>
    <row r="779" spans="1:9" s="147" customFormat="1" ht="15" x14ac:dyDescent="0.2">
      <c r="A779" s="472">
        <v>760</v>
      </c>
      <c r="B779" s="516"/>
      <c r="C779" s="305"/>
      <c r="D779" s="305"/>
      <c r="E779" s="293"/>
      <c r="F779" s="293"/>
      <c r="G779" s="181"/>
      <c r="H779" s="181"/>
      <c r="I779" s="592"/>
    </row>
    <row r="780" spans="1:9" s="147" customFormat="1" ht="15" x14ac:dyDescent="0.2">
      <c r="A780" s="472">
        <v>761</v>
      </c>
      <c r="B780" s="516"/>
      <c r="C780" s="305"/>
      <c r="D780" s="305"/>
      <c r="E780" s="293"/>
      <c r="F780" s="293"/>
      <c r="G780" s="181"/>
      <c r="H780" s="181"/>
      <c r="I780" s="592"/>
    </row>
    <row r="781" spans="1:9" s="147" customFormat="1" ht="15" x14ac:dyDescent="0.2">
      <c r="A781" s="472">
        <v>762</v>
      </c>
      <c r="B781" s="516"/>
      <c r="C781" s="305"/>
      <c r="D781" s="305"/>
      <c r="E781" s="293"/>
      <c r="F781" s="293"/>
      <c r="G781" s="181"/>
      <c r="H781" s="181"/>
      <c r="I781" s="592"/>
    </row>
    <row r="782" spans="1:9" s="147" customFormat="1" ht="15" x14ac:dyDescent="0.2">
      <c r="A782" s="472">
        <v>763</v>
      </c>
      <c r="B782" s="516"/>
      <c r="C782" s="305"/>
      <c r="D782" s="305"/>
      <c r="E782" s="293"/>
      <c r="F782" s="293"/>
      <c r="G782" s="181"/>
      <c r="H782" s="181"/>
      <c r="I782" s="592"/>
    </row>
    <row r="783" spans="1:9" s="147" customFormat="1" ht="15" x14ac:dyDescent="0.2">
      <c r="A783" s="472">
        <v>764</v>
      </c>
      <c r="B783" s="516"/>
      <c r="C783" s="305"/>
      <c r="D783" s="305"/>
      <c r="E783" s="293"/>
      <c r="F783" s="293"/>
      <c r="G783" s="181"/>
      <c r="H783" s="181"/>
      <c r="I783" s="592"/>
    </row>
    <row r="784" spans="1:9" s="147" customFormat="1" ht="15" x14ac:dyDescent="0.2">
      <c r="A784" s="472">
        <v>765</v>
      </c>
      <c r="B784" s="516"/>
      <c r="C784" s="305"/>
      <c r="D784" s="305"/>
      <c r="E784" s="293"/>
      <c r="F784" s="293"/>
      <c r="G784" s="181"/>
      <c r="H784" s="181"/>
      <c r="I784" s="592"/>
    </row>
    <row r="785" spans="1:9" s="147" customFormat="1" ht="15" x14ac:dyDescent="0.2">
      <c r="A785" s="472">
        <v>766</v>
      </c>
      <c r="B785" s="516"/>
      <c r="C785" s="305"/>
      <c r="D785" s="305"/>
      <c r="E785" s="293"/>
      <c r="F785" s="293"/>
      <c r="G785" s="181"/>
      <c r="H785" s="181"/>
      <c r="I785" s="592"/>
    </row>
    <row r="786" spans="1:9" s="147" customFormat="1" ht="15" x14ac:dyDescent="0.2">
      <c r="A786" s="472">
        <v>767</v>
      </c>
      <c r="B786" s="516"/>
      <c r="C786" s="305"/>
      <c r="D786" s="305"/>
      <c r="E786" s="293"/>
      <c r="F786" s="293"/>
      <c r="G786" s="181"/>
      <c r="H786" s="181"/>
      <c r="I786" s="592"/>
    </row>
    <row r="787" spans="1:9" s="147" customFormat="1" ht="15" x14ac:dyDescent="0.2">
      <c r="A787" s="472">
        <v>768</v>
      </c>
      <c r="B787" s="516"/>
      <c r="C787" s="305"/>
      <c r="D787" s="305"/>
      <c r="E787" s="293"/>
      <c r="F787" s="293"/>
      <c r="G787" s="181"/>
      <c r="H787" s="181"/>
      <c r="I787" s="592"/>
    </row>
    <row r="788" spans="1:9" s="147" customFormat="1" ht="15" x14ac:dyDescent="0.2">
      <c r="A788" s="472">
        <v>769</v>
      </c>
      <c r="B788" s="516"/>
      <c r="C788" s="305"/>
      <c r="D788" s="305"/>
      <c r="E788" s="293"/>
      <c r="F788" s="293"/>
      <c r="G788" s="181"/>
      <c r="H788" s="181"/>
      <c r="I788" s="592"/>
    </row>
    <row r="789" spans="1:9" s="147" customFormat="1" ht="15" x14ac:dyDescent="0.2">
      <c r="A789" s="472">
        <v>770</v>
      </c>
      <c r="B789" s="516"/>
      <c r="C789" s="305"/>
      <c r="D789" s="305"/>
      <c r="E789" s="293"/>
      <c r="F789" s="293"/>
      <c r="G789" s="181"/>
      <c r="H789" s="181"/>
      <c r="I789" s="592"/>
    </row>
    <row r="790" spans="1:9" s="147" customFormat="1" ht="15" x14ac:dyDescent="0.2">
      <c r="A790" s="472">
        <v>771</v>
      </c>
      <c r="B790" s="516"/>
      <c r="C790" s="305"/>
      <c r="D790" s="305"/>
      <c r="E790" s="293"/>
      <c r="F790" s="293"/>
      <c r="G790" s="181"/>
      <c r="H790" s="181"/>
      <c r="I790" s="592"/>
    </row>
    <row r="791" spans="1:9" s="147" customFormat="1" ht="15" x14ac:dyDescent="0.2">
      <c r="A791" s="472">
        <v>772</v>
      </c>
      <c r="B791" s="516"/>
      <c r="C791" s="305"/>
      <c r="D791" s="305"/>
      <c r="E791" s="293"/>
      <c r="F791" s="293"/>
      <c r="G791" s="181"/>
      <c r="H791" s="181"/>
      <c r="I791" s="592"/>
    </row>
    <row r="792" spans="1:9" s="147" customFormat="1" ht="15" x14ac:dyDescent="0.2">
      <c r="A792" s="472">
        <v>773</v>
      </c>
      <c r="B792" s="516"/>
      <c r="C792" s="305"/>
      <c r="D792" s="305"/>
      <c r="E792" s="293"/>
      <c r="F792" s="293"/>
      <c r="G792" s="181"/>
      <c r="H792" s="181"/>
      <c r="I792" s="592"/>
    </row>
    <row r="793" spans="1:9" s="147" customFormat="1" ht="15" x14ac:dyDescent="0.2">
      <c r="A793" s="472">
        <v>774</v>
      </c>
      <c r="B793" s="516"/>
      <c r="C793" s="305"/>
      <c r="D793" s="305"/>
      <c r="E793" s="293"/>
      <c r="F793" s="293"/>
      <c r="G793" s="181"/>
      <c r="H793" s="181"/>
      <c r="I793" s="592"/>
    </row>
    <row r="794" spans="1:9" s="147" customFormat="1" ht="15" x14ac:dyDescent="0.2">
      <c r="A794" s="472">
        <v>775</v>
      </c>
      <c r="B794" s="516"/>
      <c r="C794" s="305"/>
      <c r="D794" s="305"/>
      <c r="E794" s="293"/>
      <c r="F794" s="293"/>
      <c r="G794" s="181"/>
      <c r="H794" s="181"/>
      <c r="I794" s="592"/>
    </row>
    <row r="795" spans="1:9" s="147" customFormat="1" ht="15" x14ac:dyDescent="0.2">
      <c r="A795" s="472">
        <v>776</v>
      </c>
      <c r="B795" s="516"/>
      <c r="C795" s="305"/>
      <c r="D795" s="305"/>
      <c r="E795" s="293"/>
      <c r="F795" s="293"/>
      <c r="G795" s="181"/>
      <c r="H795" s="181"/>
      <c r="I795" s="592"/>
    </row>
    <row r="796" spans="1:9" s="147" customFormat="1" ht="15" x14ac:dyDescent="0.2">
      <c r="A796" s="472">
        <v>777</v>
      </c>
      <c r="B796" s="516"/>
      <c r="C796" s="305"/>
      <c r="D796" s="305"/>
      <c r="E796" s="293"/>
      <c r="F796" s="293"/>
      <c r="G796" s="181"/>
      <c r="H796" s="181"/>
      <c r="I796" s="592"/>
    </row>
    <row r="797" spans="1:9" s="147" customFormat="1" ht="15" x14ac:dyDescent="0.2">
      <c r="A797" s="472">
        <v>778</v>
      </c>
      <c r="B797" s="516"/>
      <c r="C797" s="305"/>
      <c r="D797" s="305"/>
      <c r="E797" s="293"/>
      <c r="F797" s="293"/>
      <c r="G797" s="181"/>
      <c r="H797" s="181"/>
      <c r="I797" s="592"/>
    </row>
    <row r="798" spans="1:9" s="147" customFormat="1" ht="15" x14ac:dyDescent="0.2">
      <c r="A798" s="472">
        <v>779</v>
      </c>
      <c r="B798" s="516"/>
      <c r="C798" s="305"/>
      <c r="D798" s="305"/>
      <c r="E798" s="293"/>
      <c r="F798" s="293"/>
      <c r="G798" s="181"/>
      <c r="H798" s="181"/>
      <c r="I798" s="592"/>
    </row>
    <row r="799" spans="1:9" s="147" customFormat="1" ht="15" x14ac:dyDescent="0.2">
      <c r="A799" s="472">
        <v>780</v>
      </c>
      <c r="B799" s="516"/>
      <c r="C799" s="305"/>
      <c r="D799" s="305"/>
      <c r="E799" s="293"/>
      <c r="F799" s="293"/>
      <c r="G799" s="181"/>
      <c r="H799" s="181"/>
      <c r="I799" s="592"/>
    </row>
    <row r="800" spans="1:9" s="147" customFormat="1" ht="15" x14ac:dyDescent="0.2">
      <c r="A800" s="472">
        <v>781</v>
      </c>
      <c r="B800" s="516"/>
      <c r="C800" s="305"/>
      <c r="D800" s="305"/>
      <c r="E800" s="293"/>
      <c r="F800" s="293"/>
      <c r="G800" s="181"/>
      <c r="H800" s="181"/>
      <c r="I800" s="592"/>
    </row>
    <row r="801" spans="1:9" s="147" customFormat="1" ht="15" x14ac:dyDescent="0.2">
      <c r="A801" s="472">
        <v>782</v>
      </c>
      <c r="B801" s="516"/>
      <c r="C801" s="305"/>
      <c r="D801" s="305"/>
      <c r="E801" s="293"/>
      <c r="F801" s="293"/>
      <c r="G801" s="181"/>
      <c r="H801" s="181"/>
      <c r="I801" s="592"/>
    </row>
    <row r="802" spans="1:9" s="147" customFormat="1" ht="15" x14ac:dyDescent="0.2">
      <c r="A802" s="472">
        <v>783</v>
      </c>
      <c r="B802" s="516"/>
      <c r="C802" s="305"/>
      <c r="D802" s="305"/>
      <c r="E802" s="293"/>
      <c r="F802" s="293"/>
      <c r="G802" s="181"/>
      <c r="H802" s="181"/>
      <c r="I802" s="592"/>
    </row>
    <row r="803" spans="1:9" s="147" customFormat="1" ht="15" x14ac:dyDescent="0.2">
      <c r="A803" s="472">
        <v>784</v>
      </c>
      <c r="B803" s="516"/>
      <c r="C803" s="305"/>
      <c r="D803" s="305"/>
      <c r="E803" s="293"/>
      <c r="F803" s="293"/>
      <c r="G803" s="181"/>
      <c r="H803" s="181"/>
      <c r="I803" s="592"/>
    </row>
    <row r="804" spans="1:9" s="147" customFormat="1" ht="15" x14ac:dyDescent="0.2">
      <c r="A804" s="472">
        <v>785</v>
      </c>
      <c r="B804" s="516"/>
      <c r="C804" s="305"/>
      <c r="D804" s="305"/>
      <c r="E804" s="293"/>
      <c r="F804" s="293"/>
      <c r="G804" s="181"/>
      <c r="H804" s="181"/>
      <c r="I804" s="592"/>
    </row>
    <row r="805" spans="1:9" s="147" customFormat="1" ht="15" x14ac:dyDescent="0.2">
      <c r="A805" s="472">
        <v>786</v>
      </c>
      <c r="B805" s="516"/>
      <c r="C805" s="305"/>
      <c r="D805" s="305"/>
      <c r="E805" s="293"/>
      <c r="F805" s="293"/>
      <c r="G805" s="181"/>
      <c r="H805" s="181"/>
      <c r="I805" s="592"/>
    </row>
    <row r="806" spans="1:9" s="147" customFormat="1" ht="15" x14ac:dyDescent="0.2">
      <c r="A806" s="472">
        <v>787</v>
      </c>
      <c r="B806" s="516"/>
      <c r="C806" s="305"/>
      <c r="D806" s="305"/>
      <c r="E806" s="293"/>
      <c r="F806" s="293"/>
      <c r="G806" s="181"/>
      <c r="H806" s="181"/>
      <c r="I806" s="592"/>
    </row>
    <row r="807" spans="1:9" s="147" customFormat="1" ht="15" x14ac:dyDescent="0.2">
      <c r="A807" s="472">
        <v>788</v>
      </c>
      <c r="B807" s="516"/>
      <c r="C807" s="305"/>
      <c r="D807" s="305"/>
      <c r="E807" s="293"/>
      <c r="F807" s="293"/>
      <c r="G807" s="181"/>
      <c r="H807" s="181"/>
      <c r="I807" s="592"/>
    </row>
    <row r="808" spans="1:9" s="147" customFormat="1" ht="15" x14ac:dyDescent="0.2">
      <c r="A808" s="472">
        <v>789</v>
      </c>
      <c r="B808" s="516"/>
      <c r="C808" s="305"/>
      <c r="D808" s="305"/>
      <c r="E808" s="293"/>
      <c r="F808" s="293"/>
      <c r="G808" s="181"/>
      <c r="H808" s="181"/>
      <c r="I808" s="592"/>
    </row>
    <row r="809" spans="1:9" s="147" customFormat="1" ht="15" x14ac:dyDescent="0.2">
      <c r="A809" s="472">
        <v>790</v>
      </c>
      <c r="B809" s="516"/>
      <c r="C809" s="305"/>
      <c r="D809" s="305"/>
      <c r="E809" s="293"/>
      <c r="F809" s="293"/>
      <c r="G809" s="181"/>
      <c r="H809" s="181"/>
      <c r="I809" s="592"/>
    </row>
    <row r="810" spans="1:9" s="147" customFormat="1" ht="15" x14ac:dyDescent="0.2">
      <c r="A810" s="472">
        <v>791</v>
      </c>
      <c r="B810" s="516"/>
      <c r="C810" s="305"/>
      <c r="D810" s="305"/>
      <c r="E810" s="293"/>
      <c r="F810" s="293"/>
      <c r="G810" s="181"/>
      <c r="H810" s="181"/>
      <c r="I810" s="592"/>
    </row>
    <row r="811" spans="1:9" s="147" customFormat="1" ht="15" x14ac:dyDescent="0.2">
      <c r="A811" s="472">
        <v>792</v>
      </c>
      <c r="B811" s="516"/>
      <c r="C811" s="305"/>
      <c r="D811" s="305"/>
      <c r="E811" s="293"/>
      <c r="F811" s="293"/>
      <c r="G811" s="181"/>
      <c r="H811" s="181"/>
      <c r="I811" s="592"/>
    </row>
    <row r="812" spans="1:9" s="147" customFormat="1" ht="15" x14ac:dyDescent="0.2">
      <c r="A812" s="472">
        <v>793</v>
      </c>
      <c r="B812" s="516"/>
      <c r="C812" s="305"/>
      <c r="D812" s="305"/>
      <c r="E812" s="293"/>
      <c r="F812" s="293"/>
      <c r="G812" s="181"/>
      <c r="H812" s="181"/>
      <c r="I812" s="592"/>
    </row>
    <row r="813" spans="1:9" s="147" customFormat="1" ht="15" x14ac:dyDescent="0.2">
      <c r="A813" s="472">
        <v>794</v>
      </c>
      <c r="B813" s="516"/>
      <c r="C813" s="305"/>
      <c r="D813" s="305"/>
      <c r="E813" s="293"/>
      <c r="F813" s="293"/>
      <c r="G813" s="181"/>
      <c r="H813" s="181"/>
      <c r="I813" s="592"/>
    </row>
    <row r="814" spans="1:9" s="147" customFormat="1" ht="15" x14ac:dyDescent="0.2">
      <c r="A814" s="472">
        <v>795</v>
      </c>
      <c r="B814" s="516"/>
      <c r="C814" s="305"/>
      <c r="D814" s="305"/>
      <c r="E814" s="293"/>
      <c r="F814" s="293"/>
      <c r="G814" s="181"/>
      <c r="H814" s="181"/>
      <c r="I814" s="592"/>
    </row>
    <row r="815" spans="1:9" s="147" customFormat="1" ht="15" x14ac:dyDescent="0.2">
      <c r="A815" s="472">
        <v>796</v>
      </c>
      <c r="B815" s="516"/>
      <c r="C815" s="305"/>
      <c r="D815" s="305"/>
      <c r="E815" s="293"/>
      <c r="F815" s="293"/>
      <c r="G815" s="181"/>
      <c r="H815" s="181"/>
      <c r="I815" s="592"/>
    </row>
    <row r="816" spans="1:9" s="147" customFormat="1" ht="15" x14ac:dyDescent="0.2">
      <c r="A816" s="472">
        <v>797</v>
      </c>
      <c r="B816" s="516"/>
      <c r="C816" s="305"/>
      <c r="D816" s="305"/>
      <c r="E816" s="293"/>
      <c r="F816" s="293"/>
      <c r="G816" s="181"/>
      <c r="H816" s="181"/>
      <c r="I816" s="592"/>
    </row>
    <row r="817" spans="1:9" s="147" customFormat="1" ht="15" x14ac:dyDescent="0.2">
      <c r="A817" s="472">
        <v>798</v>
      </c>
      <c r="B817" s="516"/>
      <c r="C817" s="305"/>
      <c r="D817" s="305"/>
      <c r="E817" s="293"/>
      <c r="F817" s="293"/>
      <c r="G817" s="181"/>
      <c r="H817" s="181"/>
      <c r="I817" s="592"/>
    </row>
    <row r="818" spans="1:9" s="147" customFormat="1" ht="15" x14ac:dyDescent="0.2">
      <c r="A818" s="472">
        <v>799</v>
      </c>
      <c r="B818" s="516"/>
      <c r="C818" s="305"/>
      <c r="D818" s="305"/>
      <c r="E818" s="293"/>
      <c r="F818" s="293"/>
      <c r="G818" s="181"/>
      <c r="H818" s="181"/>
      <c r="I818" s="592"/>
    </row>
    <row r="819" spans="1:9" s="147" customFormat="1" ht="15" x14ac:dyDescent="0.2">
      <c r="A819" s="472">
        <v>800</v>
      </c>
      <c r="B819" s="516"/>
      <c r="C819" s="305"/>
      <c r="D819" s="305"/>
      <c r="E819" s="293"/>
      <c r="F819" s="293"/>
      <c r="G819" s="181"/>
      <c r="H819" s="181"/>
      <c r="I819" s="592"/>
    </row>
    <row r="820" spans="1:9" s="147" customFormat="1" ht="15" x14ac:dyDescent="0.2">
      <c r="A820" s="472">
        <v>801</v>
      </c>
      <c r="B820" s="516"/>
      <c r="C820" s="305"/>
      <c r="D820" s="305"/>
      <c r="E820" s="293"/>
      <c r="F820" s="293"/>
      <c r="G820" s="181"/>
      <c r="H820" s="181"/>
      <c r="I820" s="592"/>
    </row>
    <row r="821" spans="1:9" s="147" customFormat="1" ht="15" x14ac:dyDescent="0.2">
      <c r="A821" s="472">
        <v>802</v>
      </c>
      <c r="B821" s="516"/>
      <c r="C821" s="305"/>
      <c r="D821" s="305"/>
      <c r="E821" s="293"/>
      <c r="F821" s="293"/>
      <c r="G821" s="181"/>
      <c r="H821" s="181"/>
      <c r="I821" s="592"/>
    </row>
    <row r="822" spans="1:9" s="147" customFormat="1" ht="15" x14ac:dyDescent="0.2">
      <c r="A822" s="472">
        <v>803</v>
      </c>
      <c r="B822" s="516"/>
      <c r="C822" s="305"/>
      <c r="D822" s="305"/>
      <c r="E822" s="293"/>
      <c r="F822" s="293"/>
      <c r="G822" s="181"/>
      <c r="H822" s="181"/>
      <c r="I822" s="592"/>
    </row>
    <row r="823" spans="1:9" s="147" customFormat="1" ht="15" x14ac:dyDescent="0.2">
      <c r="A823" s="472">
        <v>804</v>
      </c>
      <c r="B823" s="516"/>
      <c r="C823" s="305"/>
      <c r="D823" s="305"/>
      <c r="E823" s="293"/>
      <c r="F823" s="293"/>
      <c r="G823" s="181"/>
      <c r="H823" s="181"/>
      <c r="I823" s="592"/>
    </row>
    <row r="824" spans="1:9" s="147" customFormat="1" ht="15" x14ac:dyDescent="0.2">
      <c r="A824" s="472">
        <v>805</v>
      </c>
      <c r="B824" s="516"/>
      <c r="C824" s="305"/>
      <c r="D824" s="305"/>
      <c r="E824" s="293"/>
      <c r="F824" s="293"/>
      <c r="G824" s="181"/>
      <c r="H824" s="181"/>
      <c r="I824" s="592"/>
    </row>
    <row r="825" spans="1:9" s="147" customFormat="1" ht="15" x14ac:dyDescent="0.2">
      <c r="A825" s="472">
        <v>806</v>
      </c>
      <c r="B825" s="516"/>
      <c r="C825" s="305"/>
      <c r="D825" s="305"/>
      <c r="E825" s="293"/>
      <c r="F825" s="293"/>
      <c r="G825" s="181"/>
      <c r="H825" s="181"/>
      <c r="I825" s="592"/>
    </row>
    <row r="826" spans="1:9" s="147" customFormat="1" ht="15" x14ac:dyDescent="0.2">
      <c r="A826" s="472">
        <v>807</v>
      </c>
      <c r="B826" s="516"/>
      <c r="C826" s="305"/>
      <c r="D826" s="305"/>
      <c r="E826" s="293"/>
      <c r="F826" s="293"/>
      <c r="G826" s="181"/>
      <c r="H826" s="181"/>
      <c r="I826" s="592"/>
    </row>
    <row r="827" spans="1:9" s="147" customFormat="1" ht="15" x14ac:dyDescent="0.2">
      <c r="A827" s="472">
        <v>808</v>
      </c>
      <c r="B827" s="516"/>
      <c r="C827" s="305"/>
      <c r="D827" s="305"/>
      <c r="E827" s="293"/>
      <c r="F827" s="293"/>
      <c r="G827" s="181"/>
      <c r="H827" s="181"/>
      <c r="I827" s="592"/>
    </row>
    <row r="828" spans="1:9" s="147" customFormat="1" ht="15" x14ac:dyDescent="0.2">
      <c r="A828" s="472">
        <v>809</v>
      </c>
      <c r="B828" s="516"/>
      <c r="C828" s="305"/>
      <c r="D828" s="305"/>
      <c r="E828" s="293"/>
      <c r="F828" s="293"/>
      <c r="G828" s="181"/>
      <c r="H828" s="181"/>
      <c r="I828" s="592"/>
    </row>
    <row r="829" spans="1:9" s="147" customFormat="1" ht="15" x14ac:dyDescent="0.2">
      <c r="A829" s="472">
        <v>810</v>
      </c>
      <c r="B829" s="516"/>
      <c r="C829" s="305"/>
      <c r="D829" s="305"/>
      <c r="E829" s="293"/>
      <c r="F829" s="293"/>
      <c r="G829" s="181"/>
      <c r="H829" s="181"/>
      <c r="I829" s="592"/>
    </row>
    <row r="830" spans="1:9" s="147" customFormat="1" ht="15" x14ac:dyDescent="0.2">
      <c r="A830" s="472">
        <v>811</v>
      </c>
      <c r="B830" s="516"/>
      <c r="C830" s="305"/>
      <c r="D830" s="305"/>
      <c r="E830" s="293"/>
      <c r="F830" s="293"/>
      <c r="G830" s="181"/>
      <c r="H830" s="181"/>
      <c r="I830" s="592"/>
    </row>
    <row r="831" spans="1:9" s="147" customFormat="1" ht="15" x14ac:dyDescent="0.2">
      <c r="A831" s="472">
        <v>812</v>
      </c>
      <c r="B831" s="516"/>
      <c r="C831" s="305"/>
      <c r="D831" s="305"/>
      <c r="E831" s="293"/>
      <c r="F831" s="293"/>
      <c r="G831" s="181"/>
      <c r="H831" s="181"/>
      <c r="I831" s="592"/>
    </row>
    <row r="832" spans="1:9" s="147" customFormat="1" ht="15" x14ac:dyDescent="0.2">
      <c r="A832" s="472">
        <v>813</v>
      </c>
      <c r="B832" s="516"/>
      <c r="C832" s="305"/>
      <c r="D832" s="305"/>
      <c r="E832" s="293"/>
      <c r="F832" s="293"/>
      <c r="G832" s="181"/>
      <c r="H832" s="181"/>
      <c r="I832" s="592"/>
    </row>
    <row r="833" spans="1:9" s="147" customFormat="1" ht="15" x14ac:dyDescent="0.2">
      <c r="A833" s="472">
        <v>814</v>
      </c>
      <c r="B833" s="516"/>
      <c r="C833" s="305"/>
      <c r="D833" s="305"/>
      <c r="E833" s="293"/>
      <c r="F833" s="293"/>
      <c r="G833" s="181"/>
      <c r="H833" s="181"/>
      <c r="I833" s="592"/>
    </row>
    <row r="834" spans="1:9" s="147" customFormat="1" ht="15" x14ac:dyDescent="0.2">
      <c r="A834" s="472">
        <v>815</v>
      </c>
      <c r="B834" s="516"/>
      <c r="C834" s="305"/>
      <c r="D834" s="305"/>
      <c r="E834" s="293"/>
      <c r="F834" s="293"/>
      <c r="G834" s="181"/>
      <c r="H834" s="181"/>
      <c r="I834" s="592"/>
    </row>
    <row r="835" spans="1:9" s="147" customFormat="1" ht="15" x14ac:dyDescent="0.2">
      <c r="A835" s="472">
        <v>816</v>
      </c>
      <c r="B835" s="516"/>
      <c r="C835" s="305"/>
      <c r="D835" s="305"/>
      <c r="E835" s="293"/>
      <c r="F835" s="293"/>
      <c r="G835" s="181"/>
      <c r="H835" s="181"/>
      <c r="I835" s="592"/>
    </row>
    <row r="836" spans="1:9" s="147" customFormat="1" ht="15" x14ac:dyDescent="0.2">
      <c r="A836" s="472">
        <v>817</v>
      </c>
      <c r="B836" s="516"/>
      <c r="C836" s="305"/>
      <c r="D836" s="305"/>
      <c r="E836" s="293"/>
      <c r="F836" s="293"/>
      <c r="G836" s="181"/>
      <c r="H836" s="181"/>
      <c r="I836" s="592"/>
    </row>
    <row r="837" spans="1:9" s="147" customFormat="1" ht="15" x14ac:dyDescent="0.2">
      <c r="A837" s="472">
        <v>818</v>
      </c>
      <c r="B837" s="516"/>
      <c r="C837" s="305"/>
      <c r="D837" s="305"/>
      <c r="E837" s="293"/>
      <c r="F837" s="293"/>
      <c r="G837" s="181"/>
      <c r="H837" s="181"/>
      <c r="I837" s="592"/>
    </row>
    <row r="838" spans="1:9" s="147" customFormat="1" ht="15" x14ac:dyDescent="0.2">
      <c r="A838" s="472">
        <v>819</v>
      </c>
      <c r="B838" s="516"/>
      <c r="C838" s="305"/>
      <c r="D838" s="305"/>
      <c r="E838" s="293"/>
      <c r="F838" s="293"/>
      <c r="G838" s="181"/>
      <c r="H838" s="181"/>
      <c r="I838" s="592"/>
    </row>
    <row r="839" spans="1:9" s="147" customFormat="1" ht="15" x14ac:dyDescent="0.2">
      <c r="A839" s="472">
        <v>820</v>
      </c>
      <c r="B839" s="516"/>
      <c r="C839" s="305"/>
      <c r="D839" s="305"/>
      <c r="E839" s="293"/>
      <c r="F839" s="293"/>
      <c r="G839" s="181"/>
      <c r="H839" s="181"/>
      <c r="I839" s="592"/>
    </row>
    <row r="840" spans="1:9" s="147" customFormat="1" ht="15" x14ac:dyDescent="0.2">
      <c r="A840" s="472">
        <v>821</v>
      </c>
      <c r="B840" s="516"/>
      <c r="C840" s="305"/>
      <c r="D840" s="305"/>
      <c r="E840" s="293"/>
      <c r="F840" s="293"/>
      <c r="G840" s="181"/>
      <c r="H840" s="181"/>
      <c r="I840" s="592"/>
    </row>
    <row r="841" spans="1:9" s="147" customFormat="1" ht="15" x14ac:dyDescent="0.2">
      <c r="A841" s="472">
        <v>822</v>
      </c>
      <c r="B841" s="516"/>
      <c r="C841" s="305"/>
      <c r="D841" s="305"/>
      <c r="E841" s="293"/>
      <c r="F841" s="293"/>
      <c r="G841" s="181"/>
      <c r="H841" s="181"/>
      <c r="I841" s="592"/>
    </row>
    <row r="842" spans="1:9" s="147" customFormat="1" ht="15" x14ac:dyDescent="0.2">
      <c r="A842" s="472">
        <v>823</v>
      </c>
      <c r="B842" s="516"/>
      <c r="C842" s="305"/>
      <c r="D842" s="305"/>
      <c r="E842" s="293"/>
      <c r="F842" s="293"/>
      <c r="G842" s="181"/>
      <c r="H842" s="181"/>
      <c r="I842" s="592"/>
    </row>
    <row r="843" spans="1:9" s="147" customFormat="1" ht="15" x14ac:dyDescent="0.2">
      <c r="A843" s="472">
        <v>824</v>
      </c>
      <c r="B843" s="516"/>
      <c r="C843" s="305"/>
      <c r="D843" s="305"/>
      <c r="E843" s="293"/>
      <c r="F843" s="293"/>
      <c r="G843" s="181"/>
      <c r="H843" s="181"/>
      <c r="I843" s="592"/>
    </row>
    <row r="844" spans="1:9" s="147" customFormat="1" ht="15" x14ac:dyDescent="0.2">
      <c r="A844" s="472">
        <v>825</v>
      </c>
      <c r="B844" s="516"/>
      <c r="C844" s="305"/>
      <c r="D844" s="305"/>
      <c r="E844" s="293"/>
      <c r="F844" s="293"/>
      <c r="G844" s="181"/>
      <c r="H844" s="181"/>
      <c r="I844" s="592"/>
    </row>
    <row r="845" spans="1:9" s="147" customFormat="1" ht="15" x14ac:dyDescent="0.2">
      <c r="A845" s="472">
        <v>826</v>
      </c>
      <c r="B845" s="516"/>
      <c r="C845" s="305"/>
      <c r="D845" s="305"/>
      <c r="E845" s="293"/>
      <c r="F845" s="293"/>
      <c r="G845" s="181"/>
      <c r="H845" s="181"/>
      <c r="I845" s="592"/>
    </row>
    <row r="846" spans="1:9" s="147" customFormat="1" ht="15" x14ac:dyDescent="0.2">
      <c r="A846" s="472">
        <v>827</v>
      </c>
      <c r="B846" s="516"/>
      <c r="C846" s="305"/>
      <c r="D846" s="305"/>
      <c r="E846" s="293"/>
      <c r="F846" s="293"/>
      <c r="G846" s="181"/>
      <c r="H846" s="181"/>
      <c r="I846" s="592"/>
    </row>
    <row r="847" spans="1:9" s="147" customFormat="1" ht="15" x14ac:dyDescent="0.2">
      <c r="A847" s="472">
        <v>828</v>
      </c>
      <c r="B847" s="516"/>
      <c r="C847" s="305"/>
      <c r="D847" s="305"/>
      <c r="E847" s="293"/>
      <c r="F847" s="293"/>
      <c r="G847" s="181"/>
      <c r="H847" s="181"/>
      <c r="I847" s="592"/>
    </row>
    <row r="848" spans="1:9" s="147" customFormat="1" ht="15" x14ac:dyDescent="0.2">
      <c r="A848" s="472">
        <v>829</v>
      </c>
      <c r="B848" s="516"/>
      <c r="C848" s="305"/>
      <c r="D848" s="305"/>
      <c r="E848" s="293"/>
      <c r="F848" s="293"/>
      <c r="G848" s="181"/>
      <c r="H848" s="181"/>
      <c r="I848" s="592"/>
    </row>
    <row r="849" spans="1:9" s="147" customFormat="1" ht="15" x14ac:dyDescent="0.2">
      <c r="A849" s="472">
        <v>830</v>
      </c>
      <c r="B849" s="516"/>
      <c r="C849" s="305"/>
      <c r="D849" s="305"/>
      <c r="E849" s="293"/>
      <c r="F849" s="293"/>
      <c r="G849" s="181"/>
      <c r="H849" s="181"/>
      <c r="I849" s="592"/>
    </row>
    <row r="850" spans="1:9" s="147" customFormat="1" ht="15" x14ac:dyDescent="0.2">
      <c r="A850" s="472">
        <v>831</v>
      </c>
      <c r="B850" s="516"/>
      <c r="C850" s="305"/>
      <c r="D850" s="305"/>
      <c r="E850" s="293"/>
      <c r="F850" s="293"/>
      <c r="G850" s="181"/>
      <c r="H850" s="181"/>
      <c r="I850" s="592"/>
    </row>
    <row r="851" spans="1:9" s="147" customFormat="1" ht="15" x14ac:dyDescent="0.2">
      <c r="A851" s="472">
        <v>832</v>
      </c>
      <c r="B851" s="516"/>
      <c r="C851" s="305"/>
      <c r="D851" s="305"/>
      <c r="E851" s="293"/>
      <c r="F851" s="293"/>
      <c r="G851" s="181"/>
      <c r="H851" s="181"/>
      <c r="I851" s="592"/>
    </row>
    <row r="852" spans="1:9" s="147" customFormat="1" ht="15" x14ac:dyDescent="0.2">
      <c r="A852" s="472">
        <v>833</v>
      </c>
      <c r="B852" s="516"/>
      <c r="C852" s="305"/>
      <c r="D852" s="305"/>
      <c r="E852" s="293"/>
      <c r="F852" s="293"/>
      <c r="G852" s="181"/>
      <c r="H852" s="181"/>
      <c r="I852" s="592"/>
    </row>
    <row r="853" spans="1:9" s="147" customFormat="1" ht="15" x14ac:dyDescent="0.2">
      <c r="A853" s="472">
        <v>834</v>
      </c>
      <c r="B853" s="516"/>
      <c r="C853" s="305"/>
      <c r="D853" s="305"/>
      <c r="E853" s="293"/>
      <c r="F853" s="293"/>
      <c r="G853" s="181"/>
      <c r="H853" s="181"/>
      <c r="I853" s="592"/>
    </row>
    <row r="854" spans="1:9" s="147" customFormat="1" ht="15" x14ac:dyDescent="0.2">
      <c r="A854" s="472">
        <v>835</v>
      </c>
      <c r="B854" s="516"/>
      <c r="C854" s="305"/>
      <c r="D854" s="305"/>
      <c r="E854" s="293"/>
      <c r="F854" s="293"/>
      <c r="G854" s="181"/>
      <c r="H854" s="181"/>
      <c r="I854" s="592"/>
    </row>
    <row r="855" spans="1:9" s="147" customFormat="1" ht="15" x14ac:dyDescent="0.2">
      <c r="A855" s="472">
        <v>836</v>
      </c>
      <c r="B855" s="516"/>
      <c r="C855" s="305"/>
      <c r="D855" s="305"/>
      <c r="E855" s="293"/>
      <c r="F855" s="293"/>
      <c r="G855" s="181"/>
      <c r="H855" s="181"/>
      <c r="I855" s="592"/>
    </row>
    <row r="856" spans="1:9" s="147" customFormat="1" ht="15" x14ac:dyDescent="0.2">
      <c r="A856" s="472">
        <v>837</v>
      </c>
      <c r="B856" s="516"/>
      <c r="C856" s="305"/>
      <c r="D856" s="305"/>
      <c r="E856" s="293"/>
      <c r="F856" s="293"/>
      <c r="G856" s="181"/>
      <c r="H856" s="181"/>
      <c r="I856" s="592"/>
    </row>
    <row r="857" spans="1:9" s="147" customFormat="1" ht="15" x14ac:dyDescent="0.2">
      <c r="A857" s="472">
        <v>838</v>
      </c>
      <c r="B857" s="516"/>
      <c r="C857" s="305"/>
      <c r="D857" s="305"/>
      <c r="E857" s="293"/>
      <c r="F857" s="293"/>
      <c r="G857" s="181"/>
      <c r="H857" s="181"/>
      <c r="I857" s="592"/>
    </row>
    <row r="858" spans="1:9" s="147" customFormat="1" ht="15" x14ac:dyDescent="0.2">
      <c r="A858" s="472">
        <v>839</v>
      </c>
      <c r="B858" s="516"/>
      <c r="C858" s="305"/>
      <c r="D858" s="305"/>
      <c r="E858" s="293"/>
      <c r="F858" s="293"/>
      <c r="G858" s="181"/>
      <c r="H858" s="181"/>
      <c r="I858" s="592"/>
    </row>
    <row r="859" spans="1:9" s="147" customFormat="1" ht="15" x14ac:dyDescent="0.2">
      <c r="A859" s="472">
        <v>840</v>
      </c>
      <c r="B859" s="516"/>
      <c r="C859" s="305"/>
      <c r="D859" s="305"/>
      <c r="E859" s="293"/>
      <c r="F859" s="293"/>
      <c r="G859" s="181"/>
      <c r="H859" s="181"/>
      <c r="I859" s="592"/>
    </row>
    <row r="860" spans="1:9" s="147" customFormat="1" ht="15" x14ac:dyDescent="0.2">
      <c r="A860" s="472">
        <v>841</v>
      </c>
      <c r="B860" s="516"/>
      <c r="C860" s="305"/>
      <c r="D860" s="305"/>
      <c r="E860" s="293"/>
      <c r="F860" s="293"/>
      <c r="G860" s="181"/>
      <c r="H860" s="181"/>
      <c r="I860" s="592"/>
    </row>
    <row r="861" spans="1:9" s="147" customFormat="1" ht="15" x14ac:dyDescent="0.2">
      <c r="A861" s="472">
        <v>842</v>
      </c>
      <c r="B861" s="516"/>
      <c r="C861" s="305"/>
      <c r="D861" s="305"/>
      <c r="E861" s="293"/>
      <c r="F861" s="293"/>
      <c r="G861" s="181"/>
      <c r="H861" s="181"/>
      <c r="I861" s="592"/>
    </row>
    <row r="862" spans="1:9" s="147" customFormat="1" ht="15" x14ac:dyDescent="0.2">
      <c r="A862" s="472">
        <v>843</v>
      </c>
      <c r="B862" s="516"/>
      <c r="C862" s="305"/>
      <c r="D862" s="305"/>
      <c r="E862" s="293"/>
      <c r="F862" s="293"/>
      <c r="G862" s="181"/>
      <c r="H862" s="181"/>
      <c r="I862" s="592"/>
    </row>
    <row r="863" spans="1:9" s="147" customFormat="1" ht="15" x14ac:dyDescent="0.2">
      <c r="A863" s="472">
        <v>844</v>
      </c>
      <c r="B863" s="516"/>
      <c r="C863" s="305"/>
      <c r="D863" s="305"/>
      <c r="E863" s="293"/>
      <c r="F863" s="293"/>
      <c r="G863" s="181"/>
      <c r="H863" s="181"/>
      <c r="I863" s="592"/>
    </row>
    <row r="864" spans="1:9" s="147" customFormat="1" ht="15" x14ac:dyDescent="0.2">
      <c r="A864" s="472">
        <v>845</v>
      </c>
      <c r="B864" s="516"/>
      <c r="C864" s="305"/>
      <c r="D864" s="305"/>
      <c r="E864" s="293"/>
      <c r="F864" s="293"/>
      <c r="G864" s="181"/>
      <c r="H864" s="181"/>
      <c r="I864" s="592"/>
    </row>
    <row r="865" spans="1:9" s="147" customFormat="1" ht="15" x14ac:dyDescent="0.2">
      <c r="A865" s="472">
        <v>846</v>
      </c>
      <c r="B865" s="516"/>
      <c r="C865" s="305"/>
      <c r="D865" s="305"/>
      <c r="E865" s="293"/>
      <c r="F865" s="293"/>
      <c r="G865" s="181"/>
      <c r="H865" s="181"/>
      <c r="I865" s="592"/>
    </row>
    <row r="866" spans="1:9" s="147" customFormat="1" ht="15" x14ac:dyDescent="0.2">
      <c r="A866" s="472">
        <v>847</v>
      </c>
      <c r="B866" s="516"/>
      <c r="C866" s="305"/>
      <c r="D866" s="305"/>
      <c r="E866" s="293"/>
      <c r="F866" s="293"/>
      <c r="G866" s="181"/>
      <c r="H866" s="181"/>
      <c r="I866" s="592"/>
    </row>
    <row r="867" spans="1:9" s="147" customFormat="1" ht="15" x14ac:dyDescent="0.2">
      <c r="A867" s="472">
        <v>848</v>
      </c>
      <c r="B867" s="516"/>
      <c r="C867" s="305"/>
      <c r="D867" s="305"/>
      <c r="E867" s="293"/>
      <c r="F867" s="293"/>
      <c r="G867" s="181"/>
      <c r="H867" s="181"/>
      <c r="I867" s="592"/>
    </row>
    <row r="868" spans="1:9" s="147" customFormat="1" ht="15" x14ac:dyDescent="0.2">
      <c r="A868" s="472">
        <v>849</v>
      </c>
      <c r="B868" s="516"/>
      <c r="C868" s="305"/>
      <c r="D868" s="305"/>
      <c r="E868" s="293"/>
      <c r="F868" s="293"/>
      <c r="G868" s="181"/>
      <c r="H868" s="181"/>
      <c r="I868" s="592"/>
    </row>
    <row r="869" spans="1:9" s="147" customFormat="1" ht="15" x14ac:dyDescent="0.2">
      <c r="A869" s="472">
        <v>850</v>
      </c>
      <c r="B869" s="516"/>
      <c r="C869" s="305"/>
      <c r="D869" s="305"/>
      <c r="E869" s="293"/>
      <c r="F869" s="293"/>
      <c r="G869" s="181"/>
      <c r="H869" s="181"/>
      <c r="I869" s="592"/>
    </row>
    <row r="870" spans="1:9" s="147" customFormat="1" ht="15" x14ac:dyDescent="0.2">
      <c r="A870" s="472">
        <v>851</v>
      </c>
      <c r="B870" s="516"/>
      <c r="C870" s="305"/>
      <c r="D870" s="305"/>
      <c r="E870" s="293"/>
      <c r="F870" s="293"/>
      <c r="G870" s="181"/>
      <c r="H870" s="181"/>
      <c r="I870" s="592"/>
    </row>
    <row r="871" spans="1:9" s="147" customFormat="1" ht="15" x14ac:dyDescent="0.2">
      <c r="A871" s="472">
        <v>852</v>
      </c>
      <c r="B871" s="516"/>
      <c r="C871" s="305"/>
      <c r="D871" s="305"/>
      <c r="E871" s="293"/>
      <c r="F871" s="293"/>
      <c r="G871" s="181"/>
      <c r="H871" s="181"/>
      <c r="I871" s="592"/>
    </row>
    <row r="872" spans="1:9" s="147" customFormat="1" ht="15" x14ac:dyDescent="0.2">
      <c r="A872" s="472">
        <v>853</v>
      </c>
      <c r="B872" s="516"/>
      <c r="C872" s="305"/>
      <c r="D872" s="305"/>
      <c r="E872" s="293"/>
      <c r="F872" s="293"/>
      <c r="G872" s="181"/>
      <c r="H872" s="181"/>
      <c r="I872" s="592"/>
    </row>
    <row r="873" spans="1:9" s="147" customFormat="1" ht="15" x14ac:dyDescent="0.2">
      <c r="A873" s="472">
        <v>854</v>
      </c>
      <c r="B873" s="516"/>
      <c r="C873" s="305"/>
      <c r="D873" s="305"/>
      <c r="E873" s="293"/>
      <c r="F873" s="293"/>
      <c r="G873" s="181"/>
      <c r="H873" s="181"/>
      <c r="I873" s="592"/>
    </row>
    <row r="874" spans="1:9" s="147" customFormat="1" ht="15" x14ac:dyDescent="0.2">
      <c r="A874" s="472">
        <v>855</v>
      </c>
      <c r="B874" s="516"/>
      <c r="C874" s="305"/>
      <c r="D874" s="305"/>
      <c r="E874" s="293"/>
      <c r="F874" s="293"/>
      <c r="G874" s="181"/>
      <c r="H874" s="181"/>
      <c r="I874" s="592"/>
    </row>
    <row r="875" spans="1:9" s="147" customFormat="1" ht="15" x14ac:dyDescent="0.2">
      <c r="A875" s="472">
        <v>856</v>
      </c>
      <c r="B875" s="516"/>
      <c r="C875" s="305"/>
      <c r="D875" s="305"/>
      <c r="E875" s="293"/>
      <c r="F875" s="293"/>
      <c r="G875" s="181"/>
      <c r="H875" s="181"/>
      <c r="I875" s="592"/>
    </row>
    <row r="876" spans="1:9" s="147" customFormat="1" ht="15" x14ac:dyDescent="0.2">
      <c r="A876" s="472">
        <v>857</v>
      </c>
      <c r="B876" s="516"/>
      <c r="C876" s="305"/>
      <c r="D876" s="305"/>
      <c r="E876" s="293"/>
      <c r="F876" s="293"/>
      <c r="G876" s="181"/>
      <c r="H876" s="181"/>
      <c r="I876" s="592"/>
    </row>
    <row r="877" spans="1:9" s="147" customFormat="1" ht="15" x14ac:dyDescent="0.2">
      <c r="A877" s="472">
        <v>858</v>
      </c>
      <c r="B877" s="516"/>
      <c r="C877" s="305"/>
      <c r="D877" s="305"/>
      <c r="E877" s="293"/>
      <c r="F877" s="293"/>
      <c r="G877" s="181"/>
      <c r="H877" s="181"/>
      <c r="I877" s="592"/>
    </row>
    <row r="878" spans="1:9" s="147" customFormat="1" ht="15" x14ac:dyDescent="0.2">
      <c r="A878" s="472">
        <v>859</v>
      </c>
      <c r="B878" s="516"/>
      <c r="C878" s="305"/>
      <c r="D878" s="305"/>
      <c r="E878" s="293"/>
      <c r="F878" s="293"/>
      <c r="G878" s="181"/>
      <c r="H878" s="181"/>
      <c r="I878" s="592"/>
    </row>
    <row r="879" spans="1:9" s="147" customFormat="1" ht="15" x14ac:dyDescent="0.2">
      <c r="A879" s="472">
        <v>860</v>
      </c>
      <c r="B879" s="516"/>
      <c r="C879" s="305"/>
      <c r="D879" s="305"/>
      <c r="E879" s="293"/>
      <c r="F879" s="293"/>
      <c r="G879" s="181"/>
      <c r="H879" s="181"/>
      <c r="I879" s="592"/>
    </row>
    <row r="880" spans="1:9" s="147" customFormat="1" ht="15" x14ac:dyDescent="0.2">
      <c r="A880" s="472">
        <v>861</v>
      </c>
      <c r="B880" s="516"/>
      <c r="C880" s="305"/>
      <c r="D880" s="305"/>
      <c r="E880" s="293"/>
      <c r="F880" s="293"/>
      <c r="G880" s="181"/>
      <c r="H880" s="181"/>
      <c r="I880" s="592"/>
    </row>
    <row r="881" spans="1:9" s="147" customFormat="1" ht="15" x14ac:dyDescent="0.2">
      <c r="A881" s="472">
        <v>862</v>
      </c>
      <c r="B881" s="516"/>
      <c r="C881" s="305"/>
      <c r="D881" s="305"/>
      <c r="E881" s="293"/>
      <c r="F881" s="293"/>
      <c r="G881" s="181"/>
      <c r="H881" s="181"/>
      <c r="I881" s="592"/>
    </row>
    <row r="882" spans="1:9" s="147" customFormat="1" ht="15" x14ac:dyDescent="0.2">
      <c r="A882" s="472">
        <v>863</v>
      </c>
      <c r="B882" s="516"/>
      <c r="C882" s="305"/>
      <c r="D882" s="305"/>
      <c r="E882" s="293"/>
      <c r="F882" s="293"/>
      <c r="G882" s="181"/>
      <c r="H882" s="181"/>
      <c r="I882" s="592"/>
    </row>
    <row r="883" spans="1:9" s="147" customFormat="1" ht="15" x14ac:dyDescent="0.2">
      <c r="A883" s="472">
        <v>864</v>
      </c>
      <c r="B883" s="516"/>
      <c r="C883" s="305"/>
      <c r="D883" s="305"/>
      <c r="E883" s="293"/>
      <c r="F883" s="293"/>
      <c r="G883" s="181"/>
      <c r="H883" s="181"/>
      <c r="I883" s="592"/>
    </row>
    <row r="884" spans="1:9" s="147" customFormat="1" ht="15" x14ac:dyDescent="0.2">
      <c r="A884" s="472">
        <v>865</v>
      </c>
      <c r="B884" s="516"/>
      <c r="C884" s="305"/>
      <c r="D884" s="305"/>
      <c r="E884" s="293"/>
      <c r="F884" s="293"/>
      <c r="G884" s="181"/>
      <c r="H884" s="181"/>
      <c r="I884" s="592"/>
    </row>
    <row r="885" spans="1:9" s="147" customFormat="1" ht="15" x14ac:dyDescent="0.2">
      <c r="A885" s="472">
        <v>866</v>
      </c>
      <c r="B885" s="516"/>
      <c r="C885" s="305"/>
      <c r="D885" s="305"/>
      <c r="E885" s="293"/>
      <c r="F885" s="293"/>
      <c r="G885" s="181"/>
      <c r="H885" s="181"/>
      <c r="I885" s="592"/>
    </row>
    <row r="886" spans="1:9" s="147" customFormat="1" ht="15" x14ac:dyDescent="0.2">
      <c r="A886" s="472">
        <v>867</v>
      </c>
      <c r="B886" s="516"/>
      <c r="C886" s="305"/>
      <c r="D886" s="305"/>
      <c r="E886" s="293"/>
      <c r="F886" s="293"/>
      <c r="G886" s="181"/>
      <c r="H886" s="181"/>
      <c r="I886" s="592"/>
    </row>
    <row r="887" spans="1:9" s="147" customFormat="1" ht="15" x14ac:dyDescent="0.2">
      <c r="A887" s="472">
        <v>868</v>
      </c>
      <c r="B887" s="516"/>
      <c r="C887" s="305"/>
      <c r="D887" s="305"/>
      <c r="E887" s="293"/>
      <c r="F887" s="293"/>
      <c r="G887" s="181"/>
      <c r="H887" s="181"/>
      <c r="I887" s="592"/>
    </row>
    <row r="888" spans="1:9" s="147" customFormat="1" ht="15" x14ac:dyDescent="0.2">
      <c r="A888" s="472">
        <v>869</v>
      </c>
      <c r="B888" s="516"/>
      <c r="C888" s="305"/>
      <c r="D888" s="305"/>
      <c r="E888" s="293"/>
      <c r="F888" s="293"/>
      <c r="G888" s="181"/>
      <c r="H888" s="181"/>
      <c r="I888" s="592"/>
    </row>
    <row r="889" spans="1:9" s="147" customFormat="1" ht="15" x14ac:dyDescent="0.2">
      <c r="A889" s="472">
        <v>870</v>
      </c>
      <c r="B889" s="516"/>
      <c r="C889" s="305"/>
      <c r="D889" s="305"/>
      <c r="E889" s="293"/>
      <c r="F889" s="293"/>
      <c r="G889" s="181"/>
      <c r="H889" s="181"/>
      <c r="I889" s="592"/>
    </row>
    <row r="890" spans="1:9" s="147" customFormat="1" ht="15" x14ac:dyDescent="0.2">
      <c r="A890" s="472">
        <v>871</v>
      </c>
      <c r="B890" s="516"/>
      <c r="C890" s="305"/>
      <c r="D890" s="305"/>
      <c r="E890" s="293"/>
      <c r="F890" s="293"/>
      <c r="G890" s="181"/>
      <c r="H890" s="181"/>
      <c r="I890" s="592"/>
    </row>
    <row r="891" spans="1:9" s="147" customFormat="1" ht="15" x14ac:dyDescent="0.2">
      <c r="A891" s="472">
        <v>872</v>
      </c>
      <c r="B891" s="516"/>
      <c r="C891" s="305"/>
      <c r="D891" s="305"/>
      <c r="E891" s="293"/>
      <c r="F891" s="293"/>
      <c r="G891" s="181"/>
      <c r="H891" s="181"/>
      <c r="I891" s="592"/>
    </row>
    <row r="892" spans="1:9" s="147" customFormat="1" ht="15" x14ac:dyDescent="0.2">
      <c r="A892" s="472">
        <v>873</v>
      </c>
      <c r="B892" s="516"/>
      <c r="C892" s="305"/>
      <c r="D892" s="305"/>
      <c r="E892" s="293"/>
      <c r="F892" s="293"/>
      <c r="G892" s="181"/>
      <c r="H892" s="181"/>
      <c r="I892" s="592"/>
    </row>
    <row r="893" spans="1:9" s="147" customFormat="1" ht="15" x14ac:dyDescent="0.2">
      <c r="A893" s="472">
        <v>874</v>
      </c>
      <c r="B893" s="516"/>
      <c r="C893" s="305"/>
      <c r="D893" s="305"/>
      <c r="E893" s="293"/>
      <c r="F893" s="293"/>
      <c r="G893" s="181"/>
      <c r="H893" s="181"/>
      <c r="I893" s="592"/>
    </row>
    <row r="894" spans="1:9" s="147" customFormat="1" ht="15" x14ac:dyDescent="0.2">
      <c r="A894" s="472">
        <v>875</v>
      </c>
      <c r="B894" s="516"/>
      <c r="C894" s="305"/>
      <c r="D894" s="305"/>
      <c r="E894" s="293"/>
      <c r="F894" s="293"/>
      <c r="G894" s="181"/>
      <c r="H894" s="181"/>
      <c r="I894" s="592"/>
    </row>
    <row r="895" spans="1:9" s="147" customFormat="1" ht="15" x14ac:dyDescent="0.2">
      <c r="A895" s="472">
        <v>876</v>
      </c>
      <c r="B895" s="516"/>
      <c r="C895" s="305"/>
      <c r="D895" s="305"/>
      <c r="E895" s="293"/>
      <c r="F895" s="293"/>
      <c r="G895" s="181"/>
      <c r="H895" s="181"/>
      <c r="I895" s="592"/>
    </row>
    <row r="896" spans="1:9" s="147" customFormat="1" ht="15" x14ac:dyDescent="0.2">
      <c r="A896" s="472">
        <v>877</v>
      </c>
      <c r="B896" s="516"/>
      <c r="C896" s="305"/>
      <c r="D896" s="305"/>
      <c r="E896" s="293"/>
      <c r="F896" s="293"/>
      <c r="G896" s="181"/>
      <c r="H896" s="181"/>
      <c r="I896" s="592"/>
    </row>
    <row r="897" spans="1:9" s="147" customFormat="1" ht="15" x14ac:dyDescent="0.2">
      <c r="A897" s="472">
        <v>878</v>
      </c>
      <c r="B897" s="516"/>
      <c r="C897" s="305"/>
      <c r="D897" s="305"/>
      <c r="E897" s="293"/>
      <c r="F897" s="293"/>
      <c r="G897" s="181"/>
      <c r="H897" s="181"/>
      <c r="I897" s="592"/>
    </row>
    <row r="898" spans="1:9" s="147" customFormat="1" ht="15" x14ac:dyDescent="0.2">
      <c r="A898" s="472">
        <v>879</v>
      </c>
      <c r="B898" s="516"/>
      <c r="C898" s="305"/>
      <c r="D898" s="305"/>
      <c r="E898" s="293"/>
      <c r="F898" s="293"/>
      <c r="G898" s="181"/>
      <c r="H898" s="181"/>
      <c r="I898" s="592"/>
    </row>
    <row r="899" spans="1:9" s="147" customFormat="1" ht="15" x14ac:dyDescent="0.2">
      <c r="A899" s="472">
        <v>880</v>
      </c>
      <c r="B899" s="516"/>
      <c r="C899" s="305"/>
      <c r="D899" s="305"/>
      <c r="E899" s="293"/>
      <c r="F899" s="293"/>
      <c r="G899" s="181"/>
      <c r="H899" s="181"/>
      <c r="I899" s="592"/>
    </row>
    <row r="900" spans="1:9" s="147" customFormat="1" ht="15" x14ac:dyDescent="0.2">
      <c r="A900" s="472">
        <v>881</v>
      </c>
      <c r="B900" s="516"/>
      <c r="C900" s="305"/>
      <c r="D900" s="305"/>
      <c r="E900" s="293"/>
      <c r="F900" s="293"/>
      <c r="G900" s="181"/>
      <c r="H900" s="181"/>
      <c r="I900" s="592"/>
    </row>
    <row r="901" spans="1:9" s="147" customFormat="1" ht="15" x14ac:dyDescent="0.2">
      <c r="A901" s="472">
        <v>882</v>
      </c>
      <c r="B901" s="516"/>
      <c r="C901" s="305"/>
      <c r="D901" s="305"/>
      <c r="E901" s="293"/>
      <c r="F901" s="293"/>
      <c r="G901" s="181"/>
      <c r="H901" s="181"/>
      <c r="I901" s="592"/>
    </row>
    <row r="902" spans="1:9" s="147" customFormat="1" ht="15" x14ac:dyDescent="0.2">
      <c r="A902" s="472">
        <v>883</v>
      </c>
      <c r="B902" s="516"/>
      <c r="C902" s="305"/>
      <c r="D902" s="305"/>
      <c r="E902" s="293"/>
      <c r="F902" s="293"/>
      <c r="G902" s="181"/>
      <c r="H902" s="181"/>
      <c r="I902" s="592"/>
    </row>
    <row r="903" spans="1:9" s="147" customFormat="1" ht="15" x14ac:dyDescent="0.2">
      <c r="A903" s="472">
        <v>884</v>
      </c>
      <c r="B903" s="516"/>
      <c r="C903" s="305"/>
      <c r="D903" s="305"/>
      <c r="E903" s="293"/>
      <c r="F903" s="293"/>
      <c r="G903" s="181"/>
      <c r="H903" s="181"/>
      <c r="I903" s="592"/>
    </row>
    <row r="904" spans="1:9" s="147" customFormat="1" ht="15" x14ac:dyDescent="0.2">
      <c r="A904" s="472">
        <v>885</v>
      </c>
      <c r="B904" s="516"/>
      <c r="C904" s="305"/>
      <c r="D904" s="305"/>
      <c r="E904" s="293"/>
      <c r="F904" s="293"/>
      <c r="G904" s="181"/>
      <c r="H904" s="181"/>
      <c r="I904" s="592"/>
    </row>
    <row r="905" spans="1:9" s="147" customFormat="1" ht="15" x14ac:dyDescent="0.2">
      <c r="A905" s="472">
        <v>886</v>
      </c>
      <c r="B905" s="516"/>
      <c r="C905" s="305"/>
      <c r="D905" s="305"/>
      <c r="E905" s="293"/>
      <c r="F905" s="293"/>
      <c r="G905" s="181"/>
      <c r="H905" s="181"/>
      <c r="I905" s="592"/>
    </row>
    <row r="906" spans="1:9" s="147" customFormat="1" ht="15" x14ac:dyDescent="0.2">
      <c r="A906" s="472">
        <v>887</v>
      </c>
      <c r="B906" s="516"/>
      <c r="C906" s="305"/>
      <c r="D906" s="305"/>
      <c r="E906" s="293"/>
      <c r="F906" s="293"/>
      <c r="G906" s="181"/>
      <c r="H906" s="181"/>
      <c r="I906" s="592"/>
    </row>
    <row r="907" spans="1:9" s="147" customFormat="1" ht="15" x14ac:dyDescent="0.2">
      <c r="A907" s="472">
        <v>888</v>
      </c>
      <c r="B907" s="516"/>
      <c r="C907" s="305"/>
      <c r="D907" s="305"/>
      <c r="E907" s="293"/>
      <c r="F907" s="293"/>
      <c r="G907" s="181"/>
      <c r="H907" s="181"/>
      <c r="I907" s="592"/>
    </row>
    <row r="908" spans="1:9" s="147" customFormat="1" ht="15" x14ac:dyDescent="0.2">
      <c r="A908" s="472">
        <v>889</v>
      </c>
      <c r="B908" s="516"/>
      <c r="C908" s="305"/>
      <c r="D908" s="305"/>
      <c r="E908" s="293"/>
      <c r="F908" s="293"/>
      <c r="G908" s="181"/>
      <c r="H908" s="181"/>
      <c r="I908" s="592"/>
    </row>
    <row r="909" spans="1:9" s="147" customFormat="1" ht="15" x14ac:dyDescent="0.2">
      <c r="A909" s="472">
        <v>890</v>
      </c>
      <c r="B909" s="516"/>
      <c r="C909" s="305"/>
      <c r="D909" s="305"/>
      <c r="E909" s="293"/>
      <c r="F909" s="293"/>
      <c r="G909" s="181"/>
      <c r="H909" s="181"/>
      <c r="I909" s="592"/>
    </row>
    <row r="910" spans="1:9" s="147" customFormat="1" ht="15" x14ac:dyDescent="0.2">
      <c r="A910" s="472">
        <v>891</v>
      </c>
      <c r="B910" s="516"/>
      <c r="C910" s="305"/>
      <c r="D910" s="305"/>
      <c r="E910" s="293"/>
      <c r="F910" s="293"/>
      <c r="G910" s="181"/>
      <c r="H910" s="181"/>
      <c r="I910" s="592"/>
    </row>
    <row r="911" spans="1:9" s="147" customFormat="1" ht="15" x14ac:dyDescent="0.2">
      <c r="A911" s="472">
        <v>892</v>
      </c>
      <c r="B911" s="516"/>
      <c r="C911" s="305"/>
      <c r="D911" s="305"/>
      <c r="E911" s="293"/>
      <c r="F911" s="293"/>
      <c r="G911" s="181"/>
      <c r="H911" s="181"/>
      <c r="I911" s="592"/>
    </row>
    <row r="912" spans="1:9" s="147" customFormat="1" ht="15" x14ac:dyDescent="0.2">
      <c r="A912" s="472">
        <v>893</v>
      </c>
      <c r="B912" s="516"/>
      <c r="C912" s="305"/>
      <c r="D912" s="305"/>
      <c r="E912" s="293"/>
      <c r="F912" s="293"/>
      <c r="G912" s="181"/>
      <c r="H912" s="181"/>
      <c r="I912" s="592"/>
    </row>
    <row r="913" spans="1:9" s="147" customFormat="1" ht="15" x14ac:dyDescent="0.2">
      <c r="A913" s="472">
        <v>894</v>
      </c>
      <c r="B913" s="516"/>
      <c r="C913" s="305"/>
      <c r="D913" s="305"/>
      <c r="E913" s="293"/>
      <c r="F913" s="293"/>
      <c r="G913" s="181"/>
      <c r="H913" s="181"/>
      <c r="I913" s="592"/>
    </row>
    <row r="914" spans="1:9" s="147" customFormat="1" ht="15" x14ac:dyDescent="0.2">
      <c r="A914" s="472">
        <v>895</v>
      </c>
      <c r="B914" s="516"/>
      <c r="C914" s="305"/>
      <c r="D914" s="305"/>
      <c r="E914" s="293"/>
      <c r="F914" s="293"/>
      <c r="G914" s="181"/>
      <c r="H914" s="181"/>
      <c r="I914" s="592"/>
    </row>
    <row r="915" spans="1:9" s="147" customFormat="1" ht="15" x14ac:dyDescent="0.2">
      <c r="A915" s="472">
        <v>896</v>
      </c>
      <c r="B915" s="516"/>
      <c r="C915" s="305"/>
      <c r="D915" s="305"/>
      <c r="E915" s="293"/>
      <c r="F915" s="293"/>
      <c r="G915" s="181"/>
      <c r="H915" s="181"/>
      <c r="I915" s="592"/>
    </row>
    <row r="916" spans="1:9" s="147" customFormat="1" ht="15" x14ac:dyDescent="0.2">
      <c r="A916" s="472">
        <v>897</v>
      </c>
      <c r="B916" s="516"/>
      <c r="C916" s="305"/>
      <c r="D916" s="305"/>
      <c r="E916" s="293"/>
      <c r="F916" s="293"/>
      <c r="G916" s="181"/>
      <c r="H916" s="181"/>
      <c r="I916" s="592"/>
    </row>
    <row r="917" spans="1:9" s="147" customFormat="1" ht="15" x14ac:dyDescent="0.2">
      <c r="A917" s="472">
        <v>898</v>
      </c>
      <c r="B917" s="516"/>
      <c r="C917" s="305"/>
      <c r="D917" s="305"/>
      <c r="E917" s="293"/>
      <c r="F917" s="293"/>
      <c r="G917" s="181"/>
      <c r="H917" s="181"/>
      <c r="I917" s="592"/>
    </row>
    <row r="918" spans="1:9" s="147" customFormat="1" ht="15" x14ac:dyDescent="0.2">
      <c r="A918" s="472">
        <v>899</v>
      </c>
      <c r="B918" s="516"/>
      <c r="C918" s="305"/>
      <c r="D918" s="305"/>
      <c r="E918" s="293"/>
      <c r="F918" s="293"/>
      <c r="G918" s="181"/>
      <c r="H918" s="181"/>
      <c r="I918" s="592"/>
    </row>
    <row r="919" spans="1:9" s="147" customFormat="1" ht="15" x14ac:dyDescent="0.2">
      <c r="A919" s="472">
        <v>900</v>
      </c>
      <c r="B919" s="516"/>
      <c r="C919" s="305"/>
      <c r="D919" s="305"/>
      <c r="E919" s="293"/>
      <c r="F919" s="293"/>
      <c r="G919" s="181"/>
      <c r="H919" s="181"/>
      <c r="I919" s="592"/>
    </row>
    <row r="920" spans="1:9" s="147" customFormat="1" ht="15" x14ac:dyDescent="0.2">
      <c r="A920" s="472">
        <v>901</v>
      </c>
      <c r="B920" s="516"/>
      <c r="C920" s="305"/>
      <c r="D920" s="305"/>
      <c r="E920" s="293"/>
      <c r="F920" s="293"/>
      <c r="G920" s="181"/>
      <c r="H920" s="181"/>
      <c r="I920" s="592"/>
    </row>
    <row r="921" spans="1:9" s="147" customFormat="1" ht="15" x14ac:dyDescent="0.2">
      <c r="A921" s="472">
        <v>902</v>
      </c>
      <c r="B921" s="516"/>
      <c r="C921" s="305"/>
      <c r="D921" s="305"/>
      <c r="E921" s="293"/>
      <c r="F921" s="293"/>
      <c r="G921" s="181"/>
      <c r="H921" s="181"/>
      <c r="I921" s="592"/>
    </row>
    <row r="922" spans="1:9" s="147" customFormat="1" ht="15" x14ac:dyDescent="0.2">
      <c r="A922" s="472">
        <v>903</v>
      </c>
      <c r="B922" s="516"/>
      <c r="C922" s="305"/>
      <c r="D922" s="305"/>
      <c r="E922" s="293"/>
      <c r="F922" s="293"/>
      <c r="G922" s="181"/>
      <c r="H922" s="181"/>
      <c r="I922" s="592"/>
    </row>
    <row r="923" spans="1:9" s="147" customFormat="1" ht="15" x14ac:dyDescent="0.2">
      <c r="A923" s="472">
        <v>904</v>
      </c>
      <c r="B923" s="516"/>
      <c r="C923" s="305"/>
      <c r="D923" s="305"/>
      <c r="E923" s="293"/>
      <c r="F923" s="293"/>
      <c r="G923" s="181"/>
      <c r="H923" s="181"/>
      <c r="I923" s="592"/>
    </row>
    <row r="924" spans="1:9" s="147" customFormat="1" ht="15" x14ac:dyDescent="0.2">
      <c r="A924" s="472">
        <v>905</v>
      </c>
      <c r="B924" s="516"/>
      <c r="C924" s="305"/>
      <c r="D924" s="305"/>
      <c r="E924" s="293"/>
      <c r="F924" s="293"/>
      <c r="G924" s="181"/>
      <c r="H924" s="181"/>
      <c r="I924" s="592"/>
    </row>
    <row r="925" spans="1:9" s="147" customFormat="1" ht="15" x14ac:dyDescent="0.2">
      <c r="A925" s="472">
        <v>906</v>
      </c>
      <c r="B925" s="516"/>
      <c r="C925" s="305"/>
      <c r="D925" s="305"/>
      <c r="E925" s="293"/>
      <c r="F925" s="293"/>
      <c r="G925" s="181"/>
      <c r="H925" s="181"/>
      <c r="I925" s="592"/>
    </row>
    <row r="926" spans="1:9" s="147" customFormat="1" ht="15" x14ac:dyDescent="0.2">
      <c r="A926" s="472">
        <v>907</v>
      </c>
      <c r="B926" s="516"/>
      <c r="C926" s="305"/>
      <c r="D926" s="305"/>
      <c r="E926" s="293"/>
      <c r="F926" s="293"/>
      <c r="G926" s="181"/>
      <c r="H926" s="181"/>
      <c r="I926" s="592"/>
    </row>
    <row r="927" spans="1:9" s="147" customFormat="1" ht="15" x14ac:dyDescent="0.2">
      <c r="A927" s="472">
        <v>908</v>
      </c>
      <c r="B927" s="516"/>
      <c r="C927" s="305"/>
      <c r="D927" s="305"/>
      <c r="E927" s="293"/>
      <c r="F927" s="293"/>
      <c r="G927" s="181"/>
      <c r="H927" s="181"/>
      <c r="I927" s="592"/>
    </row>
    <row r="928" spans="1:9" s="147" customFormat="1" ht="15" x14ac:dyDescent="0.2">
      <c r="A928" s="472">
        <v>909</v>
      </c>
      <c r="B928" s="516"/>
      <c r="C928" s="305"/>
      <c r="D928" s="305"/>
      <c r="E928" s="293"/>
      <c r="F928" s="293"/>
      <c r="G928" s="181"/>
      <c r="H928" s="181"/>
      <c r="I928" s="592"/>
    </row>
    <row r="929" spans="1:9" s="147" customFormat="1" ht="15" x14ac:dyDescent="0.2">
      <c r="A929" s="472">
        <v>910</v>
      </c>
      <c r="B929" s="516"/>
      <c r="C929" s="305"/>
      <c r="D929" s="305"/>
      <c r="E929" s="293"/>
      <c r="F929" s="293"/>
      <c r="G929" s="181"/>
      <c r="H929" s="181"/>
      <c r="I929" s="592"/>
    </row>
    <row r="930" spans="1:9" s="147" customFormat="1" ht="15" x14ac:dyDescent="0.2">
      <c r="A930" s="472">
        <v>911</v>
      </c>
      <c r="B930" s="516"/>
      <c r="C930" s="305"/>
      <c r="D930" s="305"/>
      <c r="E930" s="293"/>
      <c r="F930" s="293"/>
      <c r="G930" s="181"/>
      <c r="H930" s="181"/>
      <c r="I930" s="592"/>
    </row>
    <row r="931" spans="1:9" s="147" customFormat="1" ht="15" x14ac:dyDescent="0.2">
      <c r="A931" s="472">
        <v>912</v>
      </c>
      <c r="B931" s="516"/>
      <c r="C931" s="305"/>
      <c r="D931" s="305"/>
      <c r="E931" s="293"/>
      <c r="F931" s="293"/>
      <c r="G931" s="181"/>
      <c r="H931" s="181"/>
      <c r="I931" s="592"/>
    </row>
    <row r="932" spans="1:9" s="147" customFormat="1" ht="15" x14ac:dyDescent="0.2">
      <c r="A932" s="472">
        <v>913</v>
      </c>
      <c r="B932" s="516"/>
      <c r="C932" s="305"/>
      <c r="D932" s="305"/>
      <c r="E932" s="293"/>
      <c r="F932" s="293"/>
      <c r="G932" s="181"/>
      <c r="H932" s="181"/>
      <c r="I932" s="592"/>
    </row>
    <row r="933" spans="1:9" s="147" customFormat="1" ht="15" x14ac:dyDescent="0.2">
      <c r="A933" s="472">
        <v>914</v>
      </c>
      <c r="B933" s="516"/>
      <c r="C933" s="305"/>
      <c r="D933" s="305"/>
      <c r="E933" s="293"/>
      <c r="F933" s="293"/>
      <c r="G933" s="181"/>
      <c r="H933" s="181"/>
      <c r="I933" s="592"/>
    </row>
    <row r="934" spans="1:9" s="147" customFormat="1" ht="15" x14ac:dyDescent="0.2">
      <c r="A934" s="472">
        <v>915</v>
      </c>
      <c r="B934" s="516"/>
      <c r="C934" s="305"/>
      <c r="D934" s="305"/>
      <c r="E934" s="293"/>
      <c r="F934" s="293"/>
      <c r="G934" s="181"/>
      <c r="H934" s="181"/>
      <c r="I934" s="592"/>
    </row>
    <row r="935" spans="1:9" s="147" customFormat="1" ht="15" x14ac:dyDescent="0.2">
      <c r="A935" s="472">
        <v>916</v>
      </c>
      <c r="B935" s="516"/>
      <c r="C935" s="305"/>
      <c r="D935" s="305"/>
      <c r="E935" s="293"/>
      <c r="F935" s="293"/>
      <c r="G935" s="181"/>
      <c r="H935" s="181"/>
      <c r="I935" s="592"/>
    </row>
    <row r="936" spans="1:9" s="147" customFormat="1" ht="15" x14ac:dyDescent="0.2">
      <c r="A936" s="472">
        <v>917</v>
      </c>
      <c r="B936" s="516"/>
      <c r="C936" s="305"/>
      <c r="D936" s="305"/>
      <c r="E936" s="293"/>
      <c r="F936" s="293"/>
      <c r="G936" s="181"/>
      <c r="H936" s="181"/>
      <c r="I936" s="592"/>
    </row>
    <row r="937" spans="1:9" s="147" customFormat="1" ht="15" x14ac:dyDescent="0.2">
      <c r="A937" s="472">
        <v>918</v>
      </c>
      <c r="B937" s="516"/>
      <c r="C937" s="305"/>
      <c r="D937" s="305"/>
      <c r="E937" s="293"/>
      <c r="F937" s="293"/>
      <c r="G937" s="181"/>
      <c r="H937" s="181"/>
      <c r="I937" s="592"/>
    </row>
    <row r="938" spans="1:9" s="147" customFormat="1" ht="15" x14ac:dyDescent="0.2">
      <c r="A938" s="472">
        <v>919</v>
      </c>
      <c r="B938" s="516"/>
      <c r="C938" s="305"/>
      <c r="D938" s="305"/>
      <c r="E938" s="293"/>
      <c r="F938" s="293"/>
      <c r="G938" s="181"/>
      <c r="H938" s="181"/>
      <c r="I938" s="592"/>
    </row>
    <row r="939" spans="1:9" s="147" customFormat="1" ht="15" x14ac:dyDescent="0.2">
      <c r="A939" s="472">
        <v>920</v>
      </c>
      <c r="B939" s="516"/>
      <c r="C939" s="305"/>
      <c r="D939" s="305"/>
      <c r="E939" s="293"/>
      <c r="F939" s="293"/>
      <c r="G939" s="181"/>
      <c r="H939" s="181"/>
      <c r="I939" s="592"/>
    </row>
    <row r="940" spans="1:9" s="147" customFormat="1" ht="15" x14ac:dyDescent="0.2">
      <c r="A940" s="472">
        <v>921</v>
      </c>
      <c r="B940" s="516"/>
      <c r="C940" s="305"/>
      <c r="D940" s="305"/>
      <c r="E940" s="293"/>
      <c r="F940" s="293"/>
      <c r="G940" s="181"/>
      <c r="H940" s="181"/>
      <c r="I940" s="592"/>
    </row>
    <row r="941" spans="1:9" s="147" customFormat="1" ht="15" x14ac:dyDescent="0.2">
      <c r="A941" s="472">
        <v>922</v>
      </c>
      <c r="B941" s="516"/>
      <c r="C941" s="305"/>
      <c r="D941" s="305"/>
      <c r="E941" s="293"/>
      <c r="F941" s="293"/>
      <c r="G941" s="181"/>
      <c r="H941" s="181"/>
      <c r="I941" s="592"/>
    </row>
    <row r="942" spans="1:9" s="147" customFormat="1" ht="15" x14ac:dyDescent="0.2">
      <c r="A942" s="472">
        <v>923</v>
      </c>
      <c r="B942" s="516"/>
      <c r="C942" s="305"/>
      <c r="D942" s="305"/>
      <c r="E942" s="293"/>
      <c r="F942" s="293"/>
      <c r="G942" s="181"/>
      <c r="H942" s="181"/>
      <c r="I942" s="592"/>
    </row>
    <row r="943" spans="1:9" s="147" customFormat="1" ht="15" x14ac:dyDescent="0.2">
      <c r="A943" s="472">
        <v>924</v>
      </c>
      <c r="B943" s="516"/>
      <c r="C943" s="305"/>
      <c r="D943" s="305"/>
      <c r="E943" s="293"/>
      <c r="F943" s="293"/>
      <c r="G943" s="181"/>
      <c r="H943" s="181"/>
      <c r="I943" s="592"/>
    </row>
    <row r="944" spans="1:9" s="147" customFormat="1" ht="15" x14ac:dyDescent="0.2">
      <c r="A944" s="472">
        <v>925</v>
      </c>
      <c r="B944" s="516"/>
      <c r="C944" s="305"/>
      <c r="D944" s="305"/>
      <c r="E944" s="293"/>
      <c r="F944" s="293"/>
      <c r="G944" s="181"/>
      <c r="H944" s="181"/>
      <c r="I944" s="592"/>
    </row>
    <row r="945" spans="1:9" s="147" customFormat="1" ht="15" x14ac:dyDescent="0.2">
      <c r="A945" s="472">
        <v>926</v>
      </c>
      <c r="B945" s="516"/>
      <c r="C945" s="305"/>
      <c r="D945" s="305"/>
      <c r="E945" s="293"/>
      <c r="F945" s="293"/>
      <c r="G945" s="181"/>
      <c r="H945" s="181"/>
      <c r="I945" s="592"/>
    </row>
    <row r="946" spans="1:9" s="147" customFormat="1" ht="15" x14ac:dyDescent="0.2">
      <c r="A946" s="472">
        <v>927</v>
      </c>
      <c r="B946" s="516"/>
      <c r="C946" s="305"/>
      <c r="D946" s="305"/>
      <c r="E946" s="293"/>
      <c r="F946" s="293"/>
      <c r="G946" s="181"/>
      <c r="H946" s="181"/>
      <c r="I946" s="592"/>
    </row>
    <row r="947" spans="1:9" s="147" customFormat="1" ht="15" x14ac:dyDescent="0.2">
      <c r="A947" s="472">
        <v>928</v>
      </c>
      <c r="B947" s="516"/>
      <c r="C947" s="305"/>
      <c r="D947" s="305"/>
      <c r="E947" s="293"/>
      <c r="F947" s="293"/>
      <c r="G947" s="181"/>
      <c r="H947" s="181"/>
      <c r="I947" s="592"/>
    </row>
    <row r="948" spans="1:9" s="147" customFormat="1" ht="15" x14ac:dyDescent="0.2">
      <c r="A948" s="472">
        <v>929</v>
      </c>
      <c r="B948" s="516"/>
      <c r="C948" s="305"/>
      <c r="D948" s="305"/>
      <c r="E948" s="293"/>
      <c r="F948" s="293"/>
      <c r="G948" s="181"/>
      <c r="H948" s="181"/>
      <c r="I948" s="592"/>
    </row>
    <row r="949" spans="1:9" s="147" customFormat="1" ht="15" x14ac:dyDescent="0.2">
      <c r="A949" s="472">
        <v>930</v>
      </c>
      <c r="B949" s="516"/>
      <c r="C949" s="305"/>
      <c r="D949" s="305"/>
      <c r="E949" s="293"/>
      <c r="F949" s="293"/>
      <c r="G949" s="181"/>
      <c r="H949" s="181"/>
      <c r="I949" s="592"/>
    </row>
    <row r="950" spans="1:9" s="147" customFormat="1" ht="15" x14ac:dyDescent="0.2">
      <c r="A950" s="472">
        <v>931</v>
      </c>
      <c r="B950" s="516"/>
      <c r="C950" s="305"/>
      <c r="D950" s="305"/>
      <c r="E950" s="293"/>
      <c r="F950" s="293"/>
      <c r="G950" s="181"/>
      <c r="H950" s="181"/>
      <c r="I950" s="592"/>
    </row>
    <row r="951" spans="1:9" s="147" customFormat="1" ht="15" x14ac:dyDescent="0.2">
      <c r="A951" s="472">
        <v>932</v>
      </c>
      <c r="B951" s="516"/>
      <c r="C951" s="305"/>
      <c r="D951" s="305"/>
      <c r="E951" s="293"/>
      <c r="F951" s="293"/>
      <c r="G951" s="181"/>
      <c r="H951" s="181"/>
      <c r="I951" s="592"/>
    </row>
    <row r="952" spans="1:9" s="147" customFormat="1" ht="15" x14ac:dyDescent="0.2">
      <c r="A952" s="472">
        <v>933</v>
      </c>
      <c r="B952" s="516"/>
      <c r="C952" s="305"/>
      <c r="D952" s="305"/>
      <c r="E952" s="293"/>
      <c r="F952" s="293"/>
      <c r="G952" s="181"/>
      <c r="H952" s="181"/>
      <c r="I952" s="592"/>
    </row>
    <row r="953" spans="1:9" s="147" customFormat="1" ht="15" x14ac:dyDescent="0.2">
      <c r="A953" s="472">
        <v>934</v>
      </c>
      <c r="B953" s="516"/>
      <c r="C953" s="305"/>
      <c r="D953" s="305"/>
      <c r="E953" s="293"/>
      <c r="F953" s="293"/>
      <c r="G953" s="181"/>
      <c r="H953" s="181"/>
      <c r="I953" s="592"/>
    </row>
    <row r="954" spans="1:9" s="147" customFormat="1" ht="15" x14ac:dyDescent="0.2">
      <c r="A954" s="472">
        <v>935</v>
      </c>
      <c r="B954" s="516"/>
      <c r="C954" s="305"/>
      <c r="D954" s="305"/>
      <c r="E954" s="293"/>
      <c r="F954" s="293"/>
      <c r="G954" s="181"/>
      <c r="H954" s="181"/>
      <c r="I954" s="592"/>
    </row>
    <row r="955" spans="1:9" s="147" customFormat="1" ht="15" x14ac:dyDescent="0.2">
      <c r="A955" s="472">
        <v>936</v>
      </c>
      <c r="B955" s="516"/>
      <c r="C955" s="305"/>
      <c r="D955" s="305"/>
      <c r="E955" s="293"/>
      <c r="F955" s="293"/>
      <c r="G955" s="181"/>
      <c r="H955" s="181"/>
      <c r="I955" s="592"/>
    </row>
    <row r="956" spans="1:9" s="147" customFormat="1" ht="15" x14ac:dyDescent="0.2">
      <c r="A956" s="472">
        <v>937</v>
      </c>
      <c r="B956" s="516"/>
      <c r="C956" s="305"/>
      <c r="D956" s="305"/>
      <c r="E956" s="293"/>
      <c r="F956" s="293"/>
      <c r="G956" s="181"/>
      <c r="H956" s="181"/>
      <c r="I956" s="592"/>
    </row>
    <row r="957" spans="1:9" s="147" customFormat="1" ht="15" x14ac:dyDescent="0.2">
      <c r="A957" s="472">
        <v>938</v>
      </c>
      <c r="B957" s="516"/>
      <c r="C957" s="305"/>
      <c r="D957" s="305"/>
      <c r="E957" s="293"/>
      <c r="F957" s="293"/>
      <c r="G957" s="181"/>
      <c r="H957" s="181"/>
      <c r="I957" s="592"/>
    </row>
    <row r="958" spans="1:9" s="147" customFormat="1" ht="15" x14ac:dyDescent="0.2">
      <c r="A958" s="472">
        <v>939</v>
      </c>
      <c r="B958" s="516"/>
      <c r="C958" s="305"/>
      <c r="D958" s="305"/>
      <c r="E958" s="293"/>
      <c r="F958" s="293"/>
      <c r="G958" s="181"/>
      <c r="H958" s="181"/>
      <c r="I958" s="592"/>
    </row>
    <row r="959" spans="1:9" s="147" customFormat="1" ht="15" x14ac:dyDescent="0.2">
      <c r="A959" s="472">
        <v>940</v>
      </c>
      <c r="B959" s="516"/>
      <c r="C959" s="305"/>
      <c r="D959" s="305"/>
      <c r="E959" s="293"/>
      <c r="F959" s="293"/>
      <c r="G959" s="181"/>
      <c r="H959" s="181"/>
      <c r="I959" s="592"/>
    </row>
    <row r="960" spans="1:9" s="147" customFormat="1" ht="15" x14ac:dyDescent="0.2">
      <c r="A960" s="472">
        <v>941</v>
      </c>
      <c r="B960" s="516"/>
      <c r="C960" s="305"/>
      <c r="D960" s="305"/>
      <c r="E960" s="293"/>
      <c r="F960" s="293"/>
      <c r="G960" s="181"/>
      <c r="H960" s="181"/>
      <c r="I960" s="592"/>
    </row>
    <row r="961" spans="1:9" s="147" customFormat="1" ht="15" x14ac:dyDescent="0.2">
      <c r="A961" s="472">
        <v>942</v>
      </c>
      <c r="B961" s="516"/>
      <c r="C961" s="305"/>
      <c r="D961" s="305"/>
      <c r="E961" s="293"/>
      <c r="F961" s="293"/>
      <c r="G961" s="181"/>
      <c r="H961" s="181"/>
      <c r="I961" s="592"/>
    </row>
    <row r="962" spans="1:9" s="147" customFormat="1" ht="15" x14ac:dyDescent="0.2">
      <c r="A962" s="472">
        <v>943</v>
      </c>
      <c r="B962" s="516"/>
      <c r="C962" s="305"/>
      <c r="D962" s="305"/>
      <c r="E962" s="293"/>
      <c r="F962" s="293"/>
      <c r="G962" s="181"/>
      <c r="H962" s="181"/>
      <c r="I962" s="592"/>
    </row>
    <row r="963" spans="1:9" s="147" customFormat="1" ht="15" x14ac:dyDescent="0.2">
      <c r="A963" s="472">
        <v>944</v>
      </c>
      <c r="B963" s="516"/>
      <c r="C963" s="305"/>
      <c r="D963" s="305"/>
      <c r="E963" s="293"/>
      <c r="F963" s="293"/>
      <c r="G963" s="181"/>
      <c r="H963" s="181"/>
      <c r="I963" s="592"/>
    </row>
    <row r="964" spans="1:9" s="147" customFormat="1" ht="15" x14ac:dyDescent="0.2">
      <c r="A964" s="472">
        <v>945</v>
      </c>
      <c r="B964" s="516"/>
      <c r="C964" s="305"/>
      <c r="D964" s="305"/>
      <c r="E964" s="293"/>
      <c r="F964" s="293"/>
      <c r="G964" s="181"/>
      <c r="H964" s="181"/>
      <c r="I964" s="592"/>
    </row>
    <row r="965" spans="1:9" s="147" customFormat="1" ht="15" x14ac:dyDescent="0.2">
      <c r="A965" s="472">
        <v>946</v>
      </c>
      <c r="B965" s="516"/>
      <c r="C965" s="305"/>
      <c r="D965" s="305"/>
      <c r="E965" s="293"/>
      <c r="F965" s="293"/>
      <c r="G965" s="181"/>
      <c r="H965" s="181"/>
      <c r="I965" s="592"/>
    </row>
    <row r="966" spans="1:9" s="147" customFormat="1" ht="15" x14ac:dyDescent="0.2">
      <c r="A966" s="472">
        <v>947</v>
      </c>
      <c r="B966" s="516"/>
      <c r="C966" s="305"/>
      <c r="D966" s="305"/>
      <c r="E966" s="293"/>
      <c r="F966" s="293"/>
      <c r="G966" s="181"/>
      <c r="H966" s="181"/>
      <c r="I966" s="592"/>
    </row>
    <row r="967" spans="1:9" s="147" customFormat="1" ht="15" x14ac:dyDescent="0.2">
      <c r="A967" s="472">
        <v>948</v>
      </c>
      <c r="B967" s="516"/>
      <c r="C967" s="305"/>
      <c r="D967" s="305"/>
      <c r="E967" s="293"/>
      <c r="F967" s="293"/>
      <c r="G967" s="181"/>
      <c r="H967" s="181"/>
      <c r="I967" s="592"/>
    </row>
    <row r="968" spans="1:9" s="147" customFormat="1" ht="15" x14ac:dyDescent="0.2">
      <c r="A968" s="472">
        <v>949</v>
      </c>
      <c r="B968" s="516"/>
      <c r="C968" s="305"/>
      <c r="D968" s="305"/>
      <c r="E968" s="293"/>
      <c r="F968" s="293"/>
      <c r="G968" s="181"/>
      <c r="H968" s="181"/>
      <c r="I968" s="592"/>
    </row>
    <row r="969" spans="1:9" s="147" customFormat="1" ht="15" x14ac:dyDescent="0.2">
      <c r="A969" s="472">
        <v>950</v>
      </c>
      <c r="B969" s="516"/>
      <c r="C969" s="305"/>
      <c r="D969" s="305"/>
      <c r="E969" s="293"/>
      <c r="F969" s="293"/>
      <c r="G969" s="181"/>
      <c r="H969" s="181"/>
      <c r="I969" s="592"/>
    </row>
    <row r="970" spans="1:9" s="147" customFormat="1" ht="15" x14ac:dyDescent="0.2">
      <c r="A970" s="472">
        <v>951</v>
      </c>
      <c r="B970" s="516"/>
      <c r="C970" s="305"/>
      <c r="D970" s="305"/>
      <c r="E970" s="293"/>
      <c r="F970" s="293"/>
      <c r="G970" s="181"/>
      <c r="H970" s="181"/>
      <c r="I970" s="592"/>
    </row>
    <row r="971" spans="1:9" s="147" customFormat="1" ht="15" x14ac:dyDescent="0.2">
      <c r="A971" s="472">
        <v>952</v>
      </c>
      <c r="B971" s="516"/>
      <c r="C971" s="305"/>
      <c r="D971" s="305"/>
      <c r="E971" s="293"/>
      <c r="F971" s="293"/>
      <c r="G971" s="181"/>
      <c r="H971" s="181"/>
      <c r="I971" s="592"/>
    </row>
    <row r="972" spans="1:9" s="147" customFormat="1" ht="15" x14ac:dyDescent="0.2">
      <c r="A972" s="472">
        <v>953</v>
      </c>
      <c r="B972" s="516"/>
      <c r="C972" s="305"/>
      <c r="D972" s="305"/>
      <c r="E972" s="293"/>
      <c r="F972" s="293"/>
      <c r="G972" s="181"/>
      <c r="H972" s="181"/>
      <c r="I972" s="592"/>
    </row>
    <row r="973" spans="1:9" s="147" customFormat="1" ht="15" x14ac:dyDescent="0.2">
      <c r="A973" s="472">
        <v>954</v>
      </c>
      <c r="B973" s="516"/>
      <c r="C973" s="305"/>
      <c r="D973" s="305"/>
      <c r="E973" s="293"/>
      <c r="F973" s="293"/>
      <c r="G973" s="181"/>
      <c r="H973" s="181"/>
      <c r="I973" s="592"/>
    </row>
    <row r="974" spans="1:9" s="147" customFormat="1" ht="15" x14ac:dyDescent="0.2">
      <c r="A974" s="472">
        <v>955</v>
      </c>
      <c r="B974" s="516"/>
      <c r="C974" s="305"/>
      <c r="D974" s="305"/>
      <c r="E974" s="293"/>
      <c r="F974" s="293"/>
      <c r="G974" s="181"/>
      <c r="H974" s="181"/>
      <c r="I974" s="592"/>
    </row>
    <row r="975" spans="1:9" s="147" customFormat="1" ht="15" x14ac:dyDescent="0.2">
      <c r="A975" s="472">
        <v>956</v>
      </c>
      <c r="B975" s="516"/>
      <c r="C975" s="305"/>
      <c r="D975" s="305"/>
      <c r="E975" s="293"/>
      <c r="F975" s="293"/>
      <c r="G975" s="181"/>
      <c r="H975" s="181"/>
      <c r="I975" s="592"/>
    </row>
    <row r="976" spans="1:9" s="147" customFormat="1" ht="15" x14ac:dyDescent="0.2">
      <c r="A976" s="472">
        <v>957</v>
      </c>
      <c r="B976" s="516"/>
      <c r="C976" s="305"/>
      <c r="D976" s="305"/>
      <c r="E976" s="293"/>
      <c r="F976" s="293"/>
      <c r="G976" s="181"/>
      <c r="H976" s="181"/>
      <c r="I976" s="592"/>
    </row>
    <row r="977" spans="1:9" s="147" customFormat="1" ht="15" x14ac:dyDescent="0.2">
      <c r="A977" s="472">
        <v>958</v>
      </c>
      <c r="B977" s="516"/>
      <c r="C977" s="305"/>
      <c r="D977" s="305"/>
      <c r="E977" s="293"/>
      <c r="F977" s="293"/>
      <c r="G977" s="181"/>
      <c r="H977" s="181"/>
      <c r="I977" s="592"/>
    </row>
    <row r="978" spans="1:9" s="147" customFormat="1" ht="15" x14ac:dyDescent="0.2">
      <c r="A978" s="472">
        <v>959</v>
      </c>
      <c r="B978" s="516"/>
      <c r="C978" s="305"/>
      <c r="D978" s="305"/>
      <c r="E978" s="293"/>
      <c r="F978" s="293"/>
      <c r="G978" s="181"/>
      <c r="H978" s="181"/>
      <c r="I978" s="592"/>
    </row>
    <row r="979" spans="1:9" s="147" customFormat="1" ht="15" x14ac:dyDescent="0.2">
      <c r="A979" s="472">
        <v>960</v>
      </c>
      <c r="B979" s="516"/>
      <c r="C979" s="305"/>
      <c r="D979" s="305"/>
      <c r="E979" s="293"/>
      <c r="F979" s="293"/>
      <c r="G979" s="181"/>
      <c r="H979" s="181"/>
      <c r="I979" s="592"/>
    </row>
    <row r="980" spans="1:9" s="147" customFormat="1" ht="15" x14ac:dyDescent="0.2">
      <c r="A980" s="472">
        <v>961</v>
      </c>
      <c r="B980" s="516"/>
      <c r="C980" s="305"/>
      <c r="D980" s="305"/>
      <c r="E980" s="293"/>
      <c r="F980" s="293"/>
      <c r="G980" s="181"/>
      <c r="H980" s="181"/>
      <c r="I980" s="592"/>
    </row>
    <row r="981" spans="1:9" s="147" customFormat="1" ht="15" x14ac:dyDescent="0.2">
      <c r="A981" s="472">
        <v>962</v>
      </c>
      <c r="B981" s="516"/>
      <c r="C981" s="305"/>
      <c r="D981" s="305"/>
      <c r="E981" s="293"/>
      <c r="F981" s="293"/>
      <c r="G981" s="181"/>
      <c r="H981" s="181"/>
      <c r="I981" s="592"/>
    </row>
    <row r="982" spans="1:9" s="147" customFormat="1" ht="15" x14ac:dyDescent="0.2">
      <c r="A982" s="472">
        <v>963</v>
      </c>
      <c r="B982" s="516"/>
      <c r="C982" s="305"/>
      <c r="D982" s="305"/>
      <c r="E982" s="293"/>
      <c r="F982" s="293"/>
      <c r="G982" s="181"/>
      <c r="H982" s="181"/>
      <c r="I982" s="592"/>
    </row>
    <row r="983" spans="1:9" s="147" customFormat="1" ht="15" x14ac:dyDescent="0.2">
      <c r="A983" s="472">
        <v>964</v>
      </c>
      <c r="B983" s="516"/>
      <c r="C983" s="305"/>
      <c r="D983" s="305"/>
      <c r="E983" s="293"/>
      <c r="F983" s="293"/>
      <c r="G983" s="181"/>
      <c r="H983" s="181"/>
      <c r="I983" s="592"/>
    </row>
    <row r="984" spans="1:9" s="147" customFormat="1" ht="15" x14ac:dyDescent="0.2">
      <c r="A984" s="472">
        <v>965</v>
      </c>
      <c r="B984" s="516"/>
      <c r="C984" s="305"/>
      <c r="D984" s="305"/>
      <c r="E984" s="293"/>
      <c r="F984" s="293"/>
      <c r="G984" s="181"/>
      <c r="H984" s="181"/>
      <c r="I984" s="592"/>
    </row>
    <row r="985" spans="1:9" s="147" customFormat="1" ht="15" x14ac:dyDescent="0.2">
      <c r="A985" s="472">
        <v>966</v>
      </c>
      <c r="B985" s="516"/>
      <c r="C985" s="305"/>
      <c r="D985" s="305"/>
      <c r="E985" s="293"/>
      <c r="F985" s="293"/>
      <c r="G985" s="181"/>
      <c r="H985" s="181"/>
      <c r="I985" s="592"/>
    </row>
    <row r="986" spans="1:9" s="147" customFormat="1" ht="15" x14ac:dyDescent="0.2">
      <c r="A986" s="472">
        <v>967</v>
      </c>
      <c r="B986" s="516"/>
      <c r="C986" s="305"/>
      <c r="D986" s="305"/>
      <c r="E986" s="293"/>
      <c r="F986" s="293"/>
      <c r="G986" s="181"/>
      <c r="H986" s="181"/>
      <c r="I986" s="592"/>
    </row>
    <row r="987" spans="1:9" s="147" customFormat="1" ht="15" x14ac:dyDescent="0.2">
      <c r="A987" s="472">
        <v>968</v>
      </c>
      <c r="B987" s="516"/>
      <c r="C987" s="305"/>
      <c r="D987" s="305"/>
      <c r="E987" s="293"/>
      <c r="F987" s="293"/>
      <c r="G987" s="181"/>
      <c r="H987" s="181"/>
      <c r="I987" s="592"/>
    </row>
    <row r="988" spans="1:9" s="147" customFormat="1" ht="15" x14ac:dyDescent="0.2">
      <c r="A988" s="472">
        <v>969</v>
      </c>
      <c r="B988" s="516"/>
      <c r="C988" s="305"/>
      <c r="D988" s="305"/>
      <c r="E988" s="293"/>
      <c r="F988" s="293"/>
      <c r="G988" s="181"/>
      <c r="H988" s="181"/>
      <c r="I988" s="592"/>
    </row>
    <row r="989" spans="1:9" s="147" customFormat="1" ht="15" x14ac:dyDescent="0.2">
      <c r="A989" s="472">
        <v>970</v>
      </c>
      <c r="B989" s="516"/>
      <c r="C989" s="305"/>
      <c r="D989" s="305"/>
      <c r="E989" s="293"/>
      <c r="F989" s="293"/>
      <c r="G989" s="181"/>
      <c r="H989" s="181"/>
      <c r="I989" s="592"/>
    </row>
    <row r="990" spans="1:9" s="147" customFormat="1" ht="15" x14ac:dyDescent="0.2">
      <c r="A990" s="472">
        <v>971</v>
      </c>
      <c r="B990" s="516"/>
      <c r="C990" s="305"/>
      <c r="D990" s="305"/>
      <c r="E990" s="293"/>
      <c r="F990" s="293"/>
      <c r="G990" s="181"/>
      <c r="H990" s="181"/>
      <c r="I990" s="592"/>
    </row>
    <row r="991" spans="1:9" s="147" customFormat="1" ht="15" x14ac:dyDescent="0.2">
      <c r="A991" s="472">
        <v>972</v>
      </c>
      <c r="B991" s="516"/>
      <c r="C991" s="305"/>
      <c r="D991" s="305"/>
      <c r="E991" s="293"/>
      <c r="F991" s="293"/>
      <c r="G991" s="181"/>
      <c r="H991" s="181"/>
      <c r="I991" s="592"/>
    </row>
    <row r="992" spans="1:9" s="147" customFormat="1" ht="15" x14ac:dyDescent="0.2">
      <c r="A992" s="472">
        <v>973</v>
      </c>
      <c r="B992" s="516"/>
      <c r="C992" s="305"/>
      <c r="D992" s="305"/>
      <c r="E992" s="293"/>
      <c r="F992" s="293"/>
      <c r="G992" s="181"/>
      <c r="H992" s="181"/>
      <c r="I992" s="592"/>
    </row>
    <row r="993" spans="1:9" s="147" customFormat="1" ht="15" x14ac:dyDescent="0.2">
      <c r="A993" s="472">
        <v>974</v>
      </c>
      <c r="B993" s="516"/>
      <c r="C993" s="305"/>
      <c r="D993" s="305"/>
      <c r="E993" s="293"/>
      <c r="F993" s="293"/>
      <c r="G993" s="181"/>
      <c r="H993" s="181"/>
      <c r="I993" s="592"/>
    </row>
    <row r="994" spans="1:9" s="147" customFormat="1" ht="15" x14ac:dyDescent="0.2">
      <c r="A994" s="472">
        <v>975</v>
      </c>
      <c r="B994" s="516"/>
      <c r="C994" s="305"/>
      <c r="D994" s="305"/>
      <c r="E994" s="293"/>
      <c r="F994" s="293"/>
      <c r="G994" s="181"/>
      <c r="H994" s="181"/>
      <c r="I994" s="592"/>
    </row>
    <row r="995" spans="1:9" s="147" customFormat="1" ht="15" x14ac:dyDescent="0.2">
      <c r="A995" s="472">
        <v>976</v>
      </c>
      <c r="B995" s="516"/>
      <c r="C995" s="305"/>
      <c r="D995" s="305"/>
      <c r="E995" s="293"/>
      <c r="F995" s="293"/>
      <c r="G995" s="181"/>
      <c r="H995" s="181"/>
      <c r="I995" s="592"/>
    </row>
    <row r="996" spans="1:9" s="147" customFormat="1" ht="15" x14ac:dyDescent="0.2">
      <c r="A996" s="472">
        <v>977</v>
      </c>
      <c r="B996" s="516"/>
      <c r="C996" s="305"/>
      <c r="D996" s="305"/>
      <c r="E996" s="293"/>
      <c r="F996" s="293"/>
      <c r="G996" s="181"/>
      <c r="H996" s="181"/>
      <c r="I996" s="592"/>
    </row>
    <row r="997" spans="1:9" s="147" customFormat="1" ht="15" x14ac:dyDescent="0.2">
      <c r="A997" s="472">
        <v>978</v>
      </c>
      <c r="B997" s="516"/>
      <c r="C997" s="305"/>
      <c r="D997" s="305"/>
      <c r="E997" s="293"/>
      <c r="F997" s="293"/>
      <c r="G997" s="181"/>
      <c r="H997" s="181"/>
      <c r="I997" s="592"/>
    </row>
    <row r="998" spans="1:9" s="147" customFormat="1" ht="15" x14ac:dyDescent="0.2">
      <c r="A998" s="472">
        <v>979</v>
      </c>
      <c r="B998" s="516"/>
      <c r="C998" s="305"/>
      <c r="D998" s="305"/>
      <c r="E998" s="293"/>
      <c r="F998" s="293"/>
      <c r="G998" s="181"/>
      <c r="H998" s="181"/>
      <c r="I998" s="592"/>
    </row>
    <row r="999" spans="1:9" s="147" customFormat="1" ht="15" x14ac:dyDescent="0.2">
      <c r="A999" s="472">
        <v>980</v>
      </c>
      <c r="B999" s="516"/>
      <c r="C999" s="305"/>
      <c r="D999" s="305"/>
      <c r="E999" s="293"/>
      <c r="F999" s="293"/>
      <c r="G999" s="181"/>
      <c r="H999" s="181"/>
      <c r="I999" s="592"/>
    </row>
    <row r="1000" spans="1:9" s="147" customFormat="1" ht="15" x14ac:dyDescent="0.2">
      <c r="A1000" s="472">
        <v>981</v>
      </c>
      <c r="B1000" s="516"/>
      <c r="C1000" s="305"/>
      <c r="D1000" s="305"/>
      <c r="E1000" s="293"/>
      <c r="F1000" s="293"/>
      <c r="G1000" s="181"/>
      <c r="H1000" s="181"/>
      <c r="I1000" s="592"/>
    </row>
    <row r="1001" spans="1:9" s="147" customFormat="1" ht="15" x14ac:dyDescent="0.2">
      <c r="A1001" s="472">
        <v>982</v>
      </c>
      <c r="B1001" s="516"/>
      <c r="C1001" s="305"/>
      <c r="D1001" s="305"/>
      <c r="E1001" s="293"/>
      <c r="F1001" s="293"/>
      <c r="G1001" s="181"/>
      <c r="H1001" s="181"/>
      <c r="I1001" s="592"/>
    </row>
    <row r="1002" spans="1:9" s="147" customFormat="1" ht="15" x14ac:dyDescent="0.2">
      <c r="A1002" s="472">
        <v>983</v>
      </c>
      <c r="B1002" s="516"/>
      <c r="C1002" s="305"/>
      <c r="D1002" s="305"/>
      <c r="E1002" s="293"/>
      <c r="F1002" s="293"/>
      <c r="G1002" s="181"/>
      <c r="H1002" s="181"/>
      <c r="I1002" s="592"/>
    </row>
    <row r="1003" spans="1:9" s="147" customFormat="1" ht="15" x14ac:dyDescent="0.2">
      <c r="A1003" s="472">
        <v>984</v>
      </c>
      <c r="B1003" s="516"/>
      <c r="C1003" s="305"/>
      <c r="D1003" s="305"/>
      <c r="E1003" s="293"/>
      <c r="F1003" s="293"/>
      <c r="G1003" s="181"/>
      <c r="H1003" s="181"/>
      <c r="I1003" s="592"/>
    </row>
    <row r="1004" spans="1:9" s="147" customFormat="1" ht="15" x14ac:dyDescent="0.2">
      <c r="A1004" s="472">
        <v>985</v>
      </c>
      <c r="B1004" s="516"/>
      <c r="C1004" s="305"/>
      <c r="D1004" s="305"/>
      <c r="E1004" s="293"/>
      <c r="F1004" s="293"/>
      <c r="G1004" s="181"/>
      <c r="H1004" s="181"/>
      <c r="I1004" s="592"/>
    </row>
    <row r="1005" spans="1:9" s="147" customFormat="1" ht="15" x14ac:dyDescent="0.2">
      <c r="A1005" s="472">
        <v>986</v>
      </c>
      <c r="B1005" s="516"/>
      <c r="C1005" s="305"/>
      <c r="D1005" s="305"/>
      <c r="E1005" s="293"/>
      <c r="F1005" s="293"/>
      <c r="G1005" s="181"/>
      <c r="H1005" s="181"/>
      <c r="I1005" s="592"/>
    </row>
    <row r="1006" spans="1:9" s="147" customFormat="1" ht="15" x14ac:dyDescent="0.2">
      <c r="A1006" s="472">
        <v>987</v>
      </c>
      <c r="B1006" s="516"/>
      <c r="C1006" s="305"/>
      <c r="D1006" s="305"/>
      <c r="E1006" s="293"/>
      <c r="F1006" s="293"/>
      <c r="G1006" s="181"/>
      <c r="H1006" s="181"/>
      <c r="I1006" s="592"/>
    </row>
    <row r="1007" spans="1:9" s="147" customFormat="1" ht="15" x14ac:dyDescent="0.2">
      <c r="A1007" s="472">
        <v>988</v>
      </c>
      <c r="B1007" s="516"/>
      <c r="C1007" s="305"/>
      <c r="D1007" s="305"/>
      <c r="E1007" s="293"/>
      <c r="F1007" s="293"/>
      <c r="G1007" s="181"/>
      <c r="H1007" s="181"/>
      <c r="I1007" s="592"/>
    </row>
    <row r="1008" spans="1:9" s="147" customFormat="1" ht="15" x14ac:dyDescent="0.2">
      <c r="A1008" s="472">
        <v>989</v>
      </c>
      <c r="B1008" s="516"/>
      <c r="C1008" s="305"/>
      <c r="D1008" s="305"/>
      <c r="E1008" s="293"/>
      <c r="F1008" s="293"/>
      <c r="G1008" s="181"/>
      <c r="H1008" s="181"/>
      <c r="I1008" s="592"/>
    </row>
    <row r="1009" spans="1:9" s="147" customFormat="1" ht="15" x14ac:dyDescent="0.2">
      <c r="A1009" s="472">
        <v>990</v>
      </c>
      <c r="B1009" s="516"/>
      <c r="C1009" s="305"/>
      <c r="D1009" s="305"/>
      <c r="E1009" s="293"/>
      <c r="F1009" s="293"/>
      <c r="G1009" s="181"/>
      <c r="H1009" s="181"/>
      <c r="I1009" s="592"/>
    </row>
    <row r="1010" spans="1:9" s="147" customFormat="1" ht="15" x14ac:dyDescent="0.2">
      <c r="A1010" s="472">
        <v>991</v>
      </c>
      <c r="B1010" s="516"/>
      <c r="C1010" s="305"/>
      <c r="D1010" s="305"/>
      <c r="E1010" s="293"/>
      <c r="F1010" s="293"/>
      <c r="G1010" s="181"/>
      <c r="H1010" s="181"/>
      <c r="I1010" s="592"/>
    </row>
    <row r="1011" spans="1:9" s="147" customFormat="1" ht="15" x14ac:dyDescent="0.2">
      <c r="A1011" s="472">
        <v>992</v>
      </c>
      <c r="B1011" s="516"/>
      <c r="C1011" s="305"/>
      <c r="D1011" s="305"/>
      <c r="E1011" s="293"/>
      <c r="F1011" s="293"/>
      <c r="G1011" s="181"/>
      <c r="H1011" s="181"/>
      <c r="I1011" s="592"/>
    </row>
    <row r="1012" spans="1:9" s="147" customFormat="1" ht="15" x14ac:dyDescent="0.2">
      <c r="A1012" s="472">
        <v>993</v>
      </c>
      <c r="B1012" s="516"/>
      <c r="C1012" s="305"/>
      <c r="D1012" s="305"/>
      <c r="E1012" s="293"/>
      <c r="F1012" s="293"/>
      <c r="G1012" s="181"/>
      <c r="H1012" s="181"/>
      <c r="I1012" s="592"/>
    </row>
    <row r="1013" spans="1:9" s="147" customFormat="1" ht="15" x14ac:dyDescent="0.2">
      <c r="A1013" s="472">
        <v>994</v>
      </c>
      <c r="B1013" s="516"/>
      <c r="C1013" s="305"/>
      <c r="D1013" s="305"/>
      <c r="E1013" s="293"/>
      <c r="F1013" s="293"/>
      <c r="G1013" s="181"/>
      <c r="H1013" s="181"/>
      <c r="I1013" s="592"/>
    </row>
    <row r="1014" spans="1:9" s="147" customFormat="1" ht="15" x14ac:dyDescent="0.2">
      <c r="A1014" s="472">
        <v>995</v>
      </c>
      <c r="B1014" s="516"/>
      <c r="C1014" s="305"/>
      <c r="D1014" s="305"/>
      <c r="E1014" s="293"/>
      <c r="F1014" s="293"/>
      <c r="G1014" s="181"/>
      <c r="H1014" s="181"/>
      <c r="I1014" s="592"/>
    </row>
    <row r="1015" spans="1:9" s="147" customFormat="1" ht="15" x14ac:dyDescent="0.2">
      <c r="A1015" s="472">
        <v>996</v>
      </c>
      <c r="B1015" s="516"/>
      <c r="C1015" s="305"/>
      <c r="D1015" s="305"/>
      <c r="E1015" s="293"/>
      <c r="F1015" s="293"/>
      <c r="G1015" s="181"/>
      <c r="H1015" s="181"/>
      <c r="I1015" s="592"/>
    </row>
    <row r="1016" spans="1:9" s="147" customFormat="1" ht="15" x14ac:dyDescent="0.2">
      <c r="A1016" s="472">
        <v>997</v>
      </c>
      <c r="B1016" s="516"/>
      <c r="C1016" s="305"/>
      <c r="D1016" s="305"/>
      <c r="E1016" s="293"/>
      <c r="F1016" s="293"/>
      <c r="G1016" s="181"/>
      <c r="H1016" s="181"/>
      <c r="I1016" s="592"/>
    </row>
    <row r="1017" spans="1:9" s="147" customFormat="1" ht="15" x14ac:dyDescent="0.2">
      <c r="A1017" s="472">
        <v>998</v>
      </c>
      <c r="B1017" s="516"/>
      <c r="C1017" s="305"/>
      <c r="D1017" s="305"/>
      <c r="E1017" s="293"/>
      <c r="F1017" s="293"/>
      <c r="G1017" s="181"/>
      <c r="H1017" s="181"/>
      <c r="I1017" s="592"/>
    </row>
    <row r="1018" spans="1:9" s="147" customFormat="1" ht="15" x14ac:dyDescent="0.2">
      <c r="A1018" s="472">
        <v>999</v>
      </c>
      <c r="B1018" s="516"/>
      <c r="C1018" s="305"/>
      <c r="D1018" s="305"/>
      <c r="E1018" s="293"/>
      <c r="F1018" s="293"/>
      <c r="G1018" s="181"/>
      <c r="H1018" s="181"/>
      <c r="I1018" s="592"/>
    </row>
    <row r="1019" spans="1:9" s="147" customFormat="1" ht="15" x14ac:dyDescent="0.2">
      <c r="A1019" s="472">
        <v>1000</v>
      </c>
      <c r="B1019" s="516"/>
      <c r="C1019" s="305"/>
      <c r="D1019" s="305"/>
      <c r="E1019" s="293"/>
      <c r="F1019" s="293"/>
      <c r="G1019" s="181"/>
      <c r="H1019" s="181"/>
      <c r="I1019" s="592"/>
    </row>
  </sheetData>
  <sheetProtection password="8067" sheet="1" objects="1" scenarios="1" autoFilter="0"/>
  <mergeCells count="12">
    <mergeCell ref="A16:A19"/>
    <mergeCell ref="B16:B19"/>
    <mergeCell ref="C16:C19"/>
    <mergeCell ref="D16:D19"/>
    <mergeCell ref="E16:E19"/>
    <mergeCell ref="F16:F19"/>
    <mergeCell ref="G16:G19"/>
    <mergeCell ref="H16:H19"/>
    <mergeCell ref="G6:H6"/>
    <mergeCell ref="G7:H7"/>
    <mergeCell ref="G8:H8"/>
    <mergeCell ref="G9:H9"/>
  </mergeCells>
  <conditionalFormatting sqref="B20:H1019">
    <cfRule type="cellIs" dxfId="7" priority="2" stopIfTrue="1" operator="notEqual">
      <formula>0</formula>
    </cfRule>
  </conditionalFormatting>
  <conditionalFormatting sqref="G6:H9">
    <cfRule type="cellIs" dxfId="6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26"/>
  <sheetViews>
    <sheetView showGridLines="0" zoomScaleNormal="100" workbookViewId="0">
      <selection activeCell="S1" sqref="S1"/>
    </sheetView>
  </sheetViews>
  <sheetFormatPr baseColWidth="10" defaultRowHeight="12" customHeight="1" x14ac:dyDescent="0.2"/>
  <cols>
    <col min="1" max="19" width="5.140625" style="501" customWidth="1"/>
    <col min="20" max="20" width="5.7109375" style="501" customWidth="1"/>
    <col min="21" max="16384" width="11.42578125" style="501"/>
  </cols>
  <sheetData>
    <row r="1" spans="1:19" s="500" customFormat="1" ht="18" customHeight="1" x14ac:dyDescent="0.2">
      <c r="A1" s="498" t="s">
        <v>200</v>
      </c>
      <c r="B1" s="499"/>
      <c r="C1" s="499"/>
      <c r="D1" s="499"/>
      <c r="E1" s="499"/>
      <c r="F1" s="499"/>
      <c r="G1" s="499"/>
      <c r="H1" s="499"/>
    </row>
    <row r="2" spans="1:19" s="500" customFormat="1" ht="12" customHeight="1" x14ac:dyDescent="0.2">
      <c r="A2" s="499"/>
      <c r="B2" s="499"/>
      <c r="C2" s="499"/>
      <c r="D2" s="499"/>
      <c r="E2" s="499"/>
      <c r="F2" s="499"/>
      <c r="G2" s="499"/>
      <c r="H2" s="499"/>
    </row>
    <row r="3" spans="1:19" s="500" customFormat="1" ht="12" customHeight="1" x14ac:dyDescent="0.2"/>
    <row r="4" spans="1:19" s="500" customFormat="1" ht="12" customHeight="1" x14ac:dyDescent="0.2"/>
    <row r="5" spans="1:19" ht="12" customHeight="1" x14ac:dyDescent="0.2">
      <c r="A5" s="671" t="s">
        <v>264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3"/>
      <c r="N5" s="680" t="s">
        <v>265</v>
      </c>
      <c r="O5" s="681"/>
      <c r="P5" s="682"/>
      <c r="Q5" s="680" t="s">
        <v>266</v>
      </c>
      <c r="R5" s="681"/>
      <c r="S5" s="682"/>
    </row>
    <row r="6" spans="1:19" ht="12" customHeight="1" x14ac:dyDescent="0.2">
      <c r="A6" s="674"/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6"/>
      <c r="N6" s="683"/>
      <c r="O6" s="684"/>
      <c r="P6" s="685"/>
      <c r="Q6" s="683"/>
      <c r="R6" s="684"/>
      <c r="S6" s="685"/>
    </row>
    <row r="7" spans="1:19" ht="12" customHeight="1" x14ac:dyDescent="0.2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6"/>
      <c r="N7" s="683"/>
      <c r="O7" s="684"/>
      <c r="P7" s="685"/>
      <c r="Q7" s="683"/>
      <c r="R7" s="684"/>
      <c r="S7" s="685"/>
    </row>
    <row r="8" spans="1:19" ht="12" customHeight="1" x14ac:dyDescent="0.2">
      <c r="A8" s="674"/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6"/>
      <c r="N8" s="686"/>
      <c r="O8" s="687"/>
      <c r="P8" s="688"/>
      <c r="Q8" s="686"/>
      <c r="R8" s="687"/>
      <c r="S8" s="688"/>
    </row>
    <row r="9" spans="1:19" ht="12" customHeight="1" x14ac:dyDescent="0.2">
      <c r="A9" s="674"/>
      <c r="B9" s="675"/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6"/>
      <c r="N9" s="689" t="s">
        <v>212</v>
      </c>
      <c r="O9" s="689"/>
      <c r="P9" s="689"/>
      <c r="Q9" s="689"/>
      <c r="R9" s="689"/>
      <c r="S9" s="690"/>
    </row>
    <row r="10" spans="1:19" ht="12" customHeight="1" x14ac:dyDescent="0.2">
      <c r="A10" s="674"/>
      <c r="B10" s="675"/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6"/>
      <c r="N10" s="691"/>
      <c r="O10" s="691"/>
      <c r="P10" s="691"/>
      <c r="Q10" s="691"/>
      <c r="R10" s="691"/>
      <c r="S10" s="692"/>
    </row>
    <row r="11" spans="1:19" ht="12" customHeight="1" x14ac:dyDescent="0.2">
      <c r="A11" s="677"/>
      <c r="B11" s="678"/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9"/>
      <c r="N11" s="693"/>
      <c r="O11" s="693"/>
      <c r="P11" s="693"/>
      <c r="Q11" s="693"/>
      <c r="R11" s="693"/>
      <c r="S11" s="694"/>
    </row>
    <row r="12" spans="1:19" ht="18" customHeight="1" x14ac:dyDescent="0.2">
      <c r="A12" s="502" t="s">
        <v>155</v>
      </c>
      <c r="B12" s="503" t="s">
        <v>201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668" t="s">
        <v>202</v>
      </c>
      <c r="O12" s="669"/>
      <c r="P12" s="670"/>
      <c r="Q12" s="668" t="s">
        <v>202</v>
      </c>
      <c r="R12" s="669"/>
      <c r="S12" s="670"/>
    </row>
    <row r="13" spans="1:19" ht="18" customHeight="1" x14ac:dyDescent="0.2">
      <c r="A13" s="502" t="s">
        <v>155</v>
      </c>
      <c r="B13" s="503" t="s">
        <v>285</v>
      </c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6"/>
      <c r="N13" s="668" t="s">
        <v>202</v>
      </c>
      <c r="O13" s="669"/>
      <c r="P13" s="670"/>
      <c r="Q13" s="668"/>
      <c r="R13" s="669"/>
      <c r="S13" s="670"/>
    </row>
    <row r="14" spans="1:19" ht="18" customHeight="1" x14ac:dyDescent="0.2">
      <c r="A14" s="502" t="s">
        <v>155</v>
      </c>
      <c r="B14" s="507" t="s">
        <v>211</v>
      </c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8"/>
      <c r="N14" s="668"/>
      <c r="O14" s="669"/>
      <c r="P14" s="670"/>
      <c r="Q14" s="668" t="s">
        <v>202</v>
      </c>
      <c r="R14" s="669"/>
      <c r="S14" s="670"/>
    </row>
    <row r="15" spans="1:19" ht="18" customHeight="1" x14ac:dyDescent="0.2">
      <c r="A15" s="502" t="s">
        <v>155</v>
      </c>
      <c r="B15" s="503" t="s">
        <v>241</v>
      </c>
      <c r="C15" s="503"/>
      <c r="D15" s="509"/>
      <c r="E15" s="503"/>
      <c r="F15" s="503"/>
      <c r="G15" s="503"/>
      <c r="H15" s="503"/>
      <c r="I15" s="503"/>
      <c r="J15" s="503"/>
      <c r="K15" s="503"/>
      <c r="L15" s="503"/>
      <c r="M15" s="506"/>
      <c r="N15" s="668" t="s">
        <v>202</v>
      </c>
      <c r="O15" s="669"/>
      <c r="P15" s="670"/>
      <c r="Q15" s="668" t="s">
        <v>202</v>
      </c>
      <c r="R15" s="669"/>
      <c r="S15" s="670"/>
    </row>
    <row r="16" spans="1:19" ht="18" customHeight="1" x14ac:dyDescent="0.2">
      <c r="A16" s="655" t="s">
        <v>155</v>
      </c>
      <c r="B16" s="656" t="s">
        <v>299</v>
      </c>
      <c r="C16" s="503"/>
      <c r="D16" s="509"/>
      <c r="E16" s="503"/>
      <c r="F16" s="503"/>
      <c r="G16" s="503"/>
      <c r="H16" s="503"/>
      <c r="I16" s="503"/>
      <c r="J16" s="503"/>
      <c r="K16" s="503"/>
      <c r="L16" s="503"/>
      <c r="M16" s="506"/>
      <c r="N16" s="668" t="s">
        <v>202</v>
      </c>
      <c r="O16" s="669"/>
      <c r="P16" s="670"/>
      <c r="Q16" s="668" t="s">
        <v>202</v>
      </c>
      <c r="R16" s="669"/>
      <c r="S16" s="670"/>
    </row>
    <row r="17" spans="1:19" ht="18" customHeight="1" x14ac:dyDescent="0.2">
      <c r="A17" s="502" t="s">
        <v>155</v>
      </c>
      <c r="B17" s="503" t="s">
        <v>174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5"/>
      <c r="N17" s="668" t="s">
        <v>202</v>
      </c>
      <c r="O17" s="669"/>
      <c r="P17" s="670"/>
      <c r="Q17" s="668" t="s">
        <v>202</v>
      </c>
      <c r="R17" s="669"/>
      <c r="S17" s="670"/>
    </row>
    <row r="18" spans="1:19" ht="18" customHeight="1" x14ac:dyDescent="0.2">
      <c r="A18" s="502" t="s">
        <v>155</v>
      </c>
      <c r="B18" s="510" t="s">
        <v>268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668" t="s">
        <v>202</v>
      </c>
      <c r="O18" s="669"/>
      <c r="P18" s="670"/>
      <c r="Q18" s="668"/>
      <c r="R18" s="669"/>
      <c r="S18" s="670"/>
    </row>
    <row r="19" spans="1:19" ht="18" customHeight="1" x14ac:dyDescent="0.2">
      <c r="A19" s="502" t="s">
        <v>155</v>
      </c>
      <c r="B19" s="503" t="s">
        <v>269</v>
      </c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668" t="s">
        <v>202</v>
      </c>
      <c r="O19" s="669"/>
      <c r="P19" s="670"/>
      <c r="Q19" s="668"/>
      <c r="R19" s="669"/>
      <c r="S19" s="670"/>
    </row>
    <row r="20" spans="1:19" ht="18" customHeight="1" x14ac:dyDescent="0.2">
      <c r="A20" s="502" t="s">
        <v>155</v>
      </c>
      <c r="B20" s="510" t="s">
        <v>270</v>
      </c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668" t="s">
        <v>202</v>
      </c>
      <c r="O20" s="669"/>
      <c r="P20" s="670"/>
      <c r="Q20" s="668"/>
      <c r="R20" s="669"/>
      <c r="S20" s="670"/>
    </row>
    <row r="22" spans="1:19" s="511" customFormat="1" ht="12" customHeight="1" x14ac:dyDescent="0.2">
      <c r="A22" s="512"/>
      <c r="B22" s="512"/>
    </row>
    <row r="23" spans="1:19" ht="12" customHeight="1" x14ac:dyDescent="0.2">
      <c r="A23" s="695" t="s">
        <v>263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</row>
    <row r="24" spans="1:19" ht="12" customHeight="1" x14ac:dyDescent="0.2">
      <c r="A24" s="695"/>
      <c r="B24" s="695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</row>
    <row r="25" spans="1:19" ht="12" customHeight="1" x14ac:dyDescent="0.2">
      <c r="A25" s="695"/>
      <c r="B25" s="695"/>
      <c r="C25" s="695"/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5"/>
      <c r="R25" s="695"/>
      <c r="S25" s="695"/>
    </row>
    <row r="26" spans="1:19" ht="12" customHeight="1" x14ac:dyDescent="0.2">
      <c r="A26" s="695"/>
      <c r="B26" s="695"/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</row>
  </sheetData>
  <sheetProtection password="8067" sheet="1" objects="1" scenarios="1" autoFilter="0"/>
  <mergeCells count="23">
    <mergeCell ref="N19:P19"/>
    <mergeCell ref="N20:P20"/>
    <mergeCell ref="Q20:S20"/>
    <mergeCell ref="A23:S26"/>
    <mergeCell ref="N18:P18"/>
    <mergeCell ref="Q18:S18"/>
    <mergeCell ref="Q19:S19"/>
    <mergeCell ref="N17:P17"/>
    <mergeCell ref="Q17:S17"/>
    <mergeCell ref="N12:P12"/>
    <mergeCell ref="Q12:S12"/>
    <mergeCell ref="A5:M11"/>
    <mergeCell ref="N5:P8"/>
    <mergeCell ref="Q5:S8"/>
    <mergeCell ref="N9:S11"/>
    <mergeCell ref="N13:P13"/>
    <mergeCell ref="Q13:S13"/>
    <mergeCell ref="N14:P14"/>
    <mergeCell ref="Q14:S14"/>
    <mergeCell ref="N15:P15"/>
    <mergeCell ref="Q15:S15"/>
    <mergeCell ref="N16:P16"/>
    <mergeCell ref="Q16:S16"/>
  </mergeCells>
  <conditionalFormatting sqref="N12:S20">
    <cfRule type="cellIs" dxfId="128" priority="6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13" t="s">
        <v>97</v>
      </c>
      <c r="B1" s="283"/>
      <c r="C1" s="306"/>
      <c r="D1" s="310"/>
      <c r="E1" s="288"/>
      <c r="F1" s="288"/>
      <c r="G1" s="284"/>
      <c r="H1" s="284"/>
      <c r="I1" s="173"/>
      <c r="J1" s="173"/>
      <c r="K1" s="173"/>
    </row>
    <row r="2" spans="1:11" ht="12" hidden="1" customHeight="1" x14ac:dyDescent="0.2">
      <c r="A2" s="613" t="s">
        <v>98</v>
      </c>
      <c r="B2" s="283"/>
      <c r="C2" s="306"/>
      <c r="D2" s="310"/>
      <c r="E2" s="288"/>
      <c r="F2" s="288"/>
      <c r="G2" s="284"/>
      <c r="H2" s="284"/>
      <c r="I2" s="173"/>
      <c r="J2" s="173"/>
      <c r="K2" s="173"/>
    </row>
    <row r="3" spans="1:11" ht="12" hidden="1" customHeight="1" x14ac:dyDescent="0.2">
      <c r="A3" s="339">
        <f>ROW(A20)</f>
        <v>20</v>
      </c>
      <c r="B3" s="283"/>
      <c r="C3" s="306"/>
      <c r="D3" s="310"/>
      <c r="E3" s="288"/>
      <c r="F3" s="288"/>
      <c r="G3" s="284"/>
      <c r="H3" s="486"/>
      <c r="I3" s="173"/>
      <c r="J3" s="173"/>
      <c r="K3" s="173"/>
    </row>
    <row r="4" spans="1:11" ht="12" hidden="1" customHeight="1" x14ac:dyDescent="0.2">
      <c r="A4" s="483" t="s">
        <v>190</v>
      </c>
      <c r="B4" s="283"/>
      <c r="C4" s="306"/>
      <c r="D4" s="310"/>
      <c r="E4" s="288"/>
      <c r="F4" s="288"/>
      <c r="G4" s="284"/>
      <c r="H4" s="478"/>
      <c r="I4" s="173"/>
      <c r="J4" s="173"/>
      <c r="K4" s="173"/>
    </row>
    <row r="5" spans="1:11" ht="12" hidden="1" customHeight="1" x14ac:dyDescent="0.2">
      <c r="A5" s="484" t="str">
        <f>"$A$6:$H$"&amp;IF(LOOKUP(2,1/(H1:H1019&lt;&gt;""),ROW(H:H))=ROW(A16),A3-1,LOOKUP(2,1/(H1:H1019&lt;&gt;""),ROW(H:H)))</f>
        <v>$A$6:$H$19</v>
      </c>
      <c r="B5" s="283"/>
      <c r="C5" s="306"/>
      <c r="D5" s="310"/>
      <c r="E5" s="288"/>
      <c r="F5" s="288"/>
      <c r="G5" s="284"/>
      <c r="H5" s="478"/>
      <c r="I5" s="173"/>
      <c r="J5" s="173"/>
      <c r="K5" s="173"/>
    </row>
    <row r="6" spans="1:11" ht="15" customHeight="1" x14ac:dyDescent="0.2">
      <c r="A6" s="337" t="str">
        <f>'Seite 2 ZN'!$A$19</f>
        <v>2.</v>
      </c>
      <c r="B6" s="336" t="str">
        <f>'Seite 2 ZN'!$B$19</f>
        <v>Sachausgaben</v>
      </c>
      <c r="C6" s="307"/>
      <c r="D6" s="307"/>
      <c r="E6" s="289"/>
      <c r="F6" s="31" t="s">
        <v>191</v>
      </c>
      <c r="G6" s="774">
        <f>'Seite 1'!$O$18</f>
        <v>0</v>
      </c>
      <c r="H6" s="776"/>
      <c r="I6" s="173"/>
      <c r="J6" s="173"/>
      <c r="K6" s="173"/>
    </row>
    <row r="7" spans="1:11" ht="15" customHeight="1" x14ac:dyDescent="0.2">
      <c r="A7" s="334" t="str">
        <f>'Seite 2 ZN'!$A$32</f>
        <v>2.7</v>
      </c>
      <c r="B7" s="522" t="str">
        <f>'Seite 2 ZN'!$B$32</f>
        <v>Lehrgangsgebühren</v>
      </c>
      <c r="C7" s="307"/>
      <c r="D7" s="307"/>
      <c r="E7" s="290"/>
      <c r="F7" s="31" t="s">
        <v>193</v>
      </c>
      <c r="G7" s="774" t="str">
        <f>'Seite 1'!$AD$14</f>
        <v/>
      </c>
      <c r="H7" s="776"/>
      <c r="I7" s="173"/>
      <c r="J7" s="173"/>
      <c r="K7" s="173"/>
    </row>
    <row r="8" spans="1:11" ht="15" customHeight="1" x14ac:dyDescent="0.2">
      <c r="A8" s="290"/>
      <c r="B8" s="290"/>
      <c r="C8" s="290"/>
      <c r="D8" s="290"/>
      <c r="E8" s="290"/>
      <c r="F8" s="31" t="s">
        <v>194</v>
      </c>
      <c r="G8" s="777" t="str">
        <f>'Seite 1'!$AE$14</f>
        <v/>
      </c>
      <c r="H8" s="779"/>
      <c r="I8" s="173"/>
      <c r="J8" s="173"/>
      <c r="K8" s="173"/>
    </row>
    <row r="9" spans="1:11" ht="15" customHeight="1" x14ac:dyDescent="0.2">
      <c r="F9" s="135" t="s">
        <v>192</v>
      </c>
      <c r="G9" s="780">
        <f ca="1">'Seite 1'!$O$17</f>
        <v>44578</v>
      </c>
      <c r="H9" s="782"/>
      <c r="I9" s="173"/>
      <c r="J9" s="173"/>
      <c r="K9" s="173"/>
    </row>
    <row r="10" spans="1:11" ht="15" customHeight="1" x14ac:dyDescent="0.2">
      <c r="F10" s="174"/>
      <c r="G10" s="174"/>
      <c r="H10" s="141" t="str">
        <f>'Seite 1'!$A$66</f>
        <v>VWN Gründer - Gründernetzwerke</v>
      </c>
      <c r="I10" s="173"/>
      <c r="J10" s="173"/>
      <c r="K10" s="173"/>
    </row>
    <row r="11" spans="1:11" ht="15" customHeight="1" x14ac:dyDescent="0.2">
      <c r="F11" s="174"/>
      <c r="G11" s="174"/>
      <c r="H11" s="142" t="str">
        <f>'Seite 1'!$A$67</f>
        <v>Formularversion: V 1.5 vom 17.01.22</v>
      </c>
      <c r="I11" s="173"/>
      <c r="J11" s="173"/>
      <c r="K11" s="173"/>
    </row>
    <row r="12" spans="1:11" ht="18" customHeight="1" x14ac:dyDescent="0.2">
      <c r="A12" s="175"/>
      <c r="B12" s="176"/>
      <c r="C12" s="308"/>
      <c r="D12" s="204"/>
      <c r="E12" s="523" t="str">
        <f>B7</f>
        <v>Lehrgangsgebühren</v>
      </c>
      <c r="F12" s="294"/>
      <c r="G12" s="177"/>
      <c r="H12" s="325">
        <f>SUMPRODUCT(ROUND(H20:H1019,2))</f>
        <v>0</v>
      </c>
      <c r="I12" s="173"/>
      <c r="J12" s="173"/>
      <c r="K12" s="173"/>
    </row>
    <row r="13" spans="1:11" ht="12" customHeight="1" x14ac:dyDescent="0.2">
      <c r="A13" s="324"/>
      <c r="B13" s="178"/>
      <c r="C13" s="309"/>
      <c r="D13" s="311"/>
      <c r="E13" s="291"/>
      <c r="F13" s="291"/>
      <c r="G13" s="179"/>
      <c r="H13" s="179"/>
      <c r="I13" s="173"/>
      <c r="J13" s="173"/>
      <c r="K13" s="173"/>
    </row>
    <row r="14" spans="1:11" ht="15" customHeight="1" x14ac:dyDescent="0.2">
      <c r="A14" s="180" t="str">
        <f ca="1">CONCATENATE("Belegliste¹ für Ausgabenart ",$A$7," ",$B$7," - Aktenzeichen ",IF($G$6=0,"__________",$G$6)," - Nachweis vom ",IF($G$9=0,"_________",TEXT($G$9,"TT.MM.JJJJ")))</f>
        <v>Belegliste¹ für Ausgabenart 2.7 Lehrgangsgebühren - Aktenzeichen __________ - Nachweis vom 17.01.2022</v>
      </c>
      <c r="B14" s="178"/>
      <c r="C14" s="309"/>
      <c r="D14" s="311"/>
      <c r="E14" s="291"/>
      <c r="F14" s="291"/>
      <c r="G14" s="179"/>
      <c r="H14" s="179"/>
      <c r="I14" s="173"/>
      <c r="J14" s="173"/>
      <c r="K14" s="173"/>
    </row>
    <row r="15" spans="1:11" ht="5.0999999999999996" customHeight="1" x14ac:dyDescent="0.2">
      <c r="A15" s="234"/>
      <c r="B15" s="178"/>
      <c r="C15" s="309"/>
      <c r="D15" s="311"/>
      <c r="E15" s="291"/>
      <c r="F15" s="291"/>
      <c r="G15" s="179"/>
      <c r="H15" s="179"/>
      <c r="I15" s="173"/>
      <c r="J15" s="173"/>
      <c r="K15" s="173"/>
    </row>
    <row r="16" spans="1:11" ht="12" customHeight="1" x14ac:dyDescent="0.2">
      <c r="A16" s="855" t="s">
        <v>31</v>
      </c>
      <c r="B16" s="852" t="s">
        <v>141</v>
      </c>
      <c r="C16" s="855" t="s">
        <v>65</v>
      </c>
      <c r="D16" s="855" t="s">
        <v>77</v>
      </c>
      <c r="E16" s="852" t="s">
        <v>173</v>
      </c>
      <c r="F16" s="852" t="s">
        <v>143</v>
      </c>
      <c r="G16" s="860" t="s">
        <v>73</v>
      </c>
      <c r="H16" s="860" t="s">
        <v>74</v>
      </c>
      <c r="I16" s="173"/>
      <c r="J16" s="173"/>
      <c r="K16" s="173"/>
    </row>
    <row r="17" spans="1:11" ht="12" customHeight="1" x14ac:dyDescent="0.2">
      <c r="A17" s="856"/>
      <c r="B17" s="858"/>
      <c r="C17" s="856"/>
      <c r="D17" s="856"/>
      <c r="E17" s="853"/>
      <c r="F17" s="853"/>
      <c r="G17" s="861"/>
      <c r="H17" s="861"/>
      <c r="I17" s="173"/>
      <c r="J17" s="173"/>
      <c r="K17" s="173"/>
    </row>
    <row r="18" spans="1:11" ht="12" customHeight="1" x14ac:dyDescent="0.2">
      <c r="A18" s="856"/>
      <c r="B18" s="858"/>
      <c r="C18" s="856"/>
      <c r="D18" s="856"/>
      <c r="E18" s="853"/>
      <c r="F18" s="853"/>
      <c r="G18" s="861"/>
      <c r="H18" s="861"/>
      <c r="I18" s="173"/>
      <c r="J18" s="173"/>
      <c r="K18" s="173"/>
    </row>
    <row r="19" spans="1:11" ht="12" customHeight="1" thickBot="1" x14ac:dyDescent="0.25">
      <c r="A19" s="857"/>
      <c r="B19" s="859"/>
      <c r="C19" s="857"/>
      <c r="D19" s="857"/>
      <c r="E19" s="854"/>
      <c r="F19" s="854"/>
      <c r="G19" s="862"/>
      <c r="H19" s="862"/>
      <c r="I19" s="173"/>
      <c r="J19" s="173"/>
      <c r="K19" s="173"/>
    </row>
    <row r="20" spans="1:11" s="147" customFormat="1" ht="15" thickTop="1" x14ac:dyDescent="0.2">
      <c r="A20" s="471">
        <v>1</v>
      </c>
      <c r="B20" s="516"/>
      <c r="C20" s="305"/>
      <c r="D20" s="305"/>
      <c r="E20" s="292"/>
      <c r="F20" s="292"/>
      <c r="G20" s="181"/>
      <c r="H20" s="181"/>
      <c r="I20" s="607"/>
      <c r="J20" s="182"/>
      <c r="K20" s="182"/>
    </row>
    <row r="21" spans="1:11" s="147" customFormat="1" ht="15" x14ac:dyDescent="0.2">
      <c r="A21" s="472">
        <v>2</v>
      </c>
      <c r="B21" s="516"/>
      <c r="C21" s="305"/>
      <c r="D21" s="305"/>
      <c r="E21" s="293"/>
      <c r="F21" s="293"/>
      <c r="G21" s="181"/>
      <c r="H21" s="181"/>
      <c r="I21" s="592"/>
      <c r="J21" s="182"/>
      <c r="K21" s="182"/>
    </row>
    <row r="22" spans="1:11" s="147" customFormat="1" ht="15" x14ac:dyDescent="0.2">
      <c r="A22" s="472">
        <v>3</v>
      </c>
      <c r="B22" s="516"/>
      <c r="C22" s="305"/>
      <c r="D22" s="305"/>
      <c r="E22" s="293"/>
      <c r="F22" s="293"/>
      <c r="G22" s="181"/>
      <c r="H22" s="181"/>
      <c r="I22" s="592"/>
      <c r="J22" s="182"/>
      <c r="K22" s="182"/>
    </row>
    <row r="23" spans="1:11" s="147" customFormat="1" ht="15" x14ac:dyDescent="0.2">
      <c r="A23" s="472">
        <v>4</v>
      </c>
      <c r="B23" s="516"/>
      <c r="C23" s="305"/>
      <c r="D23" s="305"/>
      <c r="E23" s="293"/>
      <c r="F23" s="293"/>
      <c r="G23" s="181"/>
      <c r="H23" s="181"/>
      <c r="I23" s="592"/>
      <c r="J23" s="182"/>
      <c r="K23" s="182"/>
    </row>
    <row r="24" spans="1:11" s="147" customFormat="1" ht="15" x14ac:dyDescent="0.2">
      <c r="A24" s="472">
        <v>5</v>
      </c>
      <c r="B24" s="516"/>
      <c r="C24" s="305"/>
      <c r="D24" s="305"/>
      <c r="E24" s="293"/>
      <c r="F24" s="293"/>
      <c r="G24" s="181"/>
      <c r="H24" s="181"/>
      <c r="I24" s="592"/>
      <c r="J24" s="182"/>
      <c r="K24" s="182"/>
    </row>
    <row r="25" spans="1:11" s="147" customFormat="1" ht="15" x14ac:dyDescent="0.2">
      <c r="A25" s="472">
        <v>6</v>
      </c>
      <c r="B25" s="516"/>
      <c r="C25" s="305"/>
      <c r="D25" s="305"/>
      <c r="E25" s="293"/>
      <c r="F25" s="293"/>
      <c r="G25" s="181"/>
      <c r="H25" s="181"/>
      <c r="I25" s="592"/>
    </row>
    <row r="26" spans="1:11" s="147" customFormat="1" ht="15" x14ac:dyDescent="0.2">
      <c r="A26" s="472">
        <v>7</v>
      </c>
      <c r="B26" s="516"/>
      <c r="C26" s="305"/>
      <c r="D26" s="305"/>
      <c r="E26" s="293"/>
      <c r="F26" s="293"/>
      <c r="G26" s="181"/>
      <c r="H26" s="181"/>
      <c r="I26" s="592"/>
    </row>
    <row r="27" spans="1:11" s="147" customFormat="1" ht="15" x14ac:dyDescent="0.2">
      <c r="A27" s="472">
        <v>8</v>
      </c>
      <c r="B27" s="516"/>
      <c r="C27" s="305"/>
      <c r="D27" s="305"/>
      <c r="E27" s="293"/>
      <c r="F27" s="293"/>
      <c r="G27" s="181"/>
      <c r="H27" s="181"/>
      <c r="I27" s="592"/>
    </row>
    <row r="28" spans="1:11" s="147" customFormat="1" ht="15" x14ac:dyDescent="0.2">
      <c r="A28" s="472">
        <v>9</v>
      </c>
      <c r="B28" s="516"/>
      <c r="C28" s="305"/>
      <c r="D28" s="305"/>
      <c r="E28" s="293"/>
      <c r="F28" s="293"/>
      <c r="G28" s="181"/>
      <c r="H28" s="181"/>
      <c r="I28" s="592"/>
    </row>
    <row r="29" spans="1:11" s="147" customFormat="1" ht="15" x14ac:dyDescent="0.2">
      <c r="A29" s="472">
        <v>10</v>
      </c>
      <c r="B29" s="516"/>
      <c r="C29" s="305"/>
      <c r="D29" s="305"/>
      <c r="E29" s="293"/>
      <c r="F29" s="293"/>
      <c r="G29" s="181"/>
      <c r="H29" s="181"/>
      <c r="I29" s="592"/>
    </row>
    <row r="30" spans="1:11" s="147" customFormat="1" ht="15" x14ac:dyDescent="0.2">
      <c r="A30" s="472">
        <v>11</v>
      </c>
      <c r="B30" s="516"/>
      <c r="C30" s="305"/>
      <c r="D30" s="305"/>
      <c r="E30" s="293"/>
      <c r="F30" s="293"/>
      <c r="G30" s="181"/>
      <c r="H30" s="181"/>
      <c r="I30" s="592"/>
    </row>
    <row r="31" spans="1:11" s="147" customFormat="1" ht="15" x14ac:dyDescent="0.2">
      <c r="A31" s="472">
        <v>12</v>
      </c>
      <c r="B31" s="516"/>
      <c r="C31" s="305"/>
      <c r="D31" s="305"/>
      <c r="E31" s="293"/>
      <c r="F31" s="293"/>
      <c r="G31" s="181"/>
      <c r="H31" s="181"/>
      <c r="I31" s="592"/>
    </row>
    <row r="32" spans="1:11" s="147" customFormat="1" ht="15" x14ac:dyDescent="0.2">
      <c r="A32" s="472">
        <v>13</v>
      </c>
      <c r="B32" s="516"/>
      <c r="C32" s="305"/>
      <c r="D32" s="305"/>
      <c r="E32" s="293"/>
      <c r="F32" s="293"/>
      <c r="G32" s="181"/>
      <c r="H32" s="181"/>
      <c r="I32" s="592"/>
    </row>
    <row r="33" spans="1:9" s="147" customFormat="1" ht="15" x14ac:dyDescent="0.2">
      <c r="A33" s="472">
        <v>14</v>
      </c>
      <c r="B33" s="516"/>
      <c r="C33" s="305"/>
      <c r="D33" s="305"/>
      <c r="E33" s="293"/>
      <c r="F33" s="293"/>
      <c r="G33" s="181"/>
      <c r="H33" s="181"/>
      <c r="I33" s="592"/>
    </row>
    <row r="34" spans="1:9" s="147" customFormat="1" ht="15" x14ac:dyDescent="0.2">
      <c r="A34" s="472">
        <v>15</v>
      </c>
      <c r="B34" s="516"/>
      <c r="C34" s="305"/>
      <c r="D34" s="305"/>
      <c r="E34" s="293"/>
      <c r="F34" s="293"/>
      <c r="G34" s="181"/>
      <c r="H34" s="181"/>
      <c r="I34" s="592"/>
    </row>
    <row r="35" spans="1:9" s="147" customFormat="1" ht="15" x14ac:dyDescent="0.2">
      <c r="A35" s="472">
        <v>16</v>
      </c>
      <c r="B35" s="516"/>
      <c r="C35" s="305"/>
      <c r="D35" s="305"/>
      <c r="E35" s="293"/>
      <c r="F35" s="293"/>
      <c r="G35" s="181"/>
      <c r="H35" s="181"/>
      <c r="I35" s="592"/>
    </row>
    <row r="36" spans="1:9" s="147" customFormat="1" ht="15" x14ac:dyDescent="0.2">
      <c r="A36" s="472">
        <v>17</v>
      </c>
      <c r="B36" s="516"/>
      <c r="C36" s="305"/>
      <c r="D36" s="305"/>
      <c r="E36" s="293"/>
      <c r="F36" s="293"/>
      <c r="G36" s="181"/>
      <c r="H36" s="181"/>
      <c r="I36" s="592"/>
    </row>
    <row r="37" spans="1:9" s="147" customFormat="1" ht="15" x14ac:dyDescent="0.2">
      <c r="A37" s="472">
        <v>18</v>
      </c>
      <c r="B37" s="516"/>
      <c r="C37" s="305"/>
      <c r="D37" s="305"/>
      <c r="E37" s="293"/>
      <c r="F37" s="293"/>
      <c r="G37" s="181"/>
      <c r="H37" s="181"/>
      <c r="I37" s="592"/>
    </row>
    <row r="38" spans="1:9" s="147" customFormat="1" ht="15" x14ac:dyDescent="0.2">
      <c r="A38" s="472">
        <v>19</v>
      </c>
      <c r="B38" s="516"/>
      <c r="C38" s="305"/>
      <c r="D38" s="305"/>
      <c r="E38" s="293"/>
      <c r="F38" s="293"/>
      <c r="G38" s="181"/>
      <c r="H38" s="181"/>
      <c r="I38" s="592"/>
    </row>
    <row r="39" spans="1:9" s="147" customFormat="1" ht="15" x14ac:dyDescent="0.2">
      <c r="A39" s="472">
        <v>20</v>
      </c>
      <c r="B39" s="516"/>
      <c r="C39" s="305"/>
      <c r="D39" s="305"/>
      <c r="E39" s="293"/>
      <c r="F39" s="293"/>
      <c r="G39" s="181"/>
      <c r="H39" s="181"/>
      <c r="I39" s="592"/>
    </row>
    <row r="40" spans="1:9" s="147" customFormat="1" ht="15" x14ac:dyDescent="0.2">
      <c r="A40" s="472">
        <v>21</v>
      </c>
      <c r="B40" s="516"/>
      <c r="C40" s="305"/>
      <c r="D40" s="305"/>
      <c r="E40" s="293"/>
      <c r="F40" s="293"/>
      <c r="G40" s="181"/>
      <c r="H40" s="181"/>
      <c r="I40" s="592"/>
    </row>
    <row r="41" spans="1:9" s="147" customFormat="1" ht="15" x14ac:dyDescent="0.2">
      <c r="A41" s="472">
        <v>22</v>
      </c>
      <c r="B41" s="516"/>
      <c r="C41" s="305"/>
      <c r="D41" s="305"/>
      <c r="E41" s="293"/>
      <c r="F41" s="293"/>
      <c r="G41" s="181"/>
      <c r="H41" s="181"/>
      <c r="I41" s="592"/>
    </row>
    <row r="42" spans="1:9" s="147" customFormat="1" ht="15" x14ac:dyDescent="0.2">
      <c r="A42" s="472">
        <v>23</v>
      </c>
      <c r="B42" s="516"/>
      <c r="C42" s="305"/>
      <c r="D42" s="305"/>
      <c r="E42" s="293"/>
      <c r="F42" s="293"/>
      <c r="G42" s="181"/>
      <c r="H42" s="181"/>
      <c r="I42" s="592"/>
    </row>
    <row r="43" spans="1:9" s="147" customFormat="1" ht="15" x14ac:dyDescent="0.2">
      <c r="A43" s="472">
        <v>24</v>
      </c>
      <c r="B43" s="516"/>
      <c r="C43" s="305"/>
      <c r="D43" s="305"/>
      <c r="E43" s="293"/>
      <c r="F43" s="293"/>
      <c r="G43" s="181"/>
      <c r="H43" s="181"/>
      <c r="I43" s="592"/>
    </row>
    <row r="44" spans="1:9" s="147" customFormat="1" ht="15" x14ac:dyDescent="0.2">
      <c r="A44" s="472">
        <v>25</v>
      </c>
      <c r="B44" s="516"/>
      <c r="C44" s="305"/>
      <c r="D44" s="305"/>
      <c r="E44" s="293"/>
      <c r="F44" s="293"/>
      <c r="G44" s="181"/>
      <c r="H44" s="181"/>
      <c r="I44" s="592"/>
    </row>
    <row r="45" spans="1:9" s="147" customFormat="1" ht="15" x14ac:dyDescent="0.2">
      <c r="A45" s="472">
        <v>26</v>
      </c>
      <c r="B45" s="516"/>
      <c r="C45" s="305"/>
      <c r="D45" s="305"/>
      <c r="E45" s="293"/>
      <c r="F45" s="293"/>
      <c r="G45" s="181"/>
      <c r="H45" s="181"/>
      <c r="I45" s="592"/>
    </row>
    <row r="46" spans="1:9" s="147" customFormat="1" ht="15" x14ac:dyDescent="0.2">
      <c r="A46" s="472">
        <v>27</v>
      </c>
      <c r="B46" s="516"/>
      <c r="C46" s="305"/>
      <c r="D46" s="305"/>
      <c r="E46" s="293"/>
      <c r="F46" s="293"/>
      <c r="G46" s="181"/>
      <c r="H46" s="181"/>
      <c r="I46" s="592"/>
    </row>
    <row r="47" spans="1:9" s="147" customFormat="1" ht="15" x14ac:dyDescent="0.2">
      <c r="A47" s="472">
        <v>28</v>
      </c>
      <c r="B47" s="516"/>
      <c r="C47" s="305"/>
      <c r="D47" s="305"/>
      <c r="E47" s="293"/>
      <c r="F47" s="293"/>
      <c r="G47" s="181"/>
      <c r="H47" s="181"/>
      <c r="I47" s="592"/>
    </row>
    <row r="48" spans="1:9" s="147" customFormat="1" ht="15" x14ac:dyDescent="0.2">
      <c r="A48" s="472">
        <v>29</v>
      </c>
      <c r="B48" s="516"/>
      <c r="C48" s="305"/>
      <c r="D48" s="305"/>
      <c r="E48" s="293"/>
      <c r="F48" s="293"/>
      <c r="G48" s="181"/>
      <c r="H48" s="181"/>
      <c r="I48" s="592"/>
    </row>
    <row r="49" spans="1:9" s="147" customFormat="1" ht="15" x14ac:dyDescent="0.2">
      <c r="A49" s="472">
        <v>30</v>
      </c>
      <c r="B49" s="516"/>
      <c r="C49" s="305"/>
      <c r="D49" s="305"/>
      <c r="E49" s="293"/>
      <c r="F49" s="293"/>
      <c r="G49" s="181"/>
      <c r="H49" s="181"/>
      <c r="I49" s="592"/>
    </row>
    <row r="50" spans="1:9" s="147" customFormat="1" ht="15" x14ac:dyDescent="0.2">
      <c r="A50" s="472">
        <v>31</v>
      </c>
      <c r="B50" s="516"/>
      <c r="C50" s="305"/>
      <c r="D50" s="305"/>
      <c r="E50" s="293"/>
      <c r="F50" s="293"/>
      <c r="G50" s="181"/>
      <c r="H50" s="181"/>
      <c r="I50" s="592"/>
    </row>
    <row r="51" spans="1:9" s="147" customFormat="1" ht="15" x14ac:dyDescent="0.2">
      <c r="A51" s="472">
        <v>32</v>
      </c>
      <c r="B51" s="516"/>
      <c r="C51" s="305"/>
      <c r="D51" s="305"/>
      <c r="E51" s="293"/>
      <c r="F51" s="293"/>
      <c r="G51" s="181"/>
      <c r="H51" s="181"/>
      <c r="I51" s="592"/>
    </row>
    <row r="52" spans="1:9" s="147" customFormat="1" ht="15" x14ac:dyDescent="0.2">
      <c r="A52" s="472">
        <v>33</v>
      </c>
      <c r="B52" s="516"/>
      <c r="C52" s="305"/>
      <c r="D52" s="305"/>
      <c r="E52" s="293"/>
      <c r="F52" s="293"/>
      <c r="G52" s="181"/>
      <c r="H52" s="181"/>
      <c r="I52" s="592"/>
    </row>
    <row r="53" spans="1:9" s="147" customFormat="1" ht="15" x14ac:dyDescent="0.2">
      <c r="A53" s="472">
        <v>34</v>
      </c>
      <c r="B53" s="516"/>
      <c r="C53" s="305"/>
      <c r="D53" s="305"/>
      <c r="E53" s="293"/>
      <c r="F53" s="293"/>
      <c r="G53" s="181"/>
      <c r="H53" s="181"/>
      <c r="I53" s="592"/>
    </row>
    <row r="54" spans="1:9" s="147" customFormat="1" ht="15" x14ac:dyDescent="0.2">
      <c r="A54" s="472">
        <v>35</v>
      </c>
      <c r="B54" s="516"/>
      <c r="C54" s="305"/>
      <c r="D54" s="305"/>
      <c r="E54" s="293"/>
      <c r="F54" s="293"/>
      <c r="G54" s="181"/>
      <c r="H54" s="181"/>
      <c r="I54" s="592"/>
    </row>
    <row r="55" spans="1:9" s="147" customFormat="1" ht="15" x14ac:dyDescent="0.2">
      <c r="A55" s="472">
        <v>36</v>
      </c>
      <c r="B55" s="516"/>
      <c r="C55" s="305"/>
      <c r="D55" s="305"/>
      <c r="E55" s="293"/>
      <c r="F55" s="293"/>
      <c r="G55" s="181"/>
      <c r="H55" s="181"/>
      <c r="I55" s="592"/>
    </row>
    <row r="56" spans="1:9" s="147" customFormat="1" ht="15" x14ac:dyDescent="0.2">
      <c r="A56" s="472">
        <v>37</v>
      </c>
      <c r="B56" s="516"/>
      <c r="C56" s="305"/>
      <c r="D56" s="305"/>
      <c r="E56" s="293"/>
      <c r="F56" s="293"/>
      <c r="G56" s="181"/>
      <c r="H56" s="181"/>
      <c r="I56" s="592"/>
    </row>
    <row r="57" spans="1:9" s="147" customFormat="1" ht="15" x14ac:dyDescent="0.2">
      <c r="A57" s="472">
        <v>38</v>
      </c>
      <c r="B57" s="516"/>
      <c r="C57" s="305"/>
      <c r="D57" s="305"/>
      <c r="E57" s="293"/>
      <c r="F57" s="293"/>
      <c r="G57" s="181"/>
      <c r="H57" s="181"/>
      <c r="I57" s="592"/>
    </row>
    <row r="58" spans="1:9" s="147" customFormat="1" ht="15" x14ac:dyDescent="0.2">
      <c r="A58" s="472">
        <v>39</v>
      </c>
      <c r="B58" s="516"/>
      <c r="C58" s="305"/>
      <c r="D58" s="305"/>
      <c r="E58" s="293"/>
      <c r="F58" s="293"/>
      <c r="G58" s="181"/>
      <c r="H58" s="181"/>
      <c r="I58" s="592"/>
    </row>
    <row r="59" spans="1:9" s="147" customFormat="1" ht="15" x14ac:dyDescent="0.2">
      <c r="A59" s="472">
        <v>40</v>
      </c>
      <c r="B59" s="516"/>
      <c r="C59" s="305"/>
      <c r="D59" s="305"/>
      <c r="E59" s="293"/>
      <c r="F59" s="293"/>
      <c r="G59" s="181"/>
      <c r="H59" s="181"/>
      <c r="I59" s="592"/>
    </row>
    <row r="60" spans="1:9" s="147" customFormat="1" ht="15" x14ac:dyDescent="0.2">
      <c r="A60" s="472">
        <v>41</v>
      </c>
      <c r="B60" s="516"/>
      <c r="C60" s="305"/>
      <c r="D60" s="305"/>
      <c r="E60" s="293"/>
      <c r="F60" s="293"/>
      <c r="G60" s="181"/>
      <c r="H60" s="181"/>
      <c r="I60" s="592"/>
    </row>
    <row r="61" spans="1:9" s="147" customFormat="1" ht="15" x14ac:dyDescent="0.2">
      <c r="A61" s="472">
        <v>42</v>
      </c>
      <c r="B61" s="516"/>
      <c r="C61" s="305"/>
      <c r="D61" s="305"/>
      <c r="E61" s="293"/>
      <c r="F61" s="293"/>
      <c r="G61" s="181"/>
      <c r="H61" s="181"/>
      <c r="I61" s="592"/>
    </row>
    <row r="62" spans="1:9" s="147" customFormat="1" ht="15" x14ac:dyDescent="0.2">
      <c r="A62" s="472">
        <v>43</v>
      </c>
      <c r="B62" s="516"/>
      <c r="C62" s="305"/>
      <c r="D62" s="305"/>
      <c r="E62" s="293"/>
      <c r="F62" s="293"/>
      <c r="G62" s="181"/>
      <c r="H62" s="181"/>
      <c r="I62" s="592"/>
    </row>
    <row r="63" spans="1:9" s="147" customFormat="1" ht="15" x14ac:dyDescent="0.2">
      <c r="A63" s="472">
        <v>44</v>
      </c>
      <c r="B63" s="516"/>
      <c r="C63" s="305"/>
      <c r="D63" s="305"/>
      <c r="E63" s="293"/>
      <c r="F63" s="293"/>
      <c r="G63" s="181"/>
      <c r="H63" s="181"/>
      <c r="I63" s="592"/>
    </row>
    <row r="64" spans="1:9" s="147" customFormat="1" ht="15" x14ac:dyDescent="0.2">
      <c r="A64" s="472">
        <v>45</v>
      </c>
      <c r="B64" s="516"/>
      <c r="C64" s="305"/>
      <c r="D64" s="305"/>
      <c r="E64" s="293"/>
      <c r="F64" s="293"/>
      <c r="G64" s="181"/>
      <c r="H64" s="181"/>
      <c r="I64" s="592"/>
    </row>
    <row r="65" spans="1:9" s="147" customFormat="1" ht="15" x14ac:dyDescent="0.2">
      <c r="A65" s="472">
        <v>46</v>
      </c>
      <c r="B65" s="516"/>
      <c r="C65" s="305"/>
      <c r="D65" s="305"/>
      <c r="E65" s="293"/>
      <c r="F65" s="293"/>
      <c r="G65" s="181"/>
      <c r="H65" s="181"/>
      <c r="I65" s="592"/>
    </row>
    <row r="66" spans="1:9" s="147" customFormat="1" ht="15" x14ac:dyDescent="0.2">
      <c r="A66" s="472">
        <v>47</v>
      </c>
      <c r="B66" s="516"/>
      <c r="C66" s="305"/>
      <c r="D66" s="305"/>
      <c r="E66" s="293"/>
      <c r="F66" s="293"/>
      <c r="G66" s="181"/>
      <c r="H66" s="181"/>
      <c r="I66" s="592"/>
    </row>
    <row r="67" spans="1:9" s="147" customFormat="1" ht="15" x14ac:dyDescent="0.2">
      <c r="A67" s="472">
        <v>48</v>
      </c>
      <c r="B67" s="516"/>
      <c r="C67" s="305"/>
      <c r="D67" s="305"/>
      <c r="E67" s="293"/>
      <c r="F67" s="293"/>
      <c r="G67" s="181"/>
      <c r="H67" s="181"/>
      <c r="I67" s="592"/>
    </row>
    <row r="68" spans="1:9" s="147" customFormat="1" ht="15" x14ac:dyDescent="0.2">
      <c r="A68" s="472">
        <v>49</v>
      </c>
      <c r="B68" s="516"/>
      <c r="C68" s="305"/>
      <c r="D68" s="305"/>
      <c r="E68" s="293"/>
      <c r="F68" s="293"/>
      <c r="G68" s="181"/>
      <c r="H68" s="181"/>
      <c r="I68" s="592"/>
    </row>
    <row r="69" spans="1:9" s="147" customFormat="1" ht="15" x14ac:dyDescent="0.2">
      <c r="A69" s="472">
        <v>50</v>
      </c>
      <c r="B69" s="516"/>
      <c r="C69" s="305"/>
      <c r="D69" s="305"/>
      <c r="E69" s="293"/>
      <c r="F69" s="293"/>
      <c r="G69" s="181"/>
      <c r="H69" s="181"/>
      <c r="I69" s="592"/>
    </row>
    <row r="70" spans="1:9" s="147" customFormat="1" ht="15" x14ac:dyDescent="0.2">
      <c r="A70" s="472">
        <v>51</v>
      </c>
      <c r="B70" s="516"/>
      <c r="C70" s="305"/>
      <c r="D70" s="305"/>
      <c r="E70" s="293"/>
      <c r="F70" s="293"/>
      <c r="G70" s="181"/>
      <c r="H70" s="181"/>
      <c r="I70" s="592"/>
    </row>
    <row r="71" spans="1:9" s="147" customFormat="1" ht="15" x14ac:dyDescent="0.2">
      <c r="A71" s="472">
        <v>52</v>
      </c>
      <c r="B71" s="516"/>
      <c r="C71" s="305"/>
      <c r="D71" s="305"/>
      <c r="E71" s="293"/>
      <c r="F71" s="293"/>
      <c r="G71" s="181"/>
      <c r="H71" s="181"/>
      <c r="I71" s="592"/>
    </row>
    <row r="72" spans="1:9" s="147" customFormat="1" ht="15" x14ac:dyDescent="0.2">
      <c r="A72" s="472">
        <v>53</v>
      </c>
      <c r="B72" s="516"/>
      <c r="C72" s="305"/>
      <c r="D72" s="305"/>
      <c r="E72" s="293"/>
      <c r="F72" s="293"/>
      <c r="G72" s="181"/>
      <c r="H72" s="181"/>
      <c r="I72" s="592"/>
    </row>
    <row r="73" spans="1:9" s="147" customFormat="1" ht="15" x14ac:dyDescent="0.2">
      <c r="A73" s="472">
        <v>54</v>
      </c>
      <c r="B73" s="516"/>
      <c r="C73" s="305"/>
      <c r="D73" s="305"/>
      <c r="E73" s="293"/>
      <c r="F73" s="293"/>
      <c r="G73" s="181"/>
      <c r="H73" s="181"/>
      <c r="I73" s="592"/>
    </row>
    <row r="74" spans="1:9" s="147" customFormat="1" ht="15" x14ac:dyDescent="0.2">
      <c r="A74" s="472">
        <v>55</v>
      </c>
      <c r="B74" s="516"/>
      <c r="C74" s="305"/>
      <c r="D74" s="305"/>
      <c r="E74" s="293"/>
      <c r="F74" s="293"/>
      <c r="G74" s="181"/>
      <c r="H74" s="181"/>
      <c r="I74" s="592"/>
    </row>
    <row r="75" spans="1:9" s="147" customFormat="1" ht="15" x14ac:dyDescent="0.2">
      <c r="A75" s="472">
        <v>56</v>
      </c>
      <c r="B75" s="516"/>
      <c r="C75" s="305"/>
      <c r="D75" s="305"/>
      <c r="E75" s="293"/>
      <c r="F75" s="293"/>
      <c r="G75" s="181"/>
      <c r="H75" s="181"/>
      <c r="I75" s="592"/>
    </row>
    <row r="76" spans="1:9" s="147" customFormat="1" ht="15" x14ac:dyDescent="0.2">
      <c r="A76" s="472">
        <v>57</v>
      </c>
      <c r="B76" s="516"/>
      <c r="C76" s="305"/>
      <c r="D76" s="305"/>
      <c r="E76" s="293"/>
      <c r="F76" s="293"/>
      <c r="G76" s="181"/>
      <c r="H76" s="181"/>
      <c r="I76" s="592"/>
    </row>
    <row r="77" spans="1:9" s="147" customFormat="1" ht="15" x14ac:dyDescent="0.2">
      <c r="A77" s="472">
        <v>58</v>
      </c>
      <c r="B77" s="516"/>
      <c r="C77" s="305"/>
      <c r="D77" s="305"/>
      <c r="E77" s="293"/>
      <c r="F77" s="293"/>
      <c r="G77" s="181"/>
      <c r="H77" s="181"/>
      <c r="I77" s="592"/>
    </row>
    <row r="78" spans="1:9" s="147" customFormat="1" ht="15" x14ac:dyDescent="0.2">
      <c r="A78" s="472">
        <v>59</v>
      </c>
      <c r="B78" s="516"/>
      <c r="C78" s="305"/>
      <c r="D78" s="305"/>
      <c r="E78" s="293"/>
      <c r="F78" s="293"/>
      <c r="G78" s="181"/>
      <c r="H78" s="181"/>
      <c r="I78" s="592"/>
    </row>
    <row r="79" spans="1:9" s="147" customFormat="1" ht="15" x14ac:dyDescent="0.2">
      <c r="A79" s="472">
        <v>60</v>
      </c>
      <c r="B79" s="516"/>
      <c r="C79" s="305"/>
      <c r="D79" s="305"/>
      <c r="E79" s="293"/>
      <c r="F79" s="293"/>
      <c r="G79" s="181"/>
      <c r="H79" s="181"/>
      <c r="I79" s="592"/>
    </row>
    <row r="80" spans="1:9" s="147" customFormat="1" ht="15" x14ac:dyDescent="0.2">
      <c r="A80" s="472">
        <v>61</v>
      </c>
      <c r="B80" s="516"/>
      <c r="C80" s="305"/>
      <c r="D80" s="305"/>
      <c r="E80" s="293"/>
      <c r="F80" s="293"/>
      <c r="G80" s="181"/>
      <c r="H80" s="181"/>
      <c r="I80" s="592"/>
    </row>
    <row r="81" spans="1:9" s="147" customFormat="1" ht="15" x14ac:dyDescent="0.2">
      <c r="A81" s="472">
        <v>62</v>
      </c>
      <c r="B81" s="516"/>
      <c r="C81" s="305"/>
      <c r="D81" s="305"/>
      <c r="E81" s="293"/>
      <c r="F81" s="293"/>
      <c r="G81" s="181"/>
      <c r="H81" s="181"/>
      <c r="I81" s="592"/>
    </row>
    <row r="82" spans="1:9" s="147" customFormat="1" ht="15" x14ac:dyDescent="0.2">
      <c r="A82" s="472">
        <v>63</v>
      </c>
      <c r="B82" s="516"/>
      <c r="C82" s="305"/>
      <c r="D82" s="305"/>
      <c r="E82" s="293"/>
      <c r="F82" s="293"/>
      <c r="G82" s="181"/>
      <c r="H82" s="181"/>
      <c r="I82" s="592"/>
    </row>
    <row r="83" spans="1:9" s="147" customFormat="1" ht="15" x14ac:dyDescent="0.2">
      <c r="A83" s="472">
        <v>64</v>
      </c>
      <c r="B83" s="516"/>
      <c r="C83" s="305"/>
      <c r="D83" s="305"/>
      <c r="E83" s="293"/>
      <c r="F83" s="293"/>
      <c r="G83" s="181"/>
      <c r="H83" s="181"/>
      <c r="I83" s="592"/>
    </row>
    <row r="84" spans="1:9" s="147" customFormat="1" ht="15" x14ac:dyDescent="0.2">
      <c r="A84" s="472">
        <v>65</v>
      </c>
      <c r="B84" s="516"/>
      <c r="C84" s="305"/>
      <c r="D84" s="305"/>
      <c r="E84" s="293"/>
      <c r="F84" s="293"/>
      <c r="G84" s="181"/>
      <c r="H84" s="181"/>
      <c r="I84" s="592"/>
    </row>
    <row r="85" spans="1:9" s="147" customFormat="1" ht="15" x14ac:dyDescent="0.2">
      <c r="A85" s="472">
        <v>66</v>
      </c>
      <c r="B85" s="516"/>
      <c r="C85" s="305"/>
      <c r="D85" s="305"/>
      <c r="E85" s="293"/>
      <c r="F85" s="293"/>
      <c r="G85" s="181"/>
      <c r="H85" s="181"/>
      <c r="I85" s="592"/>
    </row>
    <row r="86" spans="1:9" s="147" customFormat="1" ht="15" x14ac:dyDescent="0.2">
      <c r="A86" s="472">
        <v>67</v>
      </c>
      <c r="B86" s="516"/>
      <c r="C86" s="305"/>
      <c r="D86" s="305"/>
      <c r="E86" s="293"/>
      <c r="F86" s="293"/>
      <c r="G86" s="181"/>
      <c r="H86" s="181"/>
      <c r="I86" s="592"/>
    </row>
    <row r="87" spans="1:9" s="147" customFormat="1" ht="15" x14ac:dyDescent="0.2">
      <c r="A87" s="472">
        <v>68</v>
      </c>
      <c r="B87" s="516"/>
      <c r="C87" s="305"/>
      <c r="D87" s="305"/>
      <c r="E87" s="293"/>
      <c r="F87" s="293"/>
      <c r="G87" s="181"/>
      <c r="H87" s="181"/>
      <c r="I87" s="592"/>
    </row>
    <row r="88" spans="1:9" s="147" customFormat="1" ht="15" x14ac:dyDescent="0.2">
      <c r="A88" s="472">
        <v>69</v>
      </c>
      <c r="B88" s="516"/>
      <c r="C88" s="305"/>
      <c r="D88" s="305"/>
      <c r="E88" s="293"/>
      <c r="F88" s="293"/>
      <c r="G88" s="181"/>
      <c r="H88" s="181"/>
      <c r="I88" s="592"/>
    </row>
    <row r="89" spans="1:9" s="147" customFormat="1" ht="15" x14ac:dyDescent="0.2">
      <c r="A89" s="472">
        <v>70</v>
      </c>
      <c r="B89" s="516"/>
      <c r="C89" s="305"/>
      <c r="D89" s="305"/>
      <c r="E89" s="293"/>
      <c r="F89" s="293"/>
      <c r="G89" s="181"/>
      <c r="H89" s="181"/>
      <c r="I89" s="592"/>
    </row>
    <row r="90" spans="1:9" s="147" customFormat="1" ht="15" x14ac:dyDescent="0.2">
      <c r="A90" s="472">
        <v>71</v>
      </c>
      <c r="B90" s="516"/>
      <c r="C90" s="305"/>
      <c r="D90" s="305"/>
      <c r="E90" s="293"/>
      <c r="F90" s="293"/>
      <c r="G90" s="181"/>
      <c r="H90" s="181"/>
      <c r="I90" s="592"/>
    </row>
    <row r="91" spans="1:9" s="147" customFormat="1" ht="15" x14ac:dyDescent="0.2">
      <c r="A91" s="472">
        <v>72</v>
      </c>
      <c r="B91" s="516"/>
      <c r="C91" s="305"/>
      <c r="D91" s="305"/>
      <c r="E91" s="293"/>
      <c r="F91" s="293"/>
      <c r="G91" s="181"/>
      <c r="H91" s="181"/>
      <c r="I91" s="592"/>
    </row>
    <row r="92" spans="1:9" s="147" customFormat="1" ht="15" x14ac:dyDescent="0.2">
      <c r="A92" s="472">
        <v>73</v>
      </c>
      <c r="B92" s="516"/>
      <c r="C92" s="305"/>
      <c r="D92" s="305"/>
      <c r="E92" s="293"/>
      <c r="F92" s="293"/>
      <c r="G92" s="181"/>
      <c r="H92" s="181"/>
      <c r="I92" s="592"/>
    </row>
    <row r="93" spans="1:9" s="147" customFormat="1" ht="15" x14ac:dyDescent="0.2">
      <c r="A93" s="472">
        <v>74</v>
      </c>
      <c r="B93" s="516"/>
      <c r="C93" s="305"/>
      <c r="D93" s="305"/>
      <c r="E93" s="293"/>
      <c r="F93" s="293"/>
      <c r="G93" s="181"/>
      <c r="H93" s="181"/>
      <c r="I93" s="592"/>
    </row>
    <row r="94" spans="1:9" s="147" customFormat="1" ht="15" x14ac:dyDescent="0.2">
      <c r="A94" s="472">
        <v>75</v>
      </c>
      <c r="B94" s="516"/>
      <c r="C94" s="305"/>
      <c r="D94" s="305"/>
      <c r="E94" s="293"/>
      <c r="F94" s="293"/>
      <c r="G94" s="181"/>
      <c r="H94" s="181"/>
      <c r="I94" s="592"/>
    </row>
    <row r="95" spans="1:9" s="147" customFormat="1" ht="15" x14ac:dyDescent="0.2">
      <c r="A95" s="472">
        <v>76</v>
      </c>
      <c r="B95" s="516"/>
      <c r="C95" s="305"/>
      <c r="D95" s="305"/>
      <c r="E95" s="293"/>
      <c r="F95" s="293"/>
      <c r="G95" s="181"/>
      <c r="H95" s="181"/>
      <c r="I95" s="592"/>
    </row>
    <row r="96" spans="1:9" s="147" customFormat="1" ht="15" x14ac:dyDescent="0.2">
      <c r="A96" s="472">
        <v>77</v>
      </c>
      <c r="B96" s="516"/>
      <c r="C96" s="305"/>
      <c r="D96" s="305"/>
      <c r="E96" s="293"/>
      <c r="F96" s="293"/>
      <c r="G96" s="181"/>
      <c r="H96" s="181"/>
      <c r="I96" s="592"/>
    </row>
    <row r="97" spans="1:9" s="147" customFormat="1" ht="15" x14ac:dyDescent="0.2">
      <c r="A97" s="472">
        <v>78</v>
      </c>
      <c r="B97" s="516"/>
      <c r="C97" s="305"/>
      <c r="D97" s="305"/>
      <c r="E97" s="293"/>
      <c r="F97" s="293"/>
      <c r="G97" s="181"/>
      <c r="H97" s="181"/>
      <c r="I97" s="592"/>
    </row>
    <row r="98" spans="1:9" s="147" customFormat="1" ht="15" x14ac:dyDescent="0.2">
      <c r="A98" s="472">
        <v>79</v>
      </c>
      <c r="B98" s="516"/>
      <c r="C98" s="305"/>
      <c r="D98" s="305"/>
      <c r="E98" s="293"/>
      <c r="F98" s="293"/>
      <c r="G98" s="181"/>
      <c r="H98" s="181"/>
      <c r="I98" s="592"/>
    </row>
    <row r="99" spans="1:9" s="147" customFormat="1" ht="15" x14ac:dyDescent="0.2">
      <c r="A99" s="472">
        <v>80</v>
      </c>
      <c r="B99" s="516"/>
      <c r="C99" s="305"/>
      <c r="D99" s="305"/>
      <c r="E99" s="293"/>
      <c r="F99" s="293"/>
      <c r="G99" s="181"/>
      <c r="H99" s="181"/>
      <c r="I99" s="592"/>
    </row>
    <row r="100" spans="1:9" s="147" customFormat="1" ht="15" x14ac:dyDescent="0.2">
      <c r="A100" s="472">
        <v>81</v>
      </c>
      <c r="B100" s="516"/>
      <c r="C100" s="305"/>
      <c r="D100" s="305"/>
      <c r="E100" s="293"/>
      <c r="F100" s="293"/>
      <c r="G100" s="181"/>
      <c r="H100" s="181"/>
      <c r="I100" s="592"/>
    </row>
    <row r="101" spans="1:9" s="147" customFormat="1" ht="15" x14ac:dyDescent="0.2">
      <c r="A101" s="472">
        <v>82</v>
      </c>
      <c r="B101" s="516"/>
      <c r="C101" s="305"/>
      <c r="D101" s="305"/>
      <c r="E101" s="293"/>
      <c r="F101" s="293"/>
      <c r="G101" s="181"/>
      <c r="H101" s="181"/>
      <c r="I101" s="592"/>
    </row>
    <row r="102" spans="1:9" s="147" customFormat="1" ht="15" x14ac:dyDescent="0.2">
      <c r="A102" s="472">
        <v>83</v>
      </c>
      <c r="B102" s="516"/>
      <c r="C102" s="305"/>
      <c r="D102" s="305"/>
      <c r="E102" s="293"/>
      <c r="F102" s="293"/>
      <c r="G102" s="181"/>
      <c r="H102" s="181"/>
      <c r="I102" s="592"/>
    </row>
    <row r="103" spans="1:9" s="147" customFormat="1" ht="15" x14ac:dyDescent="0.2">
      <c r="A103" s="472">
        <v>84</v>
      </c>
      <c r="B103" s="516"/>
      <c r="C103" s="305"/>
      <c r="D103" s="305"/>
      <c r="E103" s="293"/>
      <c r="F103" s="293"/>
      <c r="G103" s="181"/>
      <c r="H103" s="181"/>
      <c r="I103" s="592"/>
    </row>
    <row r="104" spans="1:9" s="147" customFormat="1" ht="15" x14ac:dyDescent="0.2">
      <c r="A104" s="472">
        <v>85</v>
      </c>
      <c r="B104" s="516"/>
      <c r="C104" s="305"/>
      <c r="D104" s="305"/>
      <c r="E104" s="293"/>
      <c r="F104" s="293"/>
      <c r="G104" s="181"/>
      <c r="H104" s="181"/>
      <c r="I104" s="592"/>
    </row>
    <row r="105" spans="1:9" s="147" customFormat="1" ht="15" x14ac:dyDescent="0.2">
      <c r="A105" s="472">
        <v>86</v>
      </c>
      <c r="B105" s="516"/>
      <c r="C105" s="305"/>
      <c r="D105" s="305"/>
      <c r="E105" s="293"/>
      <c r="F105" s="293"/>
      <c r="G105" s="181"/>
      <c r="H105" s="181"/>
      <c r="I105" s="592"/>
    </row>
    <row r="106" spans="1:9" s="147" customFormat="1" ht="15" x14ac:dyDescent="0.2">
      <c r="A106" s="472">
        <v>87</v>
      </c>
      <c r="B106" s="516"/>
      <c r="C106" s="305"/>
      <c r="D106" s="305"/>
      <c r="E106" s="293"/>
      <c r="F106" s="293"/>
      <c r="G106" s="181"/>
      <c r="H106" s="181"/>
      <c r="I106" s="592"/>
    </row>
    <row r="107" spans="1:9" s="147" customFormat="1" ht="15" x14ac:dyDescent="0.2">
      <c r="A107" s="472">
        <v>88</v>
      </c>
      <c r="B107" s="516"/>
      <c r="C107" s="305"/>
      <c r="D107" s="305"/>
      <c r="E107" s="293"/>
      <c r="F107" s="293"/>
      <c r="G107" s="181"/>
      <c r="H107" s="181"/>
      <c r="I107" s="592"/>
    </row>
    <row r="108" spans="1:9" s="147" customFormat="1" ht="15" x14ac:dyDescent="0.2">
      <c r="A108" s="472">
        <v>89</v>
      </c>
      <c r="B108" s="516"/>
      <c r="C108" s="305"/>
      <c r="D108" s="305"/>
      <c r="E108" s="293"/>
      <c r="F108" s="293"/>
      <c r="G108" s="181"/>
      <c r="H108" s="181"/>
      <c r="I108" s="592"/>
    </row>
    <row r="109" spans="1:9" s="147" customFormat="1" ht="15" x14ac:dyDescent="0.2">
      <c r="A109" s="472">
        <v>90</v>
      </c>
      <c r="B109" s="516"/>
      <c r="C109" s="305"/>
      <c r="D109" s="305"/>
      <c r="E109" s="293"/>
      <c r="F109" s="293"/>
      <c r="G109" s="181"/>
      <c r="H109" s="181"/>
      <c r="I109" s="592"/>
    </row>
    <row r="110" spans="1:9" s="147" customFormat="1" ht="15" x14ac:dyDescent="0.2">
      <c r="A110" s="472">
        <v>91</v>
      </c>
      <c r="B110" s="516"/>
      <c r="C110" s="305"/>
      <c r="D110" s="305"/>
      <c r="E110" s="293"/>
      <c r="F110" s="293"/>
      <c r="G110" s="181"/>
      <c r="H110" s="181"/>
      <c r="I110" s="592"/>
    </row>
    <row r="111" spans="1:9" s="147" customFormat="1" ht="15" x14ac:dyDescent="0.2">
      <c r="A111" s="472">
        <v>92</v>
      </c>
      <c r="B111" s="516"/>
      <c r="C111" s="305"/>
      <c r="D111" s="305"/>
      <c r="E111" s="293"/>
      <c r="F111" s="293"/>
      <c r="G111" s="181"/>
      <c r="H111" s="181"/>
      <c r="I111" s="592"/>
    </row>
    <row r="112" spans="1:9" s="147" customFormat="1" ht="15" x14ac:dyDescent="0.2">
      <c r="A112" s="472">
        <v>93</v>
      </c>
      <c r="B112" s="516"/>
      <c r="C112" s="305"/>
      <c r="D112" s="305"/>
      <c r="E112" s="293"/>
      <c r="F112" s="293"/>
      <c r="G112" s="181"/>
      <c r="H112" s="181"/>
      <c r="I112" s="592"/>
    </row>
    <row r="113" spans="1:9" s="147" customFormat="1" ht="15" x14ac:dyDescent="0.2">
      <c r="A113" s="472">
        <v>94</v>
      </c>
      <c r="B113" s="516"/>
      <c r="C113" s="305"/>
      <c r="D113" s="305"/>
      <c r="E113" s="293"/>
      <c r="F113" s="293"/>
      <c r="G113" s="181"/>
      <c r="H113" s="181"/>
      <c r="I113" s="592"/>
    </row>
    <row r="114" spans="1:9" s="147" customFormat="1" ht="15" x14ac:dyDescent="0.2">
      <c r="A114" s="472">
        <v>95</v>
      </c>
      <c r="B114" s="516"/>
      <c r="C114" s="305"/>
      <c r="D114" s="305"/>
      <c r="E114" s="293"/>
      <c r="F114" s="293"/>
      <c r="G114" s="181"/>
      <c r="H114" s="181"/>
      <c r="I114" s="592"/>
    </row>
    <row r="115" spans="1:9" s="147" customFormat="1" ht="15" x14ac:dyDescent="0.2">
      <c r="A115" s="472">
        <v>96</v>
      </c>
      <c r="B115" s="516"/>
      <c r="C115" s="305"/>
      <c r="D115" s="305"/>
      <c r="E115" s="293"/>
      <c r="F115" s="293"/>
      <c r="G115" s="181"/>
      <c r="H115" s="181"/>
      <c r="I115" s="592"/>
    </row>
    <row r="116" spans="1:9" s="147" customFormat="1" ht="15" x14ac:dyDescent="0.2">
      <c r="A116" s="472">
        <v>97</v>
      </c>
      <c r="B116" s="516"/>
      <c r="C116" s="305"/>
      <c r="D116" s="305"/>
      <c r="E116" s="293"/>
      <c r="F116" s="293"/>
      <c r="G116" s="181"/>
      <c r="H116" s="181"/>
      <c r="I116" s="592"/>
    </row>
    <row r="117" spans="1:9" s="147" customFormat="1" ht="15" x14ac:dyDescent="0.2">
      <c r="A117" s="472">
        <v>98</v>
      </c>
      <c r="B117" s="516"/>
      <c r="C117" s="305"/>
      <c r="D117" s="305"/>
      <c r="E117" s="293"/>
      <c r="F117" s="293"/>
      <c r="G117" s="181"/>
      <c r="H117" s="181"/>
      <c r="I117" s="592"/>
    </row>
    <row r="118" spans="1:9" s="147" customFormat="1" ht="15" x14ac:dyDescent="0.2">
      <c r="A118" s="472">
        <v>99</v>
      </c>
      <c r="B118" s="516"/>
      <c r="C118" s="305"/>
      <c r="D118" s="305"/>
      <c r="E118" s="293"/>
      <c r="F118" s="293"/>
      <c r="G118" s="181"/>
      <c r="H118" s="181"/>
      <c r="I118" s="592"/>
    </row>
    <row r="119" spans="1:9" s="147" customFormat="1" ht="15" x14ac:dyDescent="0.2">
      <c r="A119" s="472">
        <v>100</v>
      </c>
      <c r="B119" s="516"/>
      <c r="C119" s="305"/>
      <c r="D119" s="305"/>
      <c r="E119" s="293"/>
      <c r="F119" s="293"/>
      <c r="G119" s="181"/>
      <c r="H119" s="181"/>
      <c r="I119" s="592"/>
    </row>
    <row r="120" spans="1:9" s="147" customFormat="1" ht="15" x14ac:dyDescent="0.2">
      <c r="A120" s="472">
        <v>101</v>
      </c>
      <c r="B120" s="516"/>
      <c r="C120" s="305"/>
      <c r="D120" s="305"/>
      <c r="E120" s="293"/>
      <c r="F120" s="293"/>
      <c r="G120" s="181"/>
      <c r="H120" s="181"/>
      <c r="I120" s="592"/>
    </row>
    <row r="121" spans="1:9" s="147" customFormat="1" ht="15" x14ac:dyDescent="0.2">
      <c r="A121" s="472">
        <v>102</v>
      </c>
      <c r="B121" s="516"/>
      <c r="C121" s="305"/>
      <c r="D121" s="305"/>
      <c r="E121" s="293"/>
      <c r="F121" s="293"/>
      <c r="G121" s="181"/>
      <c r="H121" s="181"/>
      <c r="I121" s="592"/>
    </row>
    <row r="122" spans="1:9" s="147" customFormat="1" ht="15" x14ac:dyDescent="0.2">
      <c r="A122" s="472">
        <v>103</v>
      </c>
      <c r="B122" s="516"/>
      <c r="C122" s="305"/>
      <c r="D122" s="305"/>
      <c r="E122" s="293"/>
      <c r="F122" s="293"/>
      <c r="G122" s="181"/>
      <c r="H122" s="181"/>
      <c r="I122" s="592"/>
    </row>
    <row r="123" spans="1:9" s="147" customFormat="1" ht="15" x14ac:dyDescent="0.2">
      <c r="A123" s="472">
        <v>104</v>
      </c>
      <c r="B123" s="516"/>
      <c r="C123" s="305"/>
      <c r="D123" s="305"/>
      <c r="E123" s="293"/>
      <c r="F123" s="293"/>
      <c r="G123" s="181"/>
      <c r="H123" s="181"/>
      <c r="I123" s="592"/>
    </row>
    <row r="124" spans="1:9" s="147" customFormat="1" ht="15" x14ac:dyDescent="0.2">
      <c r="A124" s="472">
        <v>105</v>
      </c>
      <c r="B124" s="516"/>
      <c r="C124" s="305"/>
      <c r="D124" s="305"/>
      <c r="E124" s="293"/>
      <c r="F124" s="293"/>
      <c r="G124" s="181"/>
      <c r="H124" s="181"/>
      <c r="I124" s="592"/>
    </row>
    <row r="125" spans="1:9" s="147" customFormat="1" ht="15" x14ac:dyDescent="0.2">
      <c r="A125" s="472">
        <v>106</v>
      </c>
      <c r="B125" s="516"/>
      <c r="C125" s="305"/>
      <c r="D125" s="305"/>
      <c r="E125" s="293"/>
      <c r="F125" s="293"/>
      <c r="G125" s="181"/>
      <c r="H125" s="181"/>
      <c r="I125" s="592"/>
    </row>
    <row r="126" spans="1:9" s="147" customFormat="1" ht="15" x14ac:dyDescent="0.2">
      <c r="A126" s="472">
        <v>107</v>
      </c>
      <c r="B126" s="516"/>
      <c r="C126" s="305"/>
      <c r="D126" s="305"/>
      <c r="E126" s="293"/>
      <c r="F126" s="293"/>
      <c r="G126" s="181"/>
      <c r="H126" s="181"/>
      <c r="I126" s="592"/>
    </row>
    <row r="127" spans="1:9" s="147" customFormat="1" ht="15" x14ac:dyDescent="0.2">
      <c r="A127" s="472">
        <v>108</v>
      </c>
      <c r="B127" s="516"/>
      <c r="C127" s="305"/>
      <c r="D127" s="305"/>
      <c r="E127" s="293"/>
      <c r="F127" s="293"/>
      <c r="G127" s="181"/>
      <c r="H127" s="181"/>
      <c r="I127" s="592"/>
    </row>
    <row r="128" spans="1:9" s="147" customFormat="1" ht="15" x14ac:dyDescent="0.2">
      <c r="A128" s="472">
        <v>109</v>
      </c>
      <c r="B128" s="516"/>
      <c r="C128" s="305"/>
      <c r="D128" s="305"/>
      <c r="E128" s="293"/>
      <c r="F128" s="293"/>
      <c r="G128" s="181"/>
      <c r="H128" s="181"/>
      <c r="I128" s="592"/>
    </row>
    <row r="129" spans="1:9" s="147" customFormat="1" ht="15" x14ac:dyDescent="0.2">
      <c r="A129" s="472">
        <v>110</v>
      </c>
      <c r="B129" s="516"/>
      <c r="C129" s="305"/>
      <c r="D129" s="305"/>
      <c r="E129" s="293"/>
      <c r="F129" s="293"/>
      <c r="G129" s="181"/>
      <c r="H129" s="181"/>
      <c r="I129" s="592"/>
    </row>
    <row r="130" spans="1:9" s="147" customFormat="1" ht="15" x14ac:dyDescent="0.2">
      <c r="A130" s="472">
        <v>111</v>
      </c>
      <c r="B130" s="516"/>
      <c r="C130" s="305"/>
      <c r="D130" s="305"/>
      <c r="E130" s="293"/>
      <c r="F130" s="293"/>
      <c r="G130" s="181"/>
      <c r="H130" s="181"/>
      <c r="I130" s="592"/>
    </row>
    <row r="131" spans="1:9" s="147" customFormat="1" ht="15" x14ac:dyDescent="0.2">
      <c r="A131" s="472">
        <v>112</v>
      </c>
      <c r="B131" s="516"/>
      <c r="C131" s="305"/>
      <c r="D131" s="305"/>
      <c r="E131" s="293"/>
      <c r="F131" s="293"/>
      <c r="G131" s="181"/>
      <c r="H131" s="181"/>
      <c r="I131" s="592"/>
    </row>
    <row r="132" spans="1:9" s="147" customFormat="1" ht="15" x14ac:dyDescent="0.2">
      <c r="A132" s="472">
        <v>113</v>
      </c>
      <c r="B132" s="516"/>
      <c r="C132" s="305"/>
      <c r="D132" s="305"/>
      <c r="E132" s="293"/>
      <c r="F132" s="293"/>
      <c r="G132" s="181"/>
      <c r="H132" s="181"/>
      <c r="I132" s="592"/>
    </row>
    <row r="133" spans="1:9" s="147" customFormat="1" ht="15" x14ac:dyDescent="0.2">
      <c r="A133" s="472">
        <v>114</v>
      </c>
      <c r="B133" s="516"/>
      <c r="C133" s="305"/>
      <c r="D133" s="305"/>
      <c r="E133" s="293"/>
      <c r="F133" s="293"/>
      <c r="G133" s="181"/>
      <c r="H133" s="181"/>
      <c r="I133" s="592"/>
    </row>
    <row r="134" spans="1:9" s="147" customFormat="1" ht="15" x14ac:dyDescent="0.2">
      <c r="A134" s="472">
        <v>115</v>
      </c>
      <c r="B134" s="516"/>
      <c r="C134" s="305"/>
      <c r="D134" s="305"/>
      <c r="E134" s="293"/>
      <c r="F134" s="293"/>
      <c r="G134" s="181"/>
      <c r="H134" s="181"/>
      <c r="I134" s="592"/>
    </row>
    <row r="135" spans="1:9" s="147" customFormat="1" ht="15" x14ac:dyDescent="0.2">
      <c r="A135" s="472">
        <v>116</v>
      </c>
      <c r="B135" s="516"/>
      <c r="C135" s="305"/>
      <c r="D135" s="305"/>
      <c r="E135" s="293"/>
      <c r="F135" s="293"/>
      <c r="G135" s="181"/>
      <c r="H135" s="181"/>
      <c r="I135" s="592"/>
    </row>
    <row r="136" spans="1:9" s="147" customFormat="1" ht="15" x14ac:dyDescent="0.2">
      <c r="A136" s="472">
        <v>117</v>
      </c>
      <c r="B136" s="516"/>
      <c r="C136" s="305"/>
      <c r="D136" s="305"/>
      <c r="E136" s="293"/>
      <c r="F136" s="293"/>
      <c r="G136" s="181"/>
      <c r="H136" s="181"/>
      <c r="I136" s="592"/>
    </row>
    <row r="137" spans="1:9" s="147" customFormat="1" ht="15" x14ac:dyDescent="0.2">
      <c r="A137" s="472">
        <v>118</v>
      </c>
      <c r="B137" s="516"/>
      <c r="C137" s="305"/>
      <c r="D137" s="305"/>
      <c r="E137" s="293"/>
      <c r="F137" s="293"/>
      <c r="G137" s="181"/>
      <c r="H137" s="181"/>
      <c r="I137" s="592"/>
    </row>
    <row r="138" spans="1:9" s="147" customFormat="1" ht="15" x14ac:dyDescent="0.2">
      <c r="A138" s="472">
        <v>119</v>
      </c>
      <c r="B138" s="516"/>
      <c r="C138" s="305"/>
      <c r="D138" s="305"/>
      <c r="E138" s="293"/>
      <c r="F138" s="293"/>
      <c r="G138" s="181"/>
      <c r="H138" s="181"/>
      <c r="I138" s="592"/>
    </row>
    <row r="139" spans="1:9" s="147" customFormat="1" ht="15" x14ac:dyDescent="0.2">
      <c r="A139" s="472">
        <v>120</v>
      </c>
      <c r="B139" s="516"/>
      <c r="C139" s="305"/>
      <c r="D139" s="305"/>
      <c r="E139" s="293"/>
      <c r="F139" s="293"/>
      <c r="G139" s="181"/>
      <c r="H139" s="181"/>
      <c r="I139" s="592"/>
    </row>
    <row r="140" spans="1:9" s="147" customFormat="1" ht="15" x14ac:dyDescent="0.2">
      <c r="A140" s="472">
        <v>121</v>
      </c>
      <c r="B140" s="516"/>
      <c r="C140" s="305"/>
      <c r="D140" s="305"/>
      <c r="E140" s="293"/>
      <c r="F140" s="293"/>
      <c r="G140" s="181"/>
      <c r="H140" s="181"/>
      <c r="I140" s="592"/>
    </row>
    <row r="141" spans="1:9" s="147" customFormat="1" ht="15" x14ac:dyDescent="0.2">
      <c r="A141" s="472">
        <v>122</v>
      </c>
      <c r="B141" s="516"/>
      <c r="C141" s="305"/>
      <c r="D141" s="305"/>
      <c r="E141" s="293"/>
      <c r="F141" s="293"/>
      <c r="G141" s="181"/>
      <c r="H141" s="181"/>
      <c r="I141" s="592"/>
    </row>
    <row r="142" spans="1:9" s="147" customFormat="1" ht="15" x14ac:dyDescent="0.2">
      <c r="A142" s="472">
        <v>123</v>
      </c>
      <c r="B142" s="516"/>
      <c r="C142" s="305"/>
      <c r="D142" s="305"/>
      <c r="E142" s="293"/>
      <c r="F142" s="293"/>
      <c r="G142" s="181"/>
      <c r="H142" s="181"/>
      <c r="I142" s="592"/>
    </row>
    <row r="143" spans="1:9" s="147" customFormat="1" ht="15" x14ac:dyDescent="0.2">
      <c r="A143" s="472">
        <v>124</v>
      </c>
      <c r="B143" s="516"/>
      <c r="C143" s="305"/>
      <c r="D143" s="305"/>
      <c r="E143" s="293"/>
      <c r="F143" s="293"/>
      <c r="G143" s="181"/>
      <c r="H143" s="181"/>
      <c r="I143" s="592"/>
    </row>
    <row r="144" spans="1:9" s="147" customFormat="1" ht="15" x14ac:dyDescent="0.2">
      <c r="A144" s="472">
        <v>125</v>
      </c>
      <c r="B144" s="516"/>
      <c r="C144" s="305"/>
      <c r="D144" s="305"/>
      <c r="E144" s="293"/>
      <c r="F144" s="293"/>
      <c r="G144" s="181"/>
      <c r="H144" s="181"/>
      <c r="I144" s="592"/>
    </row>
    <row r="145" spans="1:9" s="147" customFormat="1" ht="15" x14ac:dyDescent="0.2">
      <c r="A145" s="472">
        <v>126</v>
      </c>
      <c r="B145" s="516"/>
      <c r="C145" s="305"/>
      <c r="D145" s="305"/>
      <c r="E145" s="293"/>
      <c r="F145" s="293"/>
      <c r="G145" s="181"/>
      <c r="H145" s="181"/>
      <c r="I145" s="592"/>
    </row>
    <row r="146" spans="1:9" s="147" customFormat="1" ht="15" x14ac:dyDescent="0.2">
      <c r="A146" s="472">
        <v>127</v>
      </c>
      <c r="B146" s="516"/>
      <c r="C146" s="305"/>
      <c r="D146" s="305"/>
      <c r="E146" s="293"/>
      <c r="F146" s="293"/>
      <c r="G146" s="181"/>
      <c r="H146" s="181"/>
      <c r="I146" s="592"/>
    </row>
    <row r="147" spans="1:9" s="147" customFormat="1" ht="15" x14ac:dyDescent="0.2">
      <c r="A147" s="472">
        <v>128</v>
      </c>
      <c r="B147" s="516"/>
      <c r="C147" s="305"/>
      <c r="D147" s="305"/>
      <c r="E147" s="293"/>
      <c r="F147" s="293"/>
      <c r="G147" s="181"/>
      <c r="H147" s="181"/>
      <c r="I147" s="592"/>
    </row>
    <row r="148" spans="1:9" s="147" customFormat="1" ht="15" x14ac:dyDescent="0.2">
      <c r="A148" s="472">
        <v>129</v>
      </c>
      <c r="B148" s="516"/>
      <c r="C148" s="305"/>
      <c r="D148" s="305"/>
      <c r="E148" s="293"/>
      <c r="F148" s="293"/>
      <c r="G148" s="181"/>
      <c r="H148" s="181"/>
      <c r="I148" s="592"/>
    </row>
    <row r="149" spans="1:9" s="147" customFormat="1" ht="15" x14ac:dyDescent="0.2">
      <c r="A149" s="472">
        <v>130</v>
      </c>
      <c r="B149" s="516"/>
      <c r="C149" s="305"/>
      <c r="D149" s="305"/>
      <c r="E149" s="293"/>
      <c r="F149" s="293"/>
      <c r="G149" s="181"/>
      <c r="H149" s="181"/>
      <c r="I149" s="592"/>
    </row>
    <row r="150" spans="1:9" s="147" customFormat="1" ht="15" x14ac:dyDescent="0.2">
      <c r="A150" s="472">
        <v>131</v>
      </c>
      <c r="B150" s="516"/>
      <c r="C150" s="305"/>
      <c r="D150" s="305"/>
      <c r="E150" s="293"/>
      <c r="F150" s="293"/>
      <c r="G150" s="181"/>
      <c r="H150" s="181"/>
      <c r="I150" s="592"/>
    </row>
    <row r="151" spans="1:9" s="147" customFormat="1" ht="15" x14ac:dyDescent="0.2">
      <c r="A151" s="472">
        <v>132</v>
      </c>
      <c r="B151" s="516"/>
      <c r="C151" s="305"/>
      <c r="D151" s="305"/>
      <c r="E151" s="293"/>
      <c r="F151" s="293"/>
      <c r="G151" s="181"/>
      <c r="H151" s="181"/>
      <c r="I151" s="592"/>
    </row>
    <row r="152" spans="1:9" s="147" customFormat="1" ht="15" x14ac:dyDescent="0.2">
      <c r="A152" s="472">
        <v>133</v>
      </c>
      <c r="B152" s="516"/>
      <c r="C152" s="305"/>
      <c r="D152" s="305"/>
      <c r="E152" s="293"/>
      <c r="F152" s="293"/>
      <c r="G152" s="181"/>
      <c r="H152" s="181"/>
      <c r="I152" s="592"/>
    </row>
    <row r="153" spans="1:9" s="147" customFormat="1" ht="15" x14ac:dyDescent="0.2">
      <c r="A153" s="472">
        <v>134</v>
      </c>
      <c r="B153" s="516"/>
      <c r="C153" s="305"/>
      <c r="D153" s="305"/>
      <c r="E153" s="293"/>
      <c r="F153" s="293"/>
      <c r="G153" s="181"/>
      <c r="H153" s="181"/>
      <c r="I153" s="592"/>
    </row>
    <row r="154" spans="1:9" s="147" customFormat="1" ht="15" x14ac:dyDescent="0.2">
      <c r="A154" s="472">
        <v>135</v>
      </c>
      <c r="B154" s="516"/>
      <c r="C154" s="305"/>
      <c r="D154" s="305"/>
      <c r="E154" s="293"/>
      <c r="F154" s="293"/>
      <c r="G154" s="181"/>
      <c r="H154" s="181"/>
      <c r="I154" s="592"/>
    </row>
    <row r="155" spans="1:9" s="147" customFormat="1" ht="15" x14ac:dyDescent="0.2">
      <c r="A155" s="472">
        <v>136</v>
      </c>
      <c r="B155" s="516"/>
      <c r="C155" s="305"/>
      <c r="D155" s="305"/>
      <c r="E155" s="293"/>
      <c r="F155" s="293"/>
      <c r="G155" s="181"/>
      <c r="H155" s="181"/>
      <c r="I155" s="592"/>
    </row>
    <row r="156" spans="1:9" s="147" customFormat="1" ht="15" x14ac:dyDescent="0.2">
      <c r="A156" s="472">
        <v>137</v>
      </c>
      <c r="B156" s="516"/>
      <c r="C156" s="305"/>
      <c r="D156" s="305"/>
      <c r="E156" s="293"/>
      <c r="F156" s="293"/>
      <c r="G156" s="181"/>
      <c r="H156" s="181"/>
      <c r="I156" s="592"/>
    </row>
    <row r="157" spans="1:9" s="147" customFormat="1" ht="15" x14ac:dyDescent="0.2">
      <c r="A157" s="472">
        <v>138</v>
      </c>
      <c r="B157" s="516"/>
      <c r="C157" s="305"/>
      <c r="D157" s="305"/>
      <c r="E157" s="293"/>
      <c r="F157" s="293"/>
      <c r="G157" s="181"/>
      <c r="H157" s="181"/>
      <c r="I157" s="592"/>
    </row>
    <row r="158" spans="1:9" s="147" customFormat="1" ht="15" x14ac:dyDescent="0.2">
      <c r="A158" s="472">
        <v>139</v>
      </c>
      <c r="B158" s="516"/>
      <c r="C158" s="305"/>
      <c r="D158" s="305"/>
      <c r="E158" s="293"/>
      <c r="F158" s="293"/>
      <c r="G158" s="181"/>
      <c r="H158" s="181"/>
      <c r="I158" s="592"/>
    </row>
    <row r="159" spans="1:9" s="147" customFormat="1" ht="15" x14ac:dyDescent="0.2">
      <c r="A159" s="472">
        <v>140</v>
      </c>
      <c r="B159" s="516"/>
      <c r="C159" s="305"/>
      <c r="D159" s="305"/>
      <c r="E159" s="293"/>
      <c r="F159" s="293"/>
      <c r="G159" s="181"/>
      <c r="H159" s="181"/>
      <c r="I159" s="592"/>
    </row>
    <row r="160" spans="1:9" s="147" customFormat="1" ht="15" x14ac:dyDescent="0.2">
      <c r="A160" s="472">
        <v>141</v>
      </c>
      <c r="B160" s="516"/>
      <c r="C160" s="305"/>
      <c r="D160" s="305"/>
      <c r="E160" s="293"/>
      <c r="F160" s="293"/>
      <c r="G160" s="181"/>
      <c r="H160" s="181"/>
      <c r="I160" s="592"/>
    </row>
    <row r="161" spans="1:9" s="147" customFormat="1" ht="15" x14ac:dyDescent="0.2">
      <c r="A161" s="472">
        <v>142</v>
      </c>
      <c r="B161" s="516"/>
      <c r="C161" s="305"/>
      <c r="D161" s="305"/>
      <c r="E161" s="293"/>
      <c r="F161" s="293"/>
      <c r="G161" s="181"/>
      <c r="H161" s="181"/>
      <c r="I161" s="592"/>
    </row>
    <row r="162" spans="1:9" s="147" customFormat="1" ht="15" x14ac:dyDescent="0.2">
      <c r="A162" s="472">
        <v>143</v>
      </c>
      <c r="B162" s="516"/>
      <c r="C162" s="305"/>
      <c r="D162" s="305"/>
      <c r="E162" s="293"/>
      <c r="F162" s="293"/>
      <c r="G162" s="181"/>
      <c r="H162" s="181"/>
      <c r="I162" s="592"/>
    </row>
    <row r="163" spans="1:9" s="147" customFormat="1" ht="15" x14ac:dyDescent="0.2">
      <c r="A163" s="472">
        <v>144</v>
      </c>
      <c r="B163" s="516"/>
      <c r="C163" s="305"/>
      <c r="D163" s="305"/>
      <c r="E163" s="293"/>
      <c r="F163" s="293"/>
      <c r="G163" s="181"/>
      <c r="H163" s="181"/>
      <c r="I163" s="592"/>
    </row>
    <row r="164" spans="1:9" s="147" customFormat="1" ht="15" x14ac:dyDescent="0.2">
      <c r="A164" s="472">
        <v>145</v>
      </c>
      <c r="B164" s="516"/>
      <c r="C164" s="305"/>
      <c r="D164" s="305"/>
      <c r="E164" s="293"/>
      <c r="F164" s="293"/>
      <c r="G164" s="181"/>
      <c r="H164" s="181"/>
      <c r="I164" s="592"/>
    </row>
    <row r="165" spans="1:9" s="147" customFormat="1" ht="15" x14ac:dyDescent="0.2">
      <c r="A165" s="472">
        <v>146</v>
      </c>
      <c r="B165" s="516"/>
      <c r="C165" s="305"/>
      <c r="D165" s="305"/>
      <c r="E165" s="293"/>
      <c r="F165" s="293"/>
      <c r="G165" s="181"/>
      <c r="H165" s="181"/>
      <c r="I165" s="592"/>
    </row>
    <row r="166" spans="1:9" s="147" customFormat="1" ht="15" x14ac:dyDescent="0.2">
      <c r="A166" s="472">
        <v>147</v>
      </c>
      <c r="B166" s="516"/>
      <c r="C166" s="305"/>
      <c r="D166" s="305"/>
      <c r="E166" s="293"/>
      <c r="F166" s="293"/>
      <c r="G166" s="181"/>
      <c r="H166" s="181"/>
      <c r="I166" s="592"/>
    </row>
    <row r="167" spans="1:9" s="147" customFormat="1" ht="15" x14ac:dyDescent="0.2">
      <c r="A167" s="472">
        <v>148</v>
      </c>
      <c r="B167" s="516"/>
      <c r="C167" s="305"/>
      <c r="D167" s="305"/>
      <c r="E167" s="293"/>
      <c r="F167" s="293"/>
      <c r="G167" s="181"/>
      <c r="H167" s="181"/>
      <c r="I167" s="592"/>
    </row>
    <row r="168" spans="1:9" s="147" customFormat="1" ht="15" x14ac:dyDescent="0.2">
      <c r="A168" s="472">
        <v>149</v>
      </c>
      <c r="B168" s="516"/>
      <c r="C168" s="305"/>
      <c r="D168" s="305"/>
      <c r="E168" s="293"/>
      <c r="F168" s="293"/>
      <c r="G168" s="181"/>
      <c r="H168" s="181"/>
      <c r="I168" s="592"/>
    </row>
    <row r="169" spans="1:9" s="147" customFormat="1" ht="15" x14ac:dyDescent="0.2">
      <c r="A169" s="472">
        <v>150</v>
      </c>
      <c r="B169" s="516"/>
      <c r="C169" s="305"/>
      <c r="D169" s="305"/>
      <c r="E169" s="293"/>
      <c r="F169" s="293"/>
      <c r="G169" s="181"/>
      <c r="H169" s="181"/>
      <c r="I169" s="592"/>
    </row>
    <row r="170" spans="1:9" s="147" customFormat="1" ht="15" x14ac:dyDescent="0.2">
      <c r="A170" s="472">
        <v>151</v>
      </c>
      <c r="B170" s="516"/>
      <c r="C170" s="305"/>
      <c r="D170" s="305"/>
      <c r="E170" s="293"/>
      <c r="F170" s="293"/>
      <c r="G170" s="181"/>
      <c r="H170" s="181"/>
      <c r="I170" s="592"/>
    </row>
    <row r="171" spans="1:9" s="147" customFormat="1" ht="15" x14ac:dyDescent="0.2">
      <c r="A171" s="472">
        <v>152</v>
      </c>
      <c r="B171" s="516"/>
      <c r="C171" s="305"/>
      <c r="D171" s="305"/>
      <c r="E171" s="293"/>
      <c r="F171" s="293"/>
      <c r="G171" s="181"/>
      <c r="H171" s="181"/>
      <c r="I171" s="592"/>
    </row>
    <row r="172" spans="1:9" s="147" customFormat="1" ht="15" x14ac:dyDescent="0.2">
      <c r="A172" s="472">
        <v>153</v>
      </c>
      <c r="B172" s="516"/>
      <c r="C172" s="305"/>
      <c r="D172" s="305"/>
      <c r="E172" s="293"/>
      <c r="F172" s="293"/>
      <c r="G172" s="181"/>
      <c r="H172" s="181"/>
      <c r="I172" s="592"/>
    </row>
    <row r="173" spans="1:9" s="147" customFormat="1" ht="15" x14ac:dyDescent="0.2">
      <c r="A173" s="472">
        <v>154</v>
      </c>
      <c r="B173" s="516"/>
      <c r="C173" s="305"/>
      <c r="D173" s="305"/>
      <c r="E173" s="293"/>
      <c r="F173" s="293"/>
      <c r="G173" s="181"/>
      <c r="H173" s="181"/>
      <c r="I173" s="592"/>
    </row>
    <row r="174" spans="1:9" s="147" customFormat="1" ht="15" x14ac:dyDescent="0.2">
      <c r="A174" s="472">
        <v>155</v>
      </c>
      <c r="B174" s="516"/>
      <c r="C174" s="305"/>
      <c r="D174" s="305"/>
      <c r="E174" s="293"/>
      <c r="F174" s="293"/>
      <c r="G174" s="181"/>
      <c r="H174" s="181"/>
      <c r="I174" s="592"/>
    </row>
    <row r="175" spans="1:9" s="147" customFormat="1" ht="15" x14ac:dyDescent="0.2">
      <c r="A175" s="472">
        <v>156</v>
      </c>
      <c r="B175" s="516"/>
      <c r="C175" s="305"/>
      <c r="D175" s="305"/>
      <c r="E175" s="293"/>
      <c r="F175" s="293"/>
      <c r="G175" s="181"/>
      <c r="H175" s="181"/>
      <c r="I175" s="592"/>
    </row>
    <row r="176" spans="1:9" s="147" customFormat="1" ht="15" x14ac:dyDescent="0.2">
      <c r="A176" s="472">
        <v>157</v>
      </c>
      <c r="B176" s="516"/>
      <c r="C176" s="305"/>
      <c r="D176" s="305"/>
      <c r="E176" s="293"/>
      <c r="F176" s="293"/>
      <c r="G176" s="181"/>
      <c r="H176" s="181"/>
      <c r="I176" s="592"/>
    </row>
    <row r="177" spans="1:9" s="147" customFormat="1" ht="15" x14ac:dyDescent="0.2">
      <c r="A177" s="472">
        <v>158</v>
      </c>
      <c r="B177" s="516"/>
      <c r="C177" s="305"/>
      <c r="D177" s="305"/>
      <c r="E177" s="293"/>
      <c r="F177" s="293"/>
      <c r="G177" s="181"/>
      <c r="H177" s="181"/>
      <c r="I177" s="592"/>
    </row>
    <row r="178" spans="1:9" s="147" customFormat="1" ht="15" x14ac:dyDescent="0.2">
      <c r="A178" s="472">
        <v>159</v>
      </c>
      <c r="B178" s="516"/>
      <c r="C178" s="305"/>
      <c r="D178" s="305"/>
      <c r="E178" s="293"/>
      <c r="F178" s="293"/>
      <c r="G178" s="181"/>
      <c r="H178" s="181"/>
      <c r="I178" s="592"/>
    </row>
    <row r="179" spans="1:9" s="147" customFormat="1" ht="15" x14ac:dyDescent="0.2">
      <c r="A179" s="472">
        <v>160</v>
      </c>
      <c r="B179" s="516"/>
      <c r="C179" s="305"/>
      <c r="D179" s="305"/>
      <c r="E179" s="293"/>
      <c r="F179" s="293"/>
      <c r="G179" s="181"/>
      <c r="H179" s="181"/>
      <c r="I179" s="592"/>
    </row>
    <row r="180" spans="1:9" s="147" customFormat="1" ht="15" x14ac:dyDescent="0.2">
      <c r="A180" s="472">
        <v>161</v>
      </c>
      <c r="B180" s="516"/>
      <c r="C180" s="305"/>
      <c r="D180" s="305"/>
      <c r="E180" s="293"/>
      <c r="F180" s="293"/>
      <c r="G180" s="181"/>
      <c r="H180" s="181"/>
      <c r="I180" s="592"/>
    </row>
    <row r="181" spans="1:9" s="147" customFormat="1" ht="15" x14ac:dyDescent="0.2">
      <c r="A181" s="472">
        <v>162</v>
      </c>
      <c r="B181" s="516"/>
      <c r="C181" s="305"/>
      <c r="D181" s="305"/>
      <c r="E181" s="293"/>
      <c r="F181" s="293"/>
      <c r="G181" s="181"/>
      <c r="H181" s="181"/>
      <c r="I181" s="592"/>
    </row>
    <row r="182" spans="1:9" s="147" customFormat="1" ht="15" x14ac:dyDescent="0.2">
      <c r="A182" s="472">
        <v>163</v>
      </c>
      <c r="B182" s="516"/>
      <c r="C182" s="305"/>
      <c r="D182" s="305"/>
      <c r="E182" s="293"/>
      <c r="F182" s="293"/>
      <c r="G182" s="181"/>
      <c r="H182" s="181"/>
      <c r="I182" s="592"/>
    </row>
    <row r="183" spans="1:9" s="147" customFormat="1" ht="15" x14ac:dyDescent="0.2">
      <c r="A183" s="472">
        <v>164</v>
      </c>
      <c r="B183" s="516"/>
      <c r="C183" s="305"/>
      <c r="D183" s="305"/>
      <c r="E183" s="293"/>
      <c r="F183" s="293"/>
      <c r="G183" s="181"/>
      <c r="H183" s="181"/>
      <c r="I183" s="592"/>
    </row>
    <row r="184" spans="1:9" s="147" customFormat="1" ht="15" x14ac:dyDescent="0.2">
      <c r="A184" s="472">
        <v>165</v>
      </c>
      <c r="B184" s="516"/>
      <c r="C184" s="305"/>
      <c r="D184" s="305"/>
      <c r="E184" s="293"/>
      <c r="F184" s="293"/>
      <c r="G184" s="181"/>
      <c r="H184" s="181"/>
      <c r="I184" s="592"/>
    </row>
    <row r="185" spans="1:9" s="147" customFormat="1" ht="15" x14ac:dyDescent="0.2">
      <c r="A185" s="472">
        <v>166</v>
      </c>
      <c r="B185" s="516"/>
      <c r="C185" s="305"/>
      <c r="D185" s="305"/>
      <c r="E185" s="293"/>
      <c r="F185" s="293"/>
      <c r="G185" s="181"/>
      <c r="H185" s="181"/>
      <c r="I185" s="592"/>
    </row>
    <row r="186" spans="1:9" s="147" customFormat="1" ht="15" x14ac:dyDescent="0.2">
      <c r="A186" s="472">
        <v>167</v>
      </c>
      <c r="B186" s="516"/>
      <c r="C186" s="305"/>
      <c r="D186" s="305"/>
      <c r="E186" s="293"/>
      <c r="F186" s="293"/>
      <c r="G186" s="181"/>
      <c r="H186" s="181"/>
      <c r="I186" s="592"/>
    </row>
    <row r="187" spans="1:9" s="147" customFormat="1" ht="15" x14ac:dyDescent="0.2">
      <c r="A187" s="472">
        <v>168</v>
      </c>
      <c r="B187" s="516"/>
      <c r="C187" s="305"/>
      <c r="D187" s="305"/>
      <c r="E187" s="293"/>
      <c r="F187" s="293"/>
      <c r="G187" s="181"/>
      <c r="H187" s="181"/>
      <c r="I187" s="592"/>
    </row>
    <row r="188" spans="1:9" s="147" customFormat="1" ht="15" x14ac:dyDescent="0.2">
      <c r="A188" s="472">
        <v>169</v>
      </c>
      <c r="B188" s="516"/>
      <c r="C188" s="305"/>
      <c r="D188" s="305"/>
      <c r="E188" s="293"/>
      <c r="F188" s="293"/>
      <c r="G188" s="181"/>
      <c r="H188" s="181"/>
      <c r="I188" s="592"/>
    </row>
    <row r="189" spans="1:9" s="147" customFormat="1" ht="15" x14ac:dyDescent="0.2">
      <c r="A189" s="472">
        <v>170</v>
      </c>
      <c r="B189" s="516"/>
      <c r="C189" s="305"/>
      <c r="D189" s="305"/>
      <c r="E189" s="293"/>
      <c r="F189" s="293"/>
      <c r="G189" s="181"/>
      <c r="H189" s="181"/>
      <c r="I189" s="592"/>
    </row>
    <row r="190" spans="1:9" s="147" customFormat="1" ht="15" x14ac:dyDescent="0.2">
      <c r="A190" s="472">
        <v>171</v>
      </c>
      <c r="B190" s="516"/>
      <c r="C190" s="305"/>
      <c r="D190" s="305"/>
      <c r="E190" s="293"/>
      <c r="F190" s="293"/>
      <c r="G190" s="181"/>
      <c r="H190" s="181"/>
      <c r="I190" s="592"/>
    </row>
    <row r="191" spans="1:9" s="147" customFormat="1" ht="15" x14ac:dyDescent="0.2">
      <c r="A191" s="472">
        <v>172</v>
      </c>
      <c r="B191" s="516"/>
      <c r="C191" s="305"/>
      <c r="D191" s="305"/>
      <c r="E191" s="293"/>
      <c r="F191" s="293"/>
      <c r="G191" s="181"/>
      <c r="H191" s="181"/>
      <c r="I191" s="592"/>
    </row>
    <row r="192" spans="1:9" s="147" customFormat="1" ht="15" x14ac:dyDescent="0.2">
      <c r="A192" s="472">
        <v>173</v>
      </c>
      <c r="B192" s="516"/>
      <c r="C192" s="305"/>
      <c r="D192" s="305"/>
      <c r="E192" s="293"/>
      <c r="F192" s="293"/>
      <c r="G192" s="181"/>
      <c r="H192" s="181"/>
      <c r="I192" s="592"/>
    </row>
    <row r="193" spans="1:9" s="147" customFormat="1" ht="15" x14ac:dyDescent="0.2">
      <c r="A193" s="472">
        <v>174</v>
      </c>
      <c r="B193" s="516"/>
      <c r="C193" s="305"/>
      <c r="D193" s="305"/>
      <c r="E193" s="293"/>
      <c r="F193" s="293"/>
      <c r="G193" s="181"/>
      <c r="H193" s="181"/>
      <c r="I193" s="592"/>
    </row>
    <row r="194" spans="1:9" s="147" customFormat="1" ht="15" x14ac:dyDescent="0.2">
      <c r="A194" s="472">
        <v>175</v>
      </c>
      <c r="B194" s="516"/>
      <c r="C194" s="305"/>
      <c r="D194" s="305"/>
      <c r="E194" s="293"/>
      <c r="F194" s="293"/>
      <c r="G194" s="181"/>
      <c r="H194" s="181"/>
      <c r="I194" s="592"/>
    </row>
    <row r="195" spans="1:9" s="147" customFormat="1" ht="15" x14ac:dyDescent="0.2">
      <c r="A195" s="472">
        <v>176</v>
      </c>
      <c r="B195" s="516"/>
      <c r="C195" s="305"/>
      <c r="D195" s="305"/>
      <c r="E195" s="293"/>
      <c r="F195" s="293"/>
      <c r="G195" s="181"/>
      <c r="H195" s="181"/>
      <c r="I195" s="592"/>
    </row>
    <row r="196" spans="1:9" s="147" customFormat="1" ht="15" x14ac:dyDescent="0.2">
      <c r="A196" s="472">
        <v>177</v>
      </c>
      <c r="B196" s="516"/>
      <c r="C196" s="305"/>
      <c r="D196" s="305"/>
      <c r="E196" s="293"/>
      <c r="F196" s="293"/>
      <c r="G196" s="181"/>
      <c r="H196" s="181"/>
      <c r="I196" s="592"/>
    </row>
    <row r="197" spans="1:9" s="147" customFormat="1" ht="15" x14ac:dyDescent="0.2">
      <c r="A197" s="472">
        <v>178</v>
      </c>
      <c r="B197" s="516"/>
      <c r="C197" s="305"/>
      <c r="D197" s="305"/>
      <c r="E197" s="293"/>
      <c r="F197" s="293"/>
      <c r="G197" s="181"/>
      <c r="H197" s="181"/>
      <c r="I197" s="592"/>
    </row>
    <row r="198" spans="1:9" s="147" customFormat="1" ht="15" x14ac:dyDescent="0.2">
      <c r="A198" s="472">
        <v>179</v>
      </c>
      <c r="B198" s="516"/>
      <c r="C198" s="305"/>
      <c r="D198" s="305"/>
      <c r="E198" s="293"/>
      <c r="F198" s="293"/>
      <c r="G198" s="181"/>
      <c r="H198" s="181"/>
      <c r="I198" s="592"/>
    </row>
    <row r="199" spans="1:9" s="147" customFormat="1" ht="15" x14ac:dyDescent="0.2">
      <c r="A199" s="472">
        <v>180</v>
      </c>
      <c r="B199" s="516"/>
      <c r="C199" s="305"/>
      <c r="D199" s="305"/>
      <c r="E199" s="293"/>
      <c r="F199" s="293"/>
      <c r="G199" s="181"/>
      <c r="H199" s="181"/>
      <c r="I199" s="592"/>
    </row>
    <row r="200" spans="1:9" s="147" customFormat="1" ht="15" x14ac:dyDescent="0.2">
      <c r="A200" s="472">
        <v>181</v>
      </c>
      <c r="B200" s="516"/>
      <c r="C200" s="305"/>
      <c r="D200" s="305"/>
      <c r="E200" s="293"/>
      <c r="F200" s="293"/>
      <c r="G200" s="181"/>
      <c r="H200" s="181"/>
      <c r="I200" s="592"/>
    </row>
    <row r="201" spans="1:9" s="147" customFormat="1" ht="15" x14ac:dyDescent="0.2">
      <c r="A201" s="472">
        <v>182</v>
      </c>
      <c r="B201" s="516"/>
      <c r="C201" s="305"/>
      <c r="D201" s="305"/>
      <c r="E201" s="293"/>
      <c r="F201" s="293"/>
      <c r="G201" s="181"/>
      <c r="H201" s="181"/>
      <c r="I201" s="592"/>
    </row>
    <row r="202" spans="1:9" s="147" customFormat="1" ht="15" x14ac:dyDescent="0.2">
      <c r="A202" s="472">
        <v>183</v>
      </c>
      <c r="B202" s="516"/>
      <c r="C202" s="305"/>
      <c r="D202" s="305"/>
      <c r="E202" s="293"/>
      <c r="F202" s="293"/>
      <c r="G202" s="181"/>
      <c r="H202" s="181"/>
      <c r="I202" s="592"/>
    </row>
    <row r="203" spans="1:9" s="147" customFormat="1" ht="15" x14ac:dyDescent="0.2">
      <c r="A203" s="472">
        <v>184</v>
      </c>
      <c r="B203" s="516"/>
      <c r="C203" s="305"/>
      <c r="D203" s="305"/>
      <c r="E203" s="293"/>
      <c r="F203" s="293"/>
      <c r="G203" s="181"/>
      <c r="H203" s="181"/>
      <c r="I203" s="592"/>
    </row>
    <row r="204" spans="1:9" s="147" customFormat="1" ht="15" x14ac:dyDescent="0.2">
      <c r="A204" s="472">
        <v>185</v>
      </c>
      <c r="B204" s="516"/>
      <c r="C204" s="305"/>
      <c r="D204" s="305"/>
      <c r="E204" s="293"/>
      <c r="F204" s="293"/>
      <c r="G204" s="181"/>
      <c r="H204" s="181"/>
      <c r="I204" s="592"/>
    </row>
    <row r="205" spans="1:9" s="147" customFormat="1" ht="15" x14ac:dyDescent="0.2">
      <c r="A205" s="472">
        <v>186</v>
      </c>
      <c r="B205" s="516"/>
      <c r="C205" s="305"/>
      <c r="D205" s="305"/>
      <c r="E205" s="293"/>
      <c r="F205" s="293"/>
      <c r="G205" s="181"/>
      <c r="H205" s="181"/>
      <c r="I205" s="592"/>
    </row>
    <row r="206" spans="1:9" s="147" customFormat="1" ht="15" x14ac:dyDescent="0.2">
      <c r="A206" s="472">
        <v>187</v>
      </c>
      <c r="B206" s="516"/>
      <c r="C206" s="305"/>
      <c r="D206" s="305"/>
      <c r="E206" s="293"/>
      <c r="F206" s="293"/>
      <c r="G206" s="181"/>
      <c r="H206" s="181"/>
      <c r="I206" s="592"/>
    </row>
    <row r="207" spans="1:9" s="147" customFormat="1" ht="15" x14ac:dyDescent="0.2">
      <c r="A207" s="472">
        <v>188</v>
      </c>
      <c r="B207" s="516"/>
      <c r="C207" s="305"/>
      <c r="D207" s="305"/>
      <c r="E207" s="293"/>
      <c r="F207" s="293"/>
      <c r="G207" s="181"/>
      <c r="H207" s="181"/>
      <c r="I207" s="592"/>
    </row>
    <row r="208" spans="1:9" s="147" customFormat="1" ht="15" x14ac:dyDescent="0.2">
      <c r="A208" s="472">
        <v>189</v>
      </c>
      <c r="B208" s="516"/>
      <c r="C208" s="305"/>
      <c r="D208" s="305"/>
      <c r="E208" s="293"/>
      <c r="F208" s="293"/>
      <c r="G208" s="181"/>
      <c r="H208" s="181"/>
      <c r="I208" s="592"/>
    </row>
    <row r="209" spans="1:9" s="147" customFormat="1" ht="15" x14ac:dyDescent="0.2">
      <c r="A209" s="472">
        <v>190</v>
      </c>
      <c r="B209" s="516"/>
      <c r="C209" s="305"/>
      <c r="D209" s="305"/>
      <c r="E209" s="293"/>
      <c r="F209" s="293"/>
      <c r="G209" s="181"/>
      <c r="H209" s="181"/>
      <c r="I209" s="592"/>
    </row>
    <row r="210" spans="1:9" s="147" customFormat="1" ht="15" x14ac:dyDescent="0.2">
      <c r="A210" s="472">
        <v>191</v>
      </c>
      <c r="B210" s="516"/>
      <c r="C210" s="305"/>
      <c r="D210" s="305"/>
      <c r="E210" s="293"/>
      <c r="F210" s="293"/>
      <c r="G210" s="181"/>
      <c r="H210" s="181"/>
      <c r="I210" s="592"/>
    </row>
    <row r="211" spans="1:9" s="147" customFormat="1" ht="15" x14ac:dyDescent="0.2">
      <c r="A211" s="472">
        <v>192</v>
      </c>
      <c r="B211" s="516"/>
      <c r="C211" s="305"/>
      <c r="D211" s="305"/>
      <c r="E211" s="293"/>
      <c r="F211" s="293"/>
      <c r="G211" s="181"/>
      <c r="H211" s="181"/>
      <c r="I211" s="592"/>
    </row>
    <row r="212" spans="1:9" s="147" customFormat="1" ht="15" x14ac:dyDescent="0.2">
      <c r="A212" s="472">
        <v>193</v>
      </c>
      <c r="B212" s="516"/>
      <c r="C212" s="305"/>
      <c r="D212" s="305"/>
      <c r="E212" s="293"/>
      <c r="F212" s="293"/>
      <c r="G212" s="181"/>
      <c r="H212" s="181"/>
      <c r="I212" s="592"/>
    </row>
    <row r="213" spans="1:9" s="147" customFormat="1" ht="15" x14ac:dyDescent="0.2">
      <c r="A213" s="472">
        <v>194</v>
      </c>
      <c r="B213" s="516"/>
      <c r="C213" s="305"/>
      <c r="D213" s="305"/>
      <c r="E213" s="293"/>
      <c r="F213" s="293"/>
      <c r="G213" s="181"/>
      <c r="H213" s="181"/>
      <c r="I213" s="592"/>
    </row>
    <row r="214" spans="1:9" s="147" customFormat="1" ht="15" x14ac:dyDescent="0.2">
      <c r="A214" s="472">
        <v>195</v>
      </c>
      <c r="B214" s="516"/>
      <c r="C214" s="305"/>
      <c r="D214" s="305"/>
      <c r="E214" s="293"/>
      <c r="F214" s="293"/>
      <c r="G214" s="181"/>
      <c r="H214" s="181"/>
      <c r="I214" s="592"/>
    </row>
    <row r="215" spans="1:9" s="147" customFormat="1" ht="15" x14ac:dyDescent="0.2">
      <c r="A215" s="472">
        <v>196</v>
      </c>
      <c r="B215" s="516"/>
      <c r="C215" s="305"/>
      <c r="D215" s="305"/>
      <c r="E215" s="293"/>
      <c r="F215" s="293"/>
      <c r="G215" s="181"/>
      <c r="H215" s="181"/>
      <c r="I215" s="592"/>
    </row>
    <row r="216" spans="1:9" s="147" customFormat="1" ht="15" x14ac:dyDescent="0.2">
      <c r="A216" s="472">
        <v>197</v>
      </c>
      <c r="B216" s="516"/>
      <c r="C216" s="305"/>
      <c r="D216" s="305"/>
      <c r="E216" s="293"/>
      <c r="F216" s="293"/>
      <c r="G216" s="181"/>
      <c r="H216" s="181"/>
      <c r="I216" s="592"/>
    </row>
    <row r="217" spans="1:9" s="147" customFormat="1" ht="15" x14ac:dyDescent="0.2">
      <c r="A217" s="472">
        <v>198</v>
      </c>
      <c r="B217" s="516"/>
      <c r="C217" s="305"/>
      <c r="D217" s="305"/>
      <c r="E217" s="293"/>
      <c r="F217" s="293"/>
      <c r="G217" s="181"/>
      <c r="H217" s="181"/>
      <c r="I217" s="592"/>
    </row>
    <row r="218" spans="1:9" s="147" customFormat="1" ht="15" x14ac:dyDescent="0.2">
      <c r="A218" s="472">
        <v>199</v>
      </c>
      <c r="B218" s="516"/>
      <c r="C218" s="305"/>
      <c r="D218" s="305"/>
      <c r="E218" s="293"/>
      <c r="F218" s="293"/>
      <c r="G218" s="181"/>
      <c r="H218" s="181"/>
      <c r="I218" s="592"/>
    </row>
    <row r="219" spans="1:9" s="147" customFormat="1" ht="15" x14ac:dyDescent="0.2">
      <c r="A219" s="472">
        <v>200</v>
      </c>
      <c r="B219" s="516"/>
      <c r="C219" s="305"/>
      <c r="D219" s="305"/>
      <c r="E219" s="293"/>
      <c r="F219" s="293"/>
      <c r="G219" s="181"/>
      <c r="H219" s="181"/>
      <c r="I219" s="592"/>
    </row>
    <row r="220" spans="1:9" s="147" customFormat="1" ht="15" x14ac:dyDescent="0.2">
      <c r="A220" s="472">
        <v>201</v>
      </c>
      <c r="B220" s="516"/>
      <c r="C220" s="305"/>
      <c r="D220" s="305"/>
      <c r="E220" s="293"/>
      <c r="F220" s="293"/>
      <c r="G220" s="181"/>
      <c r="H220" s="181"/>
      <c r="I220" s="592"/>
    </row>
    <row r="221" spans="1:9" s="147" customFormat="1" ht="15" x14ac:dyDescent="0.2">
      <c r="A221" s="472">
        <v>202</v>
      </c>
      <c r="B221" s="516"/>
      <c r="C221" s="305"/>
      <c r="D221" s="305"/>
      <c r="E221" s="293"/>
      <c r="F221" s="293"/>
      <c r="G221" s="181"/>
      <c r="H221" s="181"/>
      <c r="I221" s="592"/>
    </row>
    <row r="222" spans="1:9" s="147" customFormat="1" ht="15" x14ac:dyDescent="0.2">
      <c r="A222" s="472">
        <v>203</v>
      </c>
      <c r="B222" s="516"/>
      <c r="C222" s="305"/>
      <c r="D222" s="305"/>
      <c r="E222" s="293"/>
      <c r="F222" s="293"/>
      <c r="G222" s="181"/>
      <c r="H222" s="181"/>
      <c r="I222" s="592"/>
    </row>
    <row r="223" spans="1:9" s="147" customFormat="1" ht="15" x14ac:dyDescent="0.2">
      <c r="A223" s="472">
        <v>204</v>
      </c>
      <c r="B223" s="516"/>
      <c r="C223" s="305"/>
      <c r="D223" s="305"/>
      <c r="E223" s="293"/>
      <c r="F223" s="293"/>
      <c r="G223" s="181"/>
      <c r="H223" s="181"/>
      <c r="I223" s="592"/>
    </row>
    <row r="224" spans="1:9" s="147" customFormat="1" ht="15" x14ac:dyDescent="0.2">
      <c r="A224" s="472">
        <v>205</v>
      </c>
      <c r="B224" s="516"/>
      <c r="C224" s="305"/>
      <c r="D224" s="305"/>
      <c r="E224" s="293"/>
      <c r="F224" s="293"/>
      <c r="G224" s="181"/>
      <c r="H224" s="181"/>
      <c r="I224" s="592"/>
    </row>
    <row r="225" spans="1:9" s="147" customFormat="1" ht="15" x14ac:dyDescent="0.2">
      <c r="A225" s="472">
        <v>206</v>
      </c>
      <c r="B225" s="516"/>
      <c r="C225" s="305"/>
      <c r="D225" s="305"/>
      <c r="E225" s="293"/>
      <c r="F225" s="293"/>
      <c r="G225" s="181"/>
      <c r="H225" s="181"/>
      <c r="I225" s="592"/>
    </row>
    <row r="226" spans="1:9" s="147" customFormat="1" ht="15" x14ac:dyDescent="0.2">
      <c r="A226" s="472">
        <v>207</v>
      </c>
      <c r="B226" s="516"/>
      <c r="C226" s="305"/>
      <c r="D226" s="305"/>
      <c r="E226" s="293"/>
      <c r="F226" s="293"/>
      <c r="G226" s="181"/>
      <c r="H226" s="181"/>
      <c r="I226" s="592"/>
    </row>
    <row r="227" spans="1:9" s="147" customFormat="1" ht="15" x14ac:dyDescent="0.2">
      <c r="A227" s="472">
        <v>208</v>
      </c>
      <c r="B227" s="516"/>
      <c r="C227" s="305"/>
      <c r="D227" s="305"/>
      <c r="E227" s="293"/>
      <c r="F227" s="293"/>
      <c r="G227" s="181"/>
      <c r="H227" s="181"/>
      <c r="I227" s="592"/>
    </row>
    <row r="228" spans="1:9" s="147" customFormat="1" ht="15" x14ac:dyDescent="0.2">
      <c r="A228" s="472">
        <v>209</v>
      </c>
      <c r="B228" s="516"/>
      <c r="C228" s="305"/>
      <c r="D228" s="305"/>
      <c r="E228" s="293"/>
      <c r="F228" s="293"/>
      <c r="G228" s="181"/>
      <c r="H228" s="181"/>
      <c r="I228" s="592"/>
    </row>
    <row r="229" spans="1:9" s="147" customFormat="1" ht="15" x14ac:dyDescent="0.2">
      <c r="A229" s="472">
        <v>210</v>
      </c>
      <c r="B229" s="516"/>
      <c r="C229" s="305"/>
      <c r="D229" s="305"/>
      <c r="E229" s="293"/>
      <c r="F229" s="293"/>
      <c r="G229" s="181"/>
      <c r="H229" s="181"/>
      <c r="I229" s="592"/>
    </row>
    <row r="230" spans="1:9" s="147" customFormat="1" ht="15" x14ac:dyDescent="0.2">
      <c r="A230" s="472">
        <v>211</v>
      </c>
      <c r="B230" s="516"/>
      <c r="C230" s="305"/>
      <c r="D230" s="305"/>
      <c r="E230" s="293"/>
      <c r="F230" s="293"/>
      <c r="G230" s="181"/>
      <c r="H230" s="181"/>
      <c r="I230" s="592"/>
    </row>
    <row r="231" spans="1:9" s="147" customFormat="1" ht="15" x14ac:dyDescent="0.2">
      <c r="A231" s="472">
        <v>212</v>
      </c>
      <c r="B231" s="516"/>
      <c r="C231" s="305"/>
      <c r="D231" s="305"/>
      <c r="E231" s="293"/>
      <c r="F231" s="293"/>
      <c r="G231" s="181"/>
      <c r="H231" s="181"/>
      <c r="I231" s="592"/>
    </row>
    <row r="232" spans="1:9" s="147" customFormat="1" ht="15" x14ac:dyDescent="0.2">
      <c r="A232" s="472">
        <v>213</v>
      </c>
      <c r="B232" s="516"/>
      <c r="C232" s="305"/>
      <c r="D232" s="305"/>
      <c r="E232" s="293"/>
      <c r="F232" s="293"/>
      <c r="G232" s="181"/>
      <c r="H232" s="181"/>
      <c r="I232" s="592"/>
    </row>
    <row r="233" spans="1:9" s="147" customFormat="1" ht="15" x14ac:dyDescent="0.2">
      <c r="A233" s="472">
        <v>214</v>
      </c>
      <c r="B233" s="516"/>
      <c r="C233" s="305"/>
      <c r="D233" s="305"/>
      <c r="E233" s="293"/>
      <c r="F233" s="293"/>
      <c r="G233" s="181"/>
      <c r="H233" s="181"/>
      <c r="I233" s="592"/>
    </row>
    <row r="234" spans="1:9" s="147" customFormat="1" ht="15" x14ac:dyDescent="0.2">
      <c r="A234" s="472">
        <v>215</v>
      </c>
      <c r="B234" s="516"/>
      <c r="C234" s="305"/>
      <c r="D234" s="305"/>
      <c r="E234" s="293"/>
      <c r="F234" s="293"/>
      <c r="G234" s="181"/>
      <c r="H234" s="181"/>
      <c r="I234" s="592"/>
    </row>
    <row r="235" spans="1:9" s="147" customFormat="1" ht="15" x14ac:dyDescent="0.2">
      <c r="A235" s="472">
        <v>216</v>
      </c>
      <c r="B235" s="516"/>
      <c r="C235" s="305"/>
      <c r="D235" s="305"/>
      <c r="E235" s="293"/>
      <c r="F235" s="293"/>
      <c r="G235" s="181"/>
      <c r="H235" s="181"/>
      <c r="I235" s="592"/>
    </row>
    <row r="236" spans="1:9" s="147" customFormat="1" ht="15" x14ac:dyDescent="0.2">
      <c r="A236" s="472">
        <v>217</v>
      </c>
      <c r="B236" s="516"/>
      <c r="C236" s="305"/>
      <c r="D236" s="305"/>
      <c r="E236" s="293"/>
      <c r="F236" s="293"/>
      <c r="G236" s="181"/>
      <c r="H236" s="181"/>
      <c r="I236" s="592"/>
    </row>
    <row r="237" spans="1:9" s="147" customFormat="1" ht="15" x14ac:dyDescent="0.2">
      <c r="A237" s="472">
        <v>218</v>
      </c>
      <c r="B237" s="516"/>
      <c r="C237" s="305"/>
      <c r="D237" s="305"/>
      <c r="E237" s="293"/>
      <c r="F237" s="293"/>
      <c r="G237" s="181"/>
      <c r="H237" s="181"/>
      <c r="I237" s="592"/>
    </row>
    <row r="238" spans="1:9" s="147" customFormat="1" ht="15" x14ac:dyDescent="0.2">
      <c r="A238" s="472">
        <v>219</v>
      </c>
      <c r="B238" s="516"/>
      <c r="C238" s="305"/>
      <c r="D238" s="305"/>
      <c r="E238" s="293"/>
      <c r="F238" s="293"/>
      <c r="G238" s="181"/>
      <c r="H238" s="181"/>
      <c r="I238" s="592"/>
    </row>
    <row r="239" spans="1:9" s="147" customFormat="1" ht="15" x14ac:dyDescent="0.2">
      <c r="A239" s="472">
        <v>220</v>
      </c>
      <c r="B239" s="516"/>
      <c r="C239" s="305"/>
      <c r="D239" s="305"/>
      <c r="E239" s="293"/>
      <c r="F239" s="293"/>
      <c r="G239" s="181"/>
      <c r="H239" s="181"/>
      <c r="I239" s="592"/>
    </row>
    <row r="240" spans="1:9" s="147" customFormat="1" ht="15" x14ac:dyDescent="0.2">
      <c r="A240" s="472">
        <v>221</v>
      </c>
      <c r="B240" s="516"/>
      <c r="C240" s="305"/>
      <c r="D240" s="305"/>
      <c r="E240" s="293"/>
      <c r="F240" s="293"/>
      <c r="G240" s="181"/>
      <c r="H240" s="181"/>
      <c r="I240" s="592"/>
    </row>
    <row r="241" spans="1:9" s="147" customFormat="1" ht="15" x14ac:dyDescent="0.2">
      <c r="A241" s="472">
        <v>222</v>
      </c>
      <c r="B241" s="516"/>
      <c r="C241" s="305"/>
      <c r="D241" s="305"/>
      <c r="E241" s="293"/>
      <c r="F241" s="293"/>
      <c r="G241" s="181"/>
      <c r="H241" s="181"/>
      <c r="I241" s="592"/>
    </row>
    <row r="242" spans="1:9" s="147" customFormat="1" ht="15" x14ac:dyDescent="0.2">
      <c r="A242" s="472">
        <v>223</v>
      </c>
      <c r="B242" s="516"/>
      <c r="C242" s="305"/>
      <c r="D242" s="305"/>
      <c r="E242" s="293"/>
      <c r="F242" s="293"/>
      <c r="G242" s="181"/>
      <c r="H242" s="181"/>
      <c r="I242" s="592"/>
    </row>
    <row r="243" spans="1:9" s="147" customFormat="1" ht="15" x14ac:dyDescent="0.2">
      <c r="A243" s="472">
        <v>224</v>
      </c>
      <c r="B243" s="516"/>
      <c r="C243" s="305"/>
      <c r="D243" s="305"/>
      <c r="E243" s="293"/>
      <c r="F243" s="293"/>
      <c r="G243" s="181"/>
      <c r="H243" s="181"/>
      <c r="I243" s="592"/>
    </row>
    <row r="244" spans="1:9" s="147" customFormat="1" ht="15" x14ac:dyDescent="0.2">
      <c r="A244" s="472">
        <v>225</v>
      </c>
      <c r="B244" s="516"/>
      <c r="C244" s="305"/>
      <c r="D244" s="305"/>
      <c r="E244" s="293"/>
      <c r="F244" s="293"/>
      <c r="G244" s="181"/>
      <c r="H244" s="181"/>
      <c r="I244" s="592"/>
    </row>
    <row r="245" spans="1:9" s="147" customFormat="1" ht="15" x14ac:dyDescent="0.2">
      <c r="A245" s="472">
        <v>226</v>
      </c>
      <c r="B245" s="516"/>
      <c r="C245" s="305"/>
      <c r="D245" s="305"/>
      <c r="E245" s="293"/>
      <c r="F245" s="293"/>
      <c r="G245" s="181"/>
      <c r="H245" s="181"/>
      <c r="I245" s="592"/>
    </row>
    <row r="246" spans="1:9" s="147" customFormat="1" ht="15" x14ac:dyDescent="0.2">
      <c r="A246" s="472">
        <v>227</v>
      </c>
      <c r="B246" s="516"/>
      <c r="C246" s="305"/>
      <c r="D246" s="305"/>
      <c r="E246" s="293"/>
      <c r="F246" s="293"/>
      <c r="G246" s="181"/>
      <c r="H246" s="181"/>
      <c r="I246" s="592"/>
    </row>
    <row r="247" spans="1:9" s="147" customFormat="1" ht="15" x14ac:dyDescent="0.2">
      <c r="A247" s="472">
        <v>228</v>
      </c>
      <c r="B247" s="516"/>
      <c r="C247" s="305"/>
      <c r="D247" s="305"/>
      <c r="E247" s="293"/>
      <c r="F247" s="293"/>
      <c r="G247" s="181"/>
      <c r="H247" s="181"/>
      <c r="I247" s="592"/>
    </row>
    <row r="248" spans="1:9" s="147" customFormat="1" ht="15" x14ac:dyDescent="0.2">
      <c r="A248" s="472">
        <v>229</v>
      </c>
      <c r="B248" s="516"/>
      <c r="C248" s="305"/>
      <c r="D248" s="305"/>
      <c r="E248" s="293"/>
      <c r="F248" s="293"/>
      <c r="G248" s="181"/>
      <c r="H248" s="181"/>
      <c r="I248" s="592"/>
    </row>
    <row r="249" spans="1:9" s="147" customFormat="1" ht="15" x14ac:dyDescent="0.2">
      <c r="A249" s="472">
        <v>230</v>
      </c>
      <c r="B249" s="516"/>
      <c r="C249" s="305"/>
      <c r="D249" s="305"/>
      <c r="E249" s="293"/>
      <c r="F249" s="293"/>
      <c r="G249" s="181"/>
      <c r="H249" s="181"/>
      <c r="I249" s="592"/>
    </row>
    <row r="250" spans="1:9" s="147" customFormat="1" ht="15" x14ac:dyDescent="0.2">
      <c r="A250" s="472">
        <v>231</v>
      </c>
      <c r="B250" s="516"/>
      <c r="C250" s="305"/>
      <c r="D250" s="305"/>
      <c r="E250" s="293"/>
      <c r="F250" s="293"/>
      <c r="G250" s="181"/>
      <c r="H250" s="181"/>
      <c r="I250" s="592"/>
    </row>
    <row r="251" spans="1:9" s="147" customFormat="1" ht="15" x14ac:dyDescent="0.2">
      <c r="A251" s="472">
        <v>232</v>
      </c>
      <c r="B251" s="516"/>
      <c r="C251" s="305"/>
      <c r="D251" s="305"/>
      <c r="E251" s="293"/>
      <c r="F251" s="293"/>
      <c r="G251" s="181"/>
      <c r="H251" s="181"/>
      <c r="I251" s="592"/>
    </row>
    <row r="252" spans="1:9" s="147" customFormat="1" ht="15" x14ac:dyDescent="0.2">
      <c r="A252" s="472">
        <v>233</v>
      </c>
      <c r="B252" s="516"/>
      <c r="C252" s="305"/>
      <c r="D252" s="305"/>
      <c r="E252" s="293"/>
      <c r="F252" s="293"/>
      <c r="G252" s="181"/>
      <c r="H252" s="181"/>
      <c r="I252" s="592"/>
    </row>
    <row r="253" spans="1:9" s="147" customFormat="1" ht="15" x14ac:dyDescent="0.2">
      <c r="A253" s="472">
        <v>234</v>
      </c>
      <c r="B253" s="516"/>
      <c r="C253" s="305"/>
      <c r="D253" s="305"/>
      <c r="E253" s="293"/>
      <c r="F253" s="293"/>
      <c r="G253" s="181"/>
      <c r="H253" s="181"/>
      <c r="I253" s="592"/>
    </row>
    <row r="254" spans="1:9" s="147" customFormat="1" ht="15" x14ac:dyDescent="0.2">
      <c r="A254" s="472">
        <v>235</v>
      </c>
      <c r="B254" s="516"/>
      <c r="C254" s="305"/>
      <c r="D254" s="305"/>
      <c r="E254" s="293"/>
      <c r="F254" s="293"/>
      <c r="G254" s="181"/>
      <c r="H254" s="181"/>
      <c r="I254" s="592"/>
    </row>
    <row r="255" spans="1:9" s="147" customFormat="1" ht="15" x14ac:dyDescent="0.2">
      <c r="A255" s="472">
        <v>236</v>
      </c>
      <c r="B255" s="516"/>
      <c r="C255" s="305"/>
      <c r="D255" s="305"/>
      <c r="E255" s="293"/>
      <c r="F255" s="293"/>
      <c r="G255" s="181"/>
      <c r="H255" s="181"/>
      <c r="I255" s="592"/>
    </row>
    <row r="256" spans="1:9" s="147" customFormat="1" ht="15" x14ac:dyDescent="0.2">
      <c r="A256" s="472">
        <v>237</v>
      </c>
      <c r="B256" s="516"/>
      <c r="C256" s="305"/>
      <c r="D256" s="305"/>
      <c r="E256" s="293"/>
      <c r="F256" s="293"/>
      <c r="G256" s="181"/>
      <c r="H256" s="181"/>
      <c r="I256" s="592"/>
    </row>
    <row r="257" spans="1:9" s="147" customFormat="1" ht="15" x14ac:dyDescent="0.2">
      <c r="A257" s="472">
        <v>238</v>
      </c>
      <c r="B257" s="516"/>
      <c r="C257" s="305"/>
      <c r="D257" s="305"/>
      <c r="E257" s="293"/>
      <c r="F257" s="293"/>
      <c r="G257" s="181"/>
      <c r="H257" s="181"/>
      <c r="I257" s="592"/>
    </row>
    <row r="258" spans="1:9" s="147" customFormat="1" ht="15" x14ac:dyDescent="0.2">
      <c r="A258" s="472">
        <v>239</v>
      </c>
      <c r="B258" s="516"/>
      <c r="C258" s="305"/>
      <c r="D258" s="305"/>
      <c r="E258" s="293"/>
      <c r="F258" s="293"/>
      <c r="G258" s="181"/>
      <c r="H258" s="181"/>
      <c r="I258" s="592"/>
    </row>
    <row r="259" spans="1:9" s="147" customFormat="1" ht="15" x14ac:dyDescent="0.2">
      <c r="A259" s="472">
        <v>240</v>
      </c>
      <c r="B259" s="516"/>
      <c r="C259" s="305"/>
      <c r="D259" s="305"/>
      <c r="E259" s="293"/>
      <c r="F259" s="293"/>
      <c r="G259" s="181"/>
      <c r="H259" s="181"/>
      <c r="I259" s="592"/>
    </row>
    <row r="260" spans="1:9" s="147" customFormat="1" ht="15" x14ac:dyDescent="0.2">
      <c r="A260" s="472">
        <v>241</v>
      </c>
      <c r="B260" s="516"/>
      <c r="C260" s="305"/>
      <c r="D260" s="305"/>
      <c r="E260" s="293"/>
      <c r="F260" s="293"/>
      <c r="G260" s="181"/>
      <c r="H260" s="181"/>
      <c r="I260" s="592"/>
    </row>
    <row r="261" spans="1:9" s="147" customFormat="1" ht="15" x14ac:dyDescent="0.2">
      <c r="A261" s="472">
        <v>242</v>
      </c>
      <c r="B261" s="516"/>
      <c r="C261" s="305"/>
      <c r="D261" s="305"/>
      <c r="E261" s="293"/>
      <c r="F261" s="293"/>
      <c r="G261" s="181"/>
      <c r="H261" s="181"/>
      <c r="I261" s="592"/>
    </row>
    <row r="262" spans="1:9" s="147" customFormat="1" ht="15" x14ac:dyDescent="0.2">
      <c r="A262" s="472">
        <v>243</v>
      </c>
      <c r="B262" s="516"/>
      <c r="C262" s="305"/>
      <c r="D262" s="305"/>
      <c r="E262" s="293"/>
      <c r="F262" s="293"/>
      <c r="G262" s="181"/>
      <c r="H262" s="181"/>
      <c r="I262" s="592"/>
    </row>
    <row r="263" spans="1:9" s="147" customFormat="1" ht="15" x14ac:dyDescent="0.2">
      <c r="A263" s="472">
        <v>244</v>
      </c>
      <c r="B263" s="516"/>
      <c r="C263" s="305"/>
      <c r="D263" s="305"/>
      <c r="E263" s="293"/>
      <c r="F263" s="293"/>
      <c r="G263" s="181"/>
      <c r="H263" s="181"/>
      <c r="I263" s="592"/>
    </row>
    <row r="264" spans="1:9" s="147" customFormat="1" ht="15" x14ac:dyDescent="0.2">
      <c r="A264" s="472">
        <v>245</v>
      </c>
      <c r="B264" s="516"/>
      <c r="C264" s="305"/>
      <c r="D264" s="305"/>
      <c r="E264" s="293"/>
      <c r="F264" s="293"/>
      <c r="G264" s="181"/>
      <c r="H264" s="181"/>
      <c r="I264" s="592"/>
    </row>
    <row r="265" spans="1:9" s="147" customFormat="1" ht="15" x14ac:dyDescent="0.2">
      <c r="A265" s="472">
        <v>246</v>
      </c>
      <c r="B265" s="516"/>
      <c r="C265" s="305"/>
      <c r="D265" s="305"/>
      <c r="E265" s="293"/>
      <c r="F265" s="293"/>
      <c r="G265" s="181"/>
      <c r="H265" s="181"/>
      <c r="I265" s="592"/>
    </row>
    <row r="266" spans="1:9" s="147" customFormat="1" ht="15" x14ac:dyDescent="0.2">
      <c r="A266" s="472">
        <v>247</v>
      </c>
      <c r="B266" s="516"/>
      <c r="C266" s="305"/>
      <c r="D266" s="305"/>
      <c r="E266" s="293"/>
      <c r="F266" s="293"/>
      <c r="G266" s="181"/>
      <c r="H266" s="181"/>
      <c r="I266" s="592"/>
    </row>
    <row r="267" spans="1:9" s="147" customFormat="1" ht="15" x14ac:dyDescent="0.2">
      <c r="A267" s="472">
        <v>248</v>
      </c>
      <c r="B267" s="516"/>
      <c r="C267" s="305"/>
      <c r="D267" s="305"/>
      <c r="E267" s="293"/>
      <c r="F267" s="293"/>
      <c r="G267" s="181"/>
      <c r="H267" s="181"/>
      <c r="I267" s="592"/>
    </row>
    <row r="268" spans="1:9" s="147" customFormat="1" ht="15" x14ac:dyDescent="0.2">
      <c r="A268" s="472">
        <v>249</v>
      </c>
      <c r="B268" s="516"/>
      <c r="C268" s="305"/>
      <c r="D268" s="305"/>
      <c r="E268" s="293"/>
      <c r="F268" s="293"/>
      <c r="G268" s="181"/>
      <c r="H268" s="181"/>
      <c r="I268" s="592"/>
    </row>
    <row r="269" spans="1:9" s="147" customFormat="1" ht="15" x14ac:dyDescent="0.2">
      <c r="A269" s="472">
        <v>250</v>
      </c>
      <c r="B269" s="516"/>
      <c r="C269" s="305"/>
      <c r="D269" s="305"/>
      <c r="E269" s="293"/>
      <c r="F269" s="293"/>
      <c r="G269" s="181"/>
      <c r="H269" s="181"/>
      <c r="I269" s="592"/>
    </row>
    <row r="270" spans="1:9" s="147" customFormat="1" ht="15" x14ac:dyDescent="0.2">
      <c r="A270" s="472">
        <v>251</v>
      </c>
      <c r="B270" s="516"/>
      <c r="C270" s="305"/>
      <c r="D270" s="305"/>
      <c r="E270" s="293"/>
      <c r="F270" s="293"/>
      <c r="G270" s="181"/>
      <c r="H270" s="181"/>
      <c r="I270" s="592"/>
    </row>
    <row r="271" spans="1:9" s="147" customFormat="1" ht="15" x14ac:dyDescent="0.2">
      <c r="A271" s="472">
        <v>252</v>
      </c>
      <c r="B271" s="516"/>
      <c r="C271" s="305"/>
      <c r="D271" s="305"/>
      <c r="E271" s="293"/>
      <c r="F271" s="293"/>
      <c r="G271" s="181"/>
      <c r="H271" s="181"/>
      <c r="I271" s="592"/>
    </row>
    <row r="272" spans="1:9" s="147" customFormat="1" ht="15" x14ac:dyDescent="0.2">
      <c r="A272" s="472">
        <v>253</v>
      </c>
      <c r="B272" s="516"/>
      <c r="C272" s="305"/>
      <c r="D272" s="305"/>
      <c r="E272" s="293"/>
      <c r="F272" s="293"/>
      <c r="G272" s="181"/>
      <c r="H272" s="181"/>
      <c r="I272" s="592"/>
    </row>
    <row r="273" spans="1:9" s="147" customFormat="1" ht="15" x14ac:dyDescent="0.2">
      <c r="A273" s="472">
        <v>254</v>
      </c>
      <c r="B273" s="516"/>
      <c r="C273" s="305"/>
      <c r="D273" s="305"/>
      <c r="E273" s="293"/>
      <c r="F273" s="293"/>
      <c r="G273" s="181"/>
      <c r="H273" s="181"/>
      <c r="I273" s="592"/>
    </row>
    <row r="274" spans="1:9" s="147" customFormat="1" ht="15" x14ac:dyDescent="0.2">
      <c r="A274" s="472">
        <v>255</v>
      </c>
      <c r="B274" s="516"/>
      <c r="C274" s="305"/>
      <c r="D274" s="305"/>
      <c r="E274" s="293"/>
      <c r="F274" s="293"/>
      <c r="G274" s="181"/>
      <c r="H274" s="181"/>
      <c r="I274" s="592"/>
    </row>
    <row r="275" spans="1:9" s="147" customFormat="1" ht="15" x14ac:dyDescent="0.2">
      <c r="A275" s="472">
        <v>256</v>
      </c>
      <c r="B275" s="516"/>
      <c r="C275" s="305"/>
      <c r="D275" s="305"/>
      <c r="E275" s="293"/>
      <c r="F275" s="293"/>
      <c r="G275" s="181"/>
      <c r="H275" s="181"/>
      <c r="I275" s="592"/>
    </row>
    <row r="276" spans="1:9" s="147" customFormat="1" ht="15" x14ac:dyDescent="0.2">
      <c r="A276" s="472">
        <v>257</v>
      </c>
      <c r="B276" s="516"/>
      <c r="C276" s="305"/>
      <c r="D276" s="305"/>
      <c r="E276" s="293"/>
      <c r="F276" s="293"/>
      <c r="G276" s="181"/>
      <c r="H276" s="181"/>
      <c r="I276" s="592"/>
    </row>
    <row r="277" spans="1:9" s="147" customFormat="1" ht="15" x14ac:dyDescent="0.2">
      <c r="A277" s="472">
        <v>258</v>
      </c>
      <c r="B277" s="516"/>
      <c r="C277" s="305"/>
      <c r="D277" s="305"/>
      <c r="E277" s="293"/>
      <c r="F277" s="293"/>
      <c r="G277" s="181"/>
      <c r="H277" s="181"/>
      <c r="I277" s="592"/>
    </row>
    <row r="278" spans="1:9" s="147" customFormat="1" ht="15" x14ac:dyDescent="0.2">
      <c r="A278" s="472">
        <v>259</v>
      </c>
      <c r="B278" s="516"/>
      <c r="C278" s="305"/>
      <c r="D278" s="305"/>
      <c r="E278" s="293"/>
      <c r="F278" s="293"/>
      <c r="G278" s="181"/>
      <c r="H278" s="181"/>
      <c r="I278" s="592"/>
    </row>
    <row r="279" spans="1:9" s="147" customFormat="1" ht="15" x14ac:dyDescent="0.2">
      <c r="A279" s="472">
        <v>260</v>
      </c>
      <c r="B279" s="516"/>
      <c r="C279" s="305"/>
      <c r="D279" s="305"/>
      <c r="E279" s="293"/>
      <c r="F279" s="293"/>
      <c r="G279" s="181"/>
      <c r="H279" s="181"/>
      <c r="I279" s="592"/>
    </row>
    <row r="280" spans="1:9" s="147" customFormat="1" ht="15" x14ac:dyDescent="0.2">
      <c r="A280" s="472">
        <v>261</v>
      </c>
      <c r="B280" s="516"/>
      <c r="C280" s="305"/>
      <c r="D280" s="305"/>
      <c r="E280" s="293"/>
      <c r="F280" s="293"/>
      <c r="G280" s="181"/>
      <c r="H280" s="181"/>
      <c r="I280" s="592"/>
    </row>
    <row r="281" spans="1:9" s="147" customFormat="1" ht="15" x14ac:dyDescent="0.2">
      <c r="A281" s="472">
        <v>262</v>
      </c>
      <c r="B281" s="516"/>
      <c r="C281" s="305"/>
      <c r="D281" s="305"/>
      <c r="E281" s="293"/>
      <c r="F281" s="293"/>
      <c r="G281" s="181"/>
      <c r="H281" s="181"/>
      <c r="I281" s="592"/>
    </row>
    <row r="282" spans="1:9" s="147" customFormat="1" ht="15" x14ac:dyDescent="0.2">
      <c r="A282" s="472">
        <v>263</v>
      </c>
      <c r="B282" s="516"/>
      <c r="C282" s="305"/>
      <c r="D282" s="305"/>
      <c r="E282" s="293"/>
      <c r="F282" s="293"/>
      <c r="G282" s="181"/>
      <c r="H282" s="181"/>
      <c r="I282" s="592"/>
    </row>
    <row r="283" spans="1:9" s="147" customFormat="1" ht="15" x14ac:dyDescent="0.2">
      <c r="A283" s="472">
        <v>264</v>
      </c>
      <c r="B283" s="516"/>
      <c r="C283" s="305"/>
      <c r="D283" s="305"/>
      <c r="E283" s="293"/>
      <c r="F283" s="293"/>
      <c r="G283" s="181"/>
      <c r="H283" s="181"/>
      <c r="I283" s="592"/>
    </row>
    <row r="284" spans="1:9" s="147" customFormat="1" ht="15" x14ac:dyDescent="0.2">
      <c r="A284" s="472">
        <v>265</v>
      </c>
      <c r="B284" s="516"/>
      <c r="C284" s="305"/>
      <c r="D284" s="305"/>
      <c r="E284" s="293"/>
      <c r="F284" s="293"/>
      <c r="G284" s="181"/>
      <c r="H284" s="181"/>
      <c r="I284" s="592"/>
    </row>
    <row r="285" spans="1:9" s="147" customFormat="1" ht="15" x14ac:dyDescent="0.2">
      <c r="A285" s="472">
        <v>266</v>
      </c>
      <c r="B285" s="516"/>
      <c r="C285" s="305"/>
      <c r="D285" s="305"/>
      <c r="E285" s="293"/>
      <c r="F285" s="293"/>
      <c r="G285" s="181"/>
      <c r="H285" s="181"/>
      <c r="I285" s="592"/>
    </row>
    <row r="286" spans="1:9" s="147" customFormat="1" ht="15" x14ac:dyDescent="0.2">
      <c r="A286" s="472">
        <v>267</v>
      </c>
      <c r="B286" s="516"/>
      <c r="C286" s="305"/>
      <c r="D286" s="305"/>
      <c r="E286" s="293"/>
      <c r="F286" s="293"/>
      <c r="G286" s="181"/>
      <c r="H286" s="181"/>
      <c r="I286" s="592"/>
    </row>
    <row r="287" spans="1:9" s="147" customFormat="1" ht="15" x14ac:dyDescent="0.2">
      <c r="A287" s="472">
        <v>268</v>
      </c>
      <c r="B287" s="516"/>
      <c r="C287" s="305"/>
      <c r="D287" s="305"/>
      <c r="E287" s="293"/>
      <c r="F287" s="293"/>
      <c r="G287" s="181"/>
      <c r="H287" s="181"/>
      <c r="I287" s="592"/>
    </row>
    <row r="288" spans="1:9" s="147" customFormat="1" ht="15" x14ac:dyDescent="0.2">
      <c r="A288" s="472">
        <v>269</v>
      </c>
      <c r="B288" s="516"/>
      <c r="C288" s="305"/>
      <c r="D288" s="305"/>
      <c r="E288" s="293"/>
      <c r="F288" s="293"/>
      <c r="G288" s="181"/>
      <c r="H288" s="181"/>
      <c r="I288" s="592"/>
    </row>
    <row r="289" spans="1:9" s="147" customFormat="1" ht="15" x14ac:dyDescent="0.2">
      <c r="A289" s="472">
        <v>270</v>
      </c>
      <c r="B289" s="516"/>
      <c r="C289" s="305"/>
      <c r="D289" s="305"/>
      <c r="E289" s="293"/>
      <c r="F289" s="293"/>
      <c r="G289" s="181"/>
      <c r="H289" s="181"/>
      <c r="I289" s="592"/>
    </row>
    <row r="290" spans="1:9" s="147" customFormat="1" ht="15" x14ac:dyDescent="0.2">
      <c r="A290" s="472">
        <v>271</v>
      </c>
      <c r="B290" s="516"/>
      <c r="C290" s="305"/>
      <c r="D290" s="305"/>
      <c r="E290" s="293"/>
      <c r="F290" s="293"/>
      <c r="G290" s="181"/>
      <c r="H290" s="181"/>
      <c r="I290" s="592"/>
    </row>
    <row r="291" spans="1:9" s="147" customFormat="1" ht="15" x14ac:dyDescent="0.2">
      <c r="A291" s="472">
        <v>272</v>
      </c>
      <c r="B291" s="516"/>
      <c r="C291" s="305"/>
      <c r="D291" s="305"/>
      <c r="E291" s="293"/>
      <c r="F291" s="293"/>
      <c r="G291" s="181"/>
      <c r="H291" s="181"/>
      <c r="I291" s="592"/>
    </row>
    <row r="292" spans="1:9" s="147" customFormat="1" ht="15" x14ac:dyDescent="0.2">
      <c r="A292" s="472">
        <v>273</v>
      </c>
      <c r="B292" s="516"/>
      <c r="C292" s="305"/>
      <c r="D292" s="305"/>
      <c r="E292" s="293"/>
      <c r="F292" s="293"/>
      <c r="G292" s="181"/>
      <c r="H292" s="181"/>
      <c r="I292" s="592"/>
    </row>
    <row r="293" spans="1:9" s="147" customFormat="1" ht="15" x14ac:dyDescent="0.2">
      <c r="A293" s="472">
        <v>274</v>
      </c>
      <c r="B293" s="516"/>
      <c r="C293" s="305"/>
      <c r="D293" s="305"/>
      <c r="E293" s="293"/>
      <c r="F293" s="293"/>
      <c r="G293" s="181"/>
      <c r="H293" s="181"/>
      <c r="I293" s="592"/>
    </row>
    <row r="294" spans="1:9" s="147" customFormat="1" ht="15" x14ac:dyDescent="0.2">
      <c r="A294" s="472">
        <v>275</v>
      </c>
      <c r="B294" s="516"/>
      <c r="C294" s="305"/>
      <c r="D294" s="305"/>
      <c r="E294" s="293"/>
      <c r="F294" s="293"/>
      <c r="G294" s="181"/>
      <c r="H294" s="181"/>
      <c r="I294" s="592"/>
    </row>
    <row r="295" spans="1:9" s="147" customFormat="1" ht="15" x14ac:dyDescent="0.2">
      <c r="A295" s="472">
        <v>276</v>
      </c>
      <c r="B295" s="516"/>
      <c r="C295" s="305"/>
      <c r="D295" s="305"/>
      <c r="E295" s="293"/>
      <c r="F295" s="293"/>
      <c r="G295" s="181"/>
      <c r="H295" s="181"/>
      <c r="I295" s="592"/>
    </row>
    <row r="296" spans="1:9" s="147" customFormat="1" ht="15" x14ac:dyDescent="0.2">
      <c r="A296" s="472">
        <v>277</v>
      </c>
      <c r="B296" s="516"/>
      <c r="C296" s="305"/>
      <c r="D296" s="305"/>
      <c r="E296" s="293"/>
      <c r="F296" s="293"/>
      <c r="G296" s="181"/>
      <c r="H296" s="181"/>
      <c r="I296" s="592"/>
    </row>
    <row r="297" spans="1:9" s="147" customFormat="1" ht="15" x14ac:dyDescent="0.2">
      <c r="A297" s="472">
        <v>278</v>
      </c>
      <c r="B297" s="516"/>
      <c r="C297" s="305"/>
      <c r="D297" s="305"/>
      <c r="E297" s="293"/>
      <c r="F297" s="293"/>
      <c r="G297" s="181"/>
      <c r="H297" s="181"/>
      <c r="I297" s="592"/>
    </row>
    <row r="298" spans="1:9" s="147" customFormat="1" ht="15" x14ac:dyDescent="0.2">
      <c r="A298" s="472">
        <v>279</v>
      </c>
      <c r="B298" s="516"/>
      <c r="C298" s="305"/>
      <c r="D298" s="305"/>
      <c r="E298" s="293"/>
      <c r="F298" s="293"/>
      <c r="G298" s="181"/>
      <c r="H298" s="181"/>
      <c r="I298" s="592"/>
    </row>
    <row r="299" spans="1:9" s="147" customFormat="1" ht="15" x14ac:dyDescent="0.2">
      <c r="A299" s="472">
        <v>280</v>
      </c>
      <c r="B299" s="516"/>
      <c r="C299" s="305"/>
      <c r="D299" s="305"/>
      <c r="E299" s="293"/>
      <c r="F299" s="293"/>
      <c r="G299" s="181"/>
      <c r="H299" s="181"/>
      <c r="I299" s="592"/>
    </row>
    <row r="300" spans="1:9" s="147" customFormat="1" ht="15" x14ac:dyDescent="0.2">
      <c r="A300" s="472">
        <v>281</v>
      </c>
      <c r="B300" s="516"/>
      <c r="C300" s="305"/>
      <c r="D300" s="305"/>
      <c r="E300" s="293"/>
      <c r="F300" s="293"/>
      <c r="G300" s="181"/>
      <c r="H300" s="181"/>
      <c r="I300" s="592"/>
    </row>
    <row r="301" spans="1:9" s="147" customFormat="1" ht="15" x14ac:dyDescent="0.2">
      <c r="A301" s="472">
        <v>282</v>
      </c>
      <c r="B301" s="516"/>
      <c r="C301" s="305"/>
      <c r="D301" s="305"/>
      <c r="E301" s="293"/>
      <c r="F301" s="293"/>
      <c r="G301" s="181"/>
      <c r="H301" s="181"/>
      <c r="I301" s="592"/>
    </row>
    <row r="302" spans="1:9" s="147" customFormat="1" ht="15" x14ac:dyDescent="0.2">
      <c r="A302" s="472">
        <v>283</v>
      </c>
      <c r="B302" s="516"/>
      <c r="C302" s="305"/>
      <c r="D302" s="305"/>
      <c r="E302" s="293"/>
      <c r="F302" s="293"/>
      <c r="G302" s="181"/>
      <c r="H302" s="181"/>
      <c r="I302" s="592"/>
    </row>
    <row r="303" spans="1:9" s="147" customFormat="1" ht="15" x14ac:dyDescent="0.2">
      <c r="A303" s="472">
        <v>284</v>
      </c>
      <c r="B303" s="516"/>
      <c r="C303" s="305"/>
      <c r="D303" s="305"/>
      <c r="E303" s="293"/>
      <c r="F303" s="293"/>
      <c r="G303" s="181"/>
      <c r="H303" s="181"/>
      <c r="I303" s="592"/>
    </row>
    <row r="304" spans="1:9" s="147" customFormat="1" ht="15" x14ac:dyDescent="0.2">
      <c r="A304" s="472">
        <v>285</v>
      </c>
      <c r="B304" s="516"/>
      <c r="C304" s="305"/>
      <c r="D304" s="305"/>
      <c r="E304" s="293"/>
      <c r="F304" s="293"/>
      <c r="G304" s="181"/>
      <c r="H304" s="181"/>
      <c r="I304" s="592"/>
    </row>
    <row r="305" spans="1:9" s="147" customFormat="1" ht="15" x14ac:dyDescent="0.2">
      <c r="A305" s="472">
        <v>286</v>
      </c>
      <c r="B305" s="516"/>
      <c r="C305" s="305"/>
      <c r="D305" s="305"/>
      <c r="E305" s="293"/>
      <c r="F305" s="293"/>
      <c r="G305" s="181"/>
      <c r="H305" s="181"/>
      <c r="I305" s="592"/>
    </row>
    <row r="306" spans="1:9" s="147" customFormat="1" ht="15" x14ac:dyDescent="0.2">
      <c r="A306" s="472">
        <v>287</v>
      </c>
      <c r="B306" s="516"/>
      <c r="C306" s="305"/>
      <c r="D306" s="305"/>
      <c r="E306" s="293"/>
      <c r="F306" s="293"/>
      <c r="G306" s="181"/>
      <c r="H306" s="181"/>
      <c r="I306" s="592"/>
    </row>
    <row r="307" spans="1:9" s="147" customFormat="1" ht="15" x14ac:dyDescent="0.2">
      <c r="A307" s="472">
        <v>288</v>
      </c>
      <c r="B307" s="516"/>
      <c r="C307" s="305"/>
      <c r="D307" s="305"/>
      <c r="E307" s="293"/>
      <c r="F307" s="293"/>
      <c r="G307" s="181"/>
      <c r="H307" s="181"/>
      <c r="I307" s="592"/>
    </row>
    <row r="308" spans="1:9" s="147" customFormat="1" ht="15" x14ac:dyDescent="0.2">
      <c r="A308" s="472">
        <v>289</v>
      </c>
      <c r="B308" s="516"/>
      <c r="C308" s="305"/>
      <c r="D308" s="305"/>
      <c r="E308" s="293"/>
      <c r="F308" s="293"/>
      <c r="G308" s="181"/>
      <c r="H308" s="181"/>
      <c r="I308" s="592"/>
    </row>
    <row r="309" spans="1:9" s="147" customFormat="1" ht="15" x14ac:dyDescent="0.2">
      <c r="A309" s="472">
        <v>290</v>
      </c>
      <c r="B309" s="516"/>
      <c r="C309" s="305"/>
      <c r="D309" s="305"/>
      <c r="E309" s="293"/>
      <c r="F309" s="293"/>
      <c r="G309" s="181"/>
      <c r="H309" s="181"/>
      <c r="I309" s="592"/>
    </row>
    <row r="310" spans="1:9" s="147" customFormat="1" ht="15" x14ac:dyDescent="0.2">
      <c r="A310" s="472">
        <v>291</v>
      </c>
      <c r="B310" s="516"/>
      <c r="C310" s="305"/>
      <c r="D310" s="305"/>
      <c r="E310" s="293"/>
      <c r="F310" s="293"/>
      <c r="G310" s="181"/>
      <c r="H310" s="181"/>
      <c r="I310" s="592"/>
    </row>
    <row r="311" spans="1:9" s="147" customFormat="1" ht="15" x14ac:dyDescent="0.2">
      <c r="A311" s="472">
        <v>292</v>
      </c>
      <c r="B311" s="516"/>
      <c r="C311" s="305"/>
      <c r="D311" s="305"/>
      <c r="E311" s="293"/>
      <c r="F311" s="293"/>
      <c r="G311" s="181"/>
      <c r="H311" s="181"/>
      <c r="I311" s="592"/>
    </row>
    <row r="312" spans="1:9" s="147" customFormat="1" ht="15" x14ac:dyDescent="0.2">
      <c r="A312" s="472">
        <v>293</v>
      </c>
      <c r="B312" s="516"/>
      <c r="C312" s="305"/>
      <c r="D312" s="305"/>
      <c r="E312" s="293"/>
      <c r="F312" s="293"/>
      <c r="G312" s="181"/>
      <c r="H312" s="181"/>
      <c r="I312" s="592"/>
    </row>
    <row r="313" spans="1:9" s="147" customFormat="1" ht="15" x14ac:dyDescent="0.2">
      <c r="A313" s="472">
        <v>294</v>
      </c>
      <c r="B313" s="516"/>
      <c r="C313" s="305"/>
      <c r="D313" s="305"/>
      <c r="E313" s="293"/>
      <c r="F313" s="293"/>
      <c r="G313" s="181"/>
      <c r="H313" s="181"/>
      <c r="I313" s="592"/>
    </row>
    <row r="314" spans="1:9" s="147" customFormat="1" ht="15" x14ac:dyDescent="0.2">
      <c r="A314" s="472">
        <v>295</v>
      </c>
      <c r="B314" s="516"/>
      <c r="C314" s="305"/>
      <c r="D314" s="305"/>
      <c r="E314" s="293"/>
      <c r="F314" s="293"/>
      <c r="G314" s="181"/>
      <c r="H314" s="181"/>
      <c r="I314" s="592"/>
    </row>
    <row r="315" spans="1:9" s="147" customFormat="1" ht="15" x14ac:dyDescent="0.2">
      <c r="A315" s="472">
        <v>296</v>
      </c>
      <c r="B315" s="516"/>
      <c r="C315" s="305"/>
      <c r="D315" s="305"/>
      <c r="E315" s="293"/>
      <c r="F315" s="293"/>
      <c r="G315" s="181"/>
      <c r="H315" s="181"/>
      <c r="I315" s="592"/>
    </row>
    <row r="316" spans="1:9" s="147" customFormat="1" ht="15" x14ac:dyDescent="0.2">
      <c r="A316" s="472">
        <v>297</v>
      </c>
      <c r="B316" s="516"/>
      <c r="C316" s="305"/>
      <c r="D316" s="305"/>
      <c r="E316" s="293"/>
      <c r="F316" s="293"/>
      <c r="G316" s="181"/>
      <c r="H316" s="181"/>
      <c r="I316" s="592"/>
    </row>
    <row r="317" spans="1:9" s="147" customFormat="1" ht="15" x14ac:dyDescent="0.2">
      <c r="A317" s="472">
        <v>298</v>
      </c>
      <c r="B317" s="516"/>
      <c r="C317" s="305"/>
      <c r="D317" s="305"/>
      <c r="E317" s="293"/>
      <c r="F317" s="293"/>
      <c r="G317" s="181"/>
      <c r="H317" s="181"/>
      <c r="I317" s="592"/>
    </row>
    <row r="318" spans="1:9" s="147" customFormat="1" ht="15" x14ac:dyDescent="0.2">
      <c r="A318" s="472">
        <v>299</v>
      </c>
      <c r="B318" s="516"/>
      <c r="C318" s="305"/>
      <c r="D318" s="305"/>
      <c r="E318" s="293"/>
      <c r="F318" s="293"/>
      <c r="G318" s="181"/>
      <c r="H318" s="181"/>
      <c r="I318" s="592"/>
    </row>
    <row r="319" spans="1:9" s="147" customFormat="1" ht="15" x14ac:dyDescent="0.2">
      <c r="A319" s="472">
        <v>300</v>
      </c>
      <c r="B319" s="516"/>
      <c r="C319" s="305"/>
      <c r="D319" s="305"/>
      <c r="E319" s="293"/>
      <c r="F319" s="293"/>
      <c r="G319" s="181"/>
      <c r="H319" s="181"/>
      <c r="I319" s="592"/>
    </row>
    <row r="320" spans="1:9" s="147" customFormat="1" ht="15" x14ac:dyDescent="0.2">
      <c r="A320" s="472">
        <v>301</v>
      </c>
      <c r="B320" s="516"/>
      <c r="C320" s="305"/>
      <c r="D320" s="305"/>
      <c r="E320" s="293"/>
      <c r="F320" s="293"/>
      <c r="G320" s="181"/>
      <c r="H320" s="181"/>
      <c r="I320" s="592"/>
    </row>
    <row r="321" spans="1:9" s="147" customFormat="1" ht="15" x14ac:dyDescent="0.2">
      <c r="A321" s="472">
        <v>302</v>
      </c>
      <c r="B321" s="516"/>
      <c r="C321" s="305"/>
      <c r="D321" s="305"/>
      <c r="E321" s="293"/>
      <c r="F321" s="293"/>
      <c r="G321" s="181"/>
      <c r="H321" s="181"/>
      <c r="I321" s="592"/>
    </row>
    <row r="322" spans="1:9" s="147" customFormat="1" ht="15" x14ac:dyDescent="0.2">
      <c r="A322" s="472">
        <v>303</v>
      </c>
      <c r="B322" s="516"/>
      <c r="C322" s="305"/>
      <c r="D322" s="305"/>
      <c r="E322" s="293"/>
      <c r="F322" s="293"/>
      <c r="G322" s="181"/>
      <c r="H322" s="181"/>
      <c r="I322" s="592"/>
    </row>
    <row r="323" spans="1:9" s="147" customFormat="1" ht="15" x14ac:dyDescent="0.2">
      <c r="A323" s="472">
        <v>304</v>
      </c>
      <c r="B323" s="516"/>
      <c r="C323" s="305"/>
      <c r="D323" s="305"/>
      <c r="E323" s="293"/>
      <c r="F323" s="293"/>
      <c r="G323" s="181"/>
      <c r="H323" s="181"/>
      <c r="I323" s="592"/>
    </row>
    <row r="324" spans="1:9" s="147" customFormat="1" ht="15" x14ac:dyDescent="0.2">
      <c r="A324" s="472">
        <v>305</v>
      </c>
      <c r="B324" s="516"/>
      <c r="C324" s="305"/>
      <c r="D324" s="305"/>
      <c r="E324" s="293"/>
      <c r="F324" s="293"/>
      <c r="G324" s="181"/>
      <c r="H324" s="181"/>
      <c r="I324" s="592"/>
    </row>
    <row r="325" spans="1:9" s="147" customFormat="1" ht="15" x14ac:dyDescent="0.2">
      <c r="A325" s="472">
        <v>306</v>
      </c>
      <c r="B325" s="516"/>
      <c r="C325" s="305"/>
      <c r="D325" s="305"/>
      <c r="E325" s="293"/>
      <c r="F325" s="293"/>
      <c r="G325" s="181"/>
      <c r="H325" s="181"/>
      <c r="I325" s="592"/>
    </row>
    <row r="326" spans="1:9" s="147" customFormat="1" ht="15" x14ac:dyDescent="0.2">
      <c r="A326" s="472">
        <v>307</v>
      </c>
      <c r="B326" s="516"/>
      <c r="C326" s="305"/>
      <c r="D326" s="305"/>
      <c r="E326" s="293"/>
      <c r="F326" s="293"/>
      <c r="G326" s="181"/>
      <c r="H326" s="181"/>
      <c r="I326" s="592"/>
    </row>
    <row r="327" spans="1:9" s="147" customFormat="1" ht="15" x14ac:dyDescent="0.2">
      <c r="A327" s="472">
        <v>308</v>
      </c>
      <c r="B327" s="516"/>
      <c r="C327" s="305"/>
      <c r="D327" s="305"/>
      <c r="E327" s="293"/>
      <c r="F327" s="293"/>
      <c r="G327" s="181"/>
      <c r="H327" s="181"/>
      <c r="I327" s="592"/>
    </row>
    <row r="328" spans="1:9" s="147" customFormat="1" ht="15" x14ac:dyDescent="0.2">
      <c r="A328" s="472">
        <v>309</v>
      </c>
      <c r="B328" s="516"/>
      <c r="C328" s="305"/>
      <c r="D328" s="305"/>
      <c r="E328" s="293"/>
      <c r="F328" s="293"/>
      <c r="G328" s="181"/>
      <c r="H328" s="181"/>
      <c r="I328" s="592"/>
    </row>
    <row r="329" spans="1:9" s="147" customFormat="1" ht="15" x14ac:dyDescent="0.2">
      <c r="A329" s="472">
        <v>310</v>
      </c>
      <c r="B329" s="516"/>
      <c r="C329" s="305"/>
      <c r="D329" s="305"/>
      <c r="E329" s="293"/>
      <c r="F329" s="293"/>
      <c r="G329" s="181"/>
      <c r="H329" s="181"/>
      <c r="I329" s="592"/>
    </row>
    <row r="330" spans="1:9" s="147" customFormat="1" ht="15" x14ac:dyDescent="0.2">
      <c r="A330" s="472">
        <v>311</v>
      </c>
      <c r="B330" s="516"/>
      <c r="C330" s="305"/>
      <c r="D330" s="305"/>
      <c r="E330" s="293"/>
      <c r="F330" s="293"/>
      <c r="G330" s="181"/>
      <c r="H330" s="181"/>
      <c r="I330" s="592"/>
    </row>
    <row r="331" spans="1:9" s="147" customFormat="1" ht="15" x14ac:dyDescent="0.2">
      <c r="A331" s="472">
        <v>312</v>
      </c>
      <c r="B331" s="516"/>
      <c r="C331" s="305"/>
      <c r="D331" s="305"/>
      <c r="E331" s="293"/>
      <c r="F331" s="293"/>
      <c r="G331" s="181"/>
      <c r="H331" s="181"/>
      <c r="I331" s="592"/>
    </row>
    <row r="332" spans="1:9" s="147" customFormat="1" ht="15" x14ac:dyDescent="0.2">
      <c r="A332" s="472">
        <v>313</v>
      </c>
      <c r="B332" s="516"/>
      <c r="C332" s="305"/>
      <c r="D332" s="305"/>
      <c r="E332" s="293"/>
      <c r="F332" s="293"/>
      <c r="G332" s="181"/>
      <c r="H332" s="181"/>
      <c r="I332" s="592"/>
    </row>
    <row r="333" spans="1:9" s="147" customFormat="1" ht="15" x14ac:dyDescent="0.2">
      <c r="A333" s="472">
        <v>314</v>
      </c>
      <c r="B333" s="516"/>
      <c r="C333" s="305"/>
      <c r="D333" s="305"/>
      <c r="E333" s="293"/>
      <c r="F333" s="293"/>
      <c r="G333" s="181"/>
      <c r="H333" s="181"/>
      <c r="I333" s="592"/>
    </row>
    <row r="334" spans="1:9" s="147" customFormat="1" ht="15" x14ac:dyDescent="0.2">
      <c r="A334" s="472">
        <v>315</v>
      </c>
      <c r="B334" s="516"/>
      <c r="C334" s="305"/>
      <c r="D334" s="305"/>
      <c r="E334" s="293"/>
      <c r="F334" s="293"/>
      <c r="G334" s="181"/>
      <c r="H334" s="181"/>
      <c r="I334" s="592"/>
    </row>
    <row r="335" spans="1:9" s="147" customFormat="1" ht="15" x14ac:dyDescent="0.2">
      <c r="A335" s="472">
        <v>316</v>
      </c>
      <c r="B335" s="516"/>
      <c r="C335" s="305"/>
      <c r="D335" s="305"/>
      <c r="E335" s="293"/>
      <c r="F335" s="293"/>
      <c r="G335" s="181"/>
      <c r="H335" s="181"/>
      <c r="I335" s="592"/>
    </row>
    <row r="336" spans="1:9" s="147" customFormat="1" ht="15" x14ac:dyDescent="0.2">
      <c r="A336" s="472">
        <v>317</v>
      </c>
      <c r="B336" s="516"/>
      <c r="C336" s="305"/>
      <c r="D336" s="305"/>
      <c r="E336" s="293"/>
      <c r="F336" s="293"/>
      <c r="G336" s="181"/>
      <c r="H336" s="181"/>
      <c r="I336" s="592"/>
    </row>
    <row r="337" spans="1:9" s="147" customFormat="1" ht="15" x14ac:dyDescent="0.2">
      <c r="A337" s="472">
        <v>318</v>
      </c>
      <c r="B337" s="516"/>
      <c r="C337" s="305"/>
      <c r="D337" s="305"/>
      <c r="E337" s="293"/>
      <c r="F337" s="293"/>
      <c r="G337" s="181"/>
      <c r="H337" s="181"/>
      <c r="I337" s="592"/>
    </row>
    <row r="338" spans="1:9" s="147" customFormat="1" ht="15" x14ac:dyDescent="0.2">
      <c r="A338" s="472">
        <v>319</v>
      </c>
      <c r="B338" s="516"/>
      <c r="C338" s="305"/>
      <c r="D338" s="305"/>
      <c r="E338" s="293"/>
      <c r="F338" s="293"/>
      <c r="G338" s="181"/>
      <c r="H338" s="181"/>
      <c r="I338" s="592"/>
    </row>
    <row r="339" spans="1:9" s="147" customFormat="1" ht="15" x14ac:dyDescent="0.2">
      <c r="A339" s="472">
        <v>320</v>
      </c>
      <c r="B339" s="516"/>
      <c r="C339" s="305"/>
      <c r="D339" s="305"/>
      <c r="E339" s="293"/>
      <c r="F339" s="293"/>
      <c r="G339" s="181"/>
      <c r="H339" s="181"/>
      <c r="I339" s="592"/>
    </row>
    <row r="340" spans="1:9" s="147" customFormat="1" ht="15" x14ac:dyDescent="0.2">
      <c r="A340" s="472">
        <v>321</v>
      </c>
      <c r="B340" s="516"/>
      <c r="C340" s="305"/>
      <c r="D340" s="305"/>
      <c r="E340" s="293"/>
      <c r="F340" s="293"/>
      <c r="G340" s="181"/>
      <c r="H340" s="181"/>
      <c r="I340" s="592"/>
    </row>
    <row r="341" spans="1:9" s="147" customFormat="1" ht="15" x14ac:dyDescent="0.2">
      <c r="A341" s="472">
        <v>322</v>
      </c>
      <c r="B341" s="516"/>
      <c r="C341" s="305"/>
      <c r="D341" s="305"/>
      <c r="E341" s="293"/>
      <c r="F341" s="293"/>
      <c r="G341" s="181"/>
      <c r="H341" s="181"/>
      <c r="I341" s="592"/>
    </row>
    <row r="342" spans="1:9" s="147" customFormat="1" ht="15" x14ac:dyDescent="0.2">
      <c r="A342" s="472">
        <v>323</v>
      </c>
      <c r="B342" s="516"/>
      <c r="C342" s="305"/>
      <c r="D342" s="305"/>
      <c r="E342" s="293"/>
      <c r="F342" s="293"/>
      <c r="G342" s="181"/>
      <c r="H342" s="181"/>
      <c r="I342" s="592"/>
    </row>
    <row r="343" spans="1:9" s="147" customFormat="1" ht="15" x14ac:dyDescent="0.2">
      <c r="A343" s="472">
        <v>324</v>
      </c>
      <c r="B343" s="516"/>
      <c r="C343" s="305"/>
      <c r="D343" s="305"/>
      <c r="E343" s="293"/>
      <c r="F343" s="293"/>
      <c r="G343" s="181"/>
      <c r="H343" s="181"/>
      <c r="I343" s="592"/>
    </row>
    <row r="344" spans="1:9" s="147" customFormat="1" ht="15" x14ac:dyDescent="0.2">
      <c r="A344" s="472">
        <v>325</v>
      </c>
      <c r="B344" s="516"/>
      <c r="C344" s="305"/>
      <c r="D344" s="305"/>
      <c r="E344" s="293"/>
      <c r="F344" s="293"/>
      <c r="G344" s="181"/>
      <c r="H344" s="181"/>
      <c r="I344" s="592"/>
    </row>
    <row r="345" spans="1:9" s="147" customFormat="1" ht="15" x14ac:dyDescent="0.2">
      <c r="A345" s="472">
        <v>326</v>
      </c>
      <c r="B345" s="516"/>
      <c r="C345" s="305"/>
      <c r="D345" s="305"/>
      <c r="E345" s="293"/>
      <c r="F345" s="293"/>
      <c r="G345" s="181"/>
      <c r="H345" s="181"/>
      <c r="I345" s="592"/>
    </row>
    <row r="346" spans="1:9" s="147" customFormat="1" ht="15" x14ac:dyDescent="0.2">
      <c r="A346" s="472">
        <v>327</v>
      </c>
      <c r="B346" s="516"/>
      <c r="C346" s="305"/>
      <c r="D346" s="305"/>
      <c r="E346" s="293"/>
      <c r="F346" s="293"/>
      <c r="G346" s="181"/>
      <c r="H346" s="181"/>
      <c r="I346" s="592"/>
    </row>
    <row r="347" spans="1:9" s="147" customFormat="1" ht="15" x14ac:dyDescent="0.2">
      <c r="A347" s="472">
        <v>328</v>
      </c>
      <c r="B347" s="516"/>
      <c r="C347" s="305"/>
      <c r="D347" s="305"/>
      <c r="E347" s="293"/>
      <c r="F347" s="293"/>
      <c r="G347" s="181"/>
      <c r="H347" s="181"/>
      <c r="I347" s="592"/>
    </row>
    <row r="348" spans="1:9" s="147" customFormat="1" ht="15" x14ac:dyDescent="0.2">
      <c r="A348" s="472">
        <v>329</v>
      </c>
      <c r="B348" s="516"/>
      <c r="C348" s="305"/>
      <c r="D348" s="305"/>
      <c r="E348" s="293"/>
      <c r="F348" s="293"/>
      <c r="G348" s="181"/>
      <c r="H348" s="181"/>
      <c r="I348" s="592"/>
    </row>
    <row r="349" spans="1:9" s="147" customFormat="1" ht="15" x14ac:dyDescent="0.2">
      <c r="A349" s="472">
        <v>330</v>
      </c>
      <c r="B349" s="516"/>
      <c r="C349" s="305"/>
      <c r="D349" s="305"/>
      <c r="E349" s="293"/>
      <c r="F349" s="293"/>
      <c r="G349" s="181"/>
      <c r="H349" s="181"/>
      <c r="I349" s="592"/>
    </row>
    <row r="350" spans="1:9" s="147" customFormat="1" ht="15" x14ac:dyDescent="0.2">
      <c r="A350" s="472">
        <v>331</v>
      </c>
      <c r="B350" s="516"/>
      <c r="C350" s="305"/>
      <c r="D350" s="305"/>
      <c r="E350" s="293"/>
      <c r="F350" s="293"/>
      <c r="G350" s="181"/>
      <c r="H350" s="181"/>
      <c r="I350" s="592"/>
    </row>
    <row r="351" spans="1:9" s="147" customFormat="1" ht="15" x14ac:dyDescent="0.2">
      <c r="A351" s="472">
        <v>332</v>
      </c>
      <c r="B351" s="516"/>
      <c r="C351" s="305"/>
      <c r="D351" s="305"/>
      <c r="E351" s="293"/>
      <c r="F351" s="293"/>
      <c r="G351" s="181"/>
      <c r="H351" s="181"/>
      <c r="I351" s="592"/>
    </row>
    <row r="352" spans="1:9" s="147" customFormat="1" ht="15" x14ac:dyDescent="0.2">
      <c r="A352" s="472">
        <v>333</v>
      </c>
      <c r="B352" s="516"/>
      <c r="C352" s="305"/>
      <c r="D352" s="305"/>
      <c r="E352" s="293"/>
      <c r="F352" s="293"/>
      <c r="G352" s="181"/>
      <c r="H352" s="181"/>
      <c r="I352" s="592"/>
    </row>
    <row r="353" spans="1:9" s="147" customFormat="1" ht="15" x14ac:dyDescent="0.2">
      <c r="A353" s="472">
        <v>334</v>
      </c>
      <c r="B353" s="516"/>
      <c r="C353" s="305"/>
      <c r="D353" s="305"/>
      <c r="E353" s="293"/>
      <c r="F353" s="293"/>
      <c r="G353" s="181"/>
      <c r="H353" s="181"/>
      <c r="I353" s="592"/>
    </row>
    <row r="354" spans="1:9" s="147" customFormat="1" ht="15" x14ac:dyDescent="0.2">
      <c r="A354" s="472">
        <v>335</v>
      </c>
      <c r="B354" s="516"/>
      <c r="C354" s="305"/>
      <c r="D354" s="305"/>
      <c r="E354" s="293"/>
      <c r="F354" s="293"/>
      <c r="G354" s="181"/>
      <c r="H354" s="181"/>
      <c r="I354" s="592"/>
    </row>
    <row r="355" spans="1:9" s="147" customFormat="1" ht="15" x14ac:dyDescent="0.2">
      <c r="A355" s="472">
        <v>336</v>
      </c>
      <c r="B355" s="516"/>
      <c r="C355" s="305"/>
      <c r="D355" s="305"/>
      <c r="E355" s="293"/>
      <c r="F355" s="293"/>
      <c r="G355" s="181"/>
      <c r="H355" s="181"/>
      <c r="I355" s="592"/>
    </row>
    <row r="356" spans="1:9" s="147" customFormat="1" ht="15" x14ac:dyDescent="0.2">
      <c r="A356" s="472">
        <v>337</v>
      </c>
      <c r="B356" s="516"/>
      <c r="C356" s="305"/>
      <c r="D356" s="305"/>
      <c r="E356" s="293"/>
      <c r="F356" s="293"/>
      <c r="G356" s="181"/>
      <c r="H356" s="181"/>
      <c r="I356" s="592"/>
    </row>
    <row r="357" spans="1:9" s="147" customFormat="1" ht="15" x14ac:dyDescent="0.2">
      <c r="A357" s="472">
        <v>338</v>
      </c>
      <c r="B357" s="516"/>
      <c r="C357" s="305"/>
      <c r="D357" s="305"/>
      <c r="E357" s="293"/>
      <c r="F357" s="293"/>
      <c r="G357" s="181"/>
      <c r="H357" s="181"/>
      <c r="I357" s="592"/>
    </row>
    <row r="358" spans="1:9" s="147" customFormat="1" ht="15" x14ac:dyDescent="0.2">
      <c r="A358" s="472">
        <v>339</v>
      </c>
      <c r="B358" s="516"/>
      <c r="C358" s="305"/>
      <c r="D358" s="305"/>
      <c r="E358" s="293"/>
      <c r="F358" s="293"/>
      <c r="G358" s="181"/>
      <c r="H358" s="181"/>
      <c r="I358" s="592"/>
    </row>
    <row r="359" spans="1:9" s="147" customFormat="1" ht="15" x14ac:dyDescent="0.2">
      <c r="A359" s="472">
        <v>340</v>
      </c>
      <c r="B359" s="516"/>
      <c r="C359" s="305"/>
      <c r="D359" s="305"/>
      <c r="E359" s="293"/>
      <c r="F359" s="293"/>
      <c r="G359" s="181"/>
      <c r="H359" s="181"/>
      <c r="I359" s="592"/>
    </row>
    <row r="360" spans="1:9" s="147" customFormat="1" ht="15" x14ac:dyDescent="0.2">
      <c r="A360" s="472">
        <v>341</v>
      </c>
      <c r="B360" s="516"/>
      <c r="C360" s="305"/>
      <c r="D360" s="305"/>
      <c r="E360" s="293"/>
      <c r="F360" s="293"/>
      <c r="G360" s="181"/>
      <c r="H360" s="181"/>
      <c r="I360" s="592"/>
    </row>
    <row r="361" spans="1:9" s="147" customFormat="1" ht="15" x14ac:dyDescent="0.2">
      <c r="A361" s="472">
        <v>342</v>
      </c>
      <c r="B361" s="516"/>
      <c r="C361" s="305"/>
      <c r="D361" s="305"/>
      <c r="E361" s="293"/>
      <c r="F361" s="293"/>
      <c r="G361" s="181"/>
      <c r="H361" s="181"/>
      <c r="I361" s="592"/>
    </row>
    <row r="362" spans="1:9" s="147" customFormat="1" ht="15" x14ac:dyDescent="0.2">
      <c r="A362" s="472">
        <v>343</v>
      </c>
      <c r="B362" s="516"/>
      <c r="C362" s="305"/>
      <c r="D362" s="305"/>
      <c r="E362" s="293"/>
      <c r="F362" s="293"/>
      <c r="G362" s="181"/>
      <c r="H362" s="181"/>
      <c r="I362" s="592"/>
    </row>
    <row r="363" spans="1:9" s="147" customFormat="1" ht="15" x14ac:dyDescent="0.2">
      <c r="A363" s="472">
        <v>344</v>
      </c>
      <c r="B363" s="516"/>
      <c r="C363" s="305"/>
      <c r="D363" s="305"/>
      <c r="E363" s="293"/>
      <c r="F363" s="293"/>
      <c r="G363" s="181"/>
      <c r="H363" s="181"/>
      <c r="I363" s="592"/>
    </row>
    <row r="364" spans="1:9" s="147" customFormat="1" ht="15" x14ac:dyDescent="0.2">
      <c r="A364" s="472">
        <v>345</v>
      </c>
      <c r="B364" s="516"/>
      <c r="C364" s="305"/>
      <c r="D364" s="305"/>
      <c r="E364" s="293"/>
      <c r="F364" s="293"/>
      <c r="G364" s="181"/>
      <c r="H364" s="181"/>
      <c r="I364" s="592"/>
    </row>
    <row r="365" spans="1:9" s="147" customFormat="1" ht="15" x14ac:dyDescent="0.2">
      <c r="A365" s="472">
        <v>346</v>
      </c>
      <c r="B365" s="516"/>
      <c r="C365" s="305"/>
      <c r="D365" s="305"/>
      <c r="E365" s="293"/>
      <c r="F365" s="293"/>
      <c r="G365" s="181"/>
      <c r="H365" s="181"/>
      <c r="I365" s="592"/>
    </row>
    <row r="366" spans="1:9" s="147" customFormat="1" ht="15" x14ac:dyDescent="0.2">
      <c r="A366" s="472">
        <v>347</v>
      </c>
      <c r="B366" s="516"/>
      <c r="C366" s="305"/>
      <c r="D366" s="305"/>
      <c r="E366" s="293"/>
      <c r="F366" s="293"/>
      <c r="G366" s="181"/>
      <c r="H366" s="181"/>
      <c r="I366" s="592"/>
    </row>
    <row r="367" spans="1:9" s="147" customFormat="1" ht="15" x14ac:dyDescent="0.2">
      <c r="A367" s="472">
        <v>348</v>
      </c>
      <c r="B367" s="516"/>
      <c r="C367" s="305"/>
      <c r="D367" s="305"/>
      <c r="E367" s="293"/>
      <c r="F367" s="293"/>
      <c r="G367" s="181"/>
      <c r="H367" s="181"/>
      <c r="I367" s="592"/>
    </row>
    <row r="368" spans="1:9" s="147" customFormat="1" ht="15" x14ac:dyDescent="0.2">
      <c r="A368" s="472">
        <v>349</v>
      </c>
      <c r="B368" s="516"/>
      <c r="C368" s="305"/>
      <c r="D368" s="305"/>
      <c r="E368" s="293"/>
      <c r="F368" s="293"/>
      <c r="G368" s="181"/>
      <c r="H368" s="181"/>
      <c r="I368" s="592"/>
    </row>
    <row r="369" spans="1:9" s="147" customFormat="1" ht="15" x14ac:dyDescent="0.2">
      <c r="A369" s="472">
        <v>350</v>
      </c>
      <c r="B369" s="516"/>
      <c r="C369" s="305"/>
      <c r="D369" s="305"/>
      <c r="E369" s="293"/>
      <c r="F369" s="293"/>
      <c r="G369" s="181"/>
      <c r="H369" s="181"/>
      <c r="I369" s="592"/>
    </row>
    <row r="370" spans="1:9" s="147" customFormat="1" ht="15" x14ac:dyDescent="0.2">
      <c r="A370" s="472">
        <v>351</v>
      </c>
      <c r="B370" s="516"/>
      <c r="C370" s="305"/>
      <c r="D370" s="305"/>
      <c r="E370" s="293"/>
      <c r="F370" s="293"/>
      <c r="G370" s="181"/>
      <c r="H370" s="181"/>
      <c r="I370" s="592"/>
    </row>
    <row r="371" spans="1:9" s="147" customFormat="1" ht="15" x14ac:dyDescent="0.2">
      <c r="A371" s="472">
        <v>352</v>
      </c>
      <c r="B371" s="516"/>
      <c r="C371" s="305"/>
      <c r="D371" s="305"/>
      <c r="E371" s="293"/>
      <c r="F371" s="293"/>
      <c r="G371" s="181"/>
      <c r="H371" s="181"/>
      <c r="I371" s="592"/>
    </row>
    <row r="372" spans="1:9" s="147" customFormat="1" ht="15" x14ac:dyDescent="0.2">
      <c r="A372" s="472">
        <v>353</v>
      </c>
      <c r="B372" s="516"/>
      <c r="C372" s="305"/>
      <c r="D372" s="305"/>
      <c r="E372" s="293"/>
      <c r="F372" s="293"/>
      <c r="G372" s="181"/>
      <c r="H372" s="181"/>
      <c r="I372" s="592"/>
    </row>
    <row r="373" spans="1:9" s="147" customFormat="1" ht="15" x14ac:dyDescent="0.2">
      <c r="A373" s="472">
        <v>354</v>
      </c>
      <c r="B373" s="516"/>
      <c r="C373" s="305"/>
      <c r="D373" s="305"/>
      <c r="E373" s="293"/>
      <c r="F373" s="293"/>
      <c r="G373" s="181"/>
      <c r="H373" s="181"/>
      <c r="I373" s="592"/>
    </row>
    <row r="374" spans="1:9" s="147" customFormat="1" ht="15" x14ac:dyDescent="0.2">
      <c r="A374" s="472">
        <v>355</v>
      </c>
      <c r="B374" s="516"/>
      <c r="C374" s="305"/>
      <c r="D374" s="305"/>
      <c r="E374" s="293"/>
      <c r="F374" s="293"/>
      <c r="G374" s="181"/>
      <c r="H374" s="181"/>
      <c r="I374" s="592"/>
    </row>
    <row r="375" spans="1:9" s="147" customFormat="1" ht="15" x14ac:dyDescent="0.2">
      <c r="A375" s="472">
        <v>356</v>
      </c>
      <c r="B375" s="516"/>
      <c r="C375" s="305"/>
      <c r="D375" s="305"/>
      <c r="E375" s="293"/>
      <c r="F375" s="293"/>
      <c r="G375" s="181"/>
      <c r="H375" s="181"/>
      <c r="I375" s="592"/>
    </row>
    <row r="376" spans="1:9" s="147" customFormat="1" ht="15" x14ac:dyDescent="0.2">
      <c r="A376" s="472">
        <v>357</v>
      </c>
      <c r="B376" s="516"/>
      <c r="C376" s="305"/>
      <c r="D376" s="305"/>
      <c r="E376" s="293"/>
      <c r="F376" s="293"/>
      <c r="G376" s="181"/>
      <c r="H376" s="181"/>
      <c r="I376" s="592"/>
    </row>
    <row r="377" spans="1:9" s="147" customFormat="1" ht="15" x14ac:dyDescent="0.2">
      <c r="A377" s="472">
        <v>358</v>
      </c>
      <c r="B377" s="516"/>
      <c r="C377" s="305"/>
      <c r="D377" s="305"/>
      <c r="E377" s="293"/>
      <c r="F377" s="293"/>
      <c r="G377" s="181"/>
      <c r="H377" s="181"/>
      <c r="I377" s="592"/>
    </row>
    <row r="378" spans="1:9" s="147" customFormat="1" ht="15" x14ac:dyDescent="0.2">
      <c r="A378" s="472">
        <v>359</v>
      </c>
      <c r="B378" s="516"/>
      <c r="C378" s="305"/>
      <c r="D378" s="305"/>
      <c r="E378" s="293"/>
      <c r="F378" s="293"/>
      <c r="G378" s="181"/>
      <c r="H378" s="181"/>
      <c r="I378" s="592"/>
    </row>
    <row r="379" spans="1:9" s="147" customFormat="1" ht="15" x14ac:dyDescent="0.2">
      <c r="A379" s="472">
        <v>360</v>
      </c>
      <c r="B379" s="516"/>
      <c r="C379" s="305"/>
      <c r="D379" s="305"/>
      <c r="E379" s="293"/>
      <c r="F379" s="293"/>
      <c r="G379" s="181"/>
      <c r="H379" s="181"/>
      <c r="I379" s="592"/>
    </row>
    <row r="380" spans="1:9" s="147" customFormat="1" ht="15" x14ac:dyDescent="0.2">
      <c r="A380" s="472">
        <v>361</v>
      </c>
      <c r="B380" s="516"/>
      <c r="C380" s="305"/>
      <c r="D380" s="305"/>
      <c r="E380" s="293"/>
      <c r="F380" s="293"/>
      <c r="G380" s="181"/>
      <c r="H380" s="181"/>
      <c r="I380" s="592"/>
    </row>
    <row r="381" spans="1:9" s="147" customFormat="1" ht="15" x14ac:dyDescent="0.2">
      <c r="A381" s="472">
        <v>362</v>
      </c>
      <c r="B381" s="516"/>
      <c r="C381" s="305"/>
      <c r="D381" s="305"/>
      <c r="E381" s="293"/>
      <c r="F381" s="293"/>
      <c r="G381" s="181"/>
      <c r="H381" s="181"/>
      <c r="I381" s="592"/>
    </row>
    <row r="382" spans="1:9" s="147" customFormat="1" ht="15" x14ac:dyDescent="0.2">
      <c r="A382" s="472">
        <v>363</v>
      </c>
      <c r="B382" s="516"/>
      <c r="C382" s="305"/>
      <c r="D382" s="305"/>
      <c r="E382" s="293"/>
      <c r="F382" s="293"/>
      <c r="G382" s="181"/>
      <c r="H382" s="181"/>
      <c r="I382" s="592"/>
    </row>
    <row r="383" spans="1:9" s="147" customFormat="1" ht="15" x14ac:dyDescent="0.2">
      <c r="A383" s="472">
        <v>364</v>
      </c>
      <c r="B383" s="516"/>
      <c r="C383" s="305"/>
      <c r="D383" s="305"/>
      <c r="E383" s="293"/>
      <c r="F383" s="293"/>
      <c r="G383" s="181"/>
      <c r="H383" s="181"/>
      <c r="I383" s="592"/>
    </row>
    <row r="384" spans="1:9" s="147" customFormat="1" ht="15" x14ac:dyDescent="0.2">
      <c r="A384" s="472">
        <v>365</v>
      </c>
      <c r="B384" s="516"/>
      <c r="C384" s="305"/>
      <c r="D384" s="305"/>
      <c r="E384" s="293"/>
      <c r="F384" s="293"/>
      <c r="G384" s="181"/>
      <c r="H384" s="181"/>
      <c r="I384" s="592"/>
    </row>
    <row r="385" spans="1:9" s="147" customFormat="1" ht="15" x14ac:dyDescent="0.2">
      <c r="A385" s="472">
        <v>366</v>
      </c>
      <c r="B385" s="516"/>
      <c r="C385" s="305"/>
      <c r="D385" s="305"/>
      <c r="E385" s="293"/>
      <c r="F385" s="293"/>
      <c r="G385" s="181"/>
      <c r="H385" s="181"/>
      <c r="I385" s="592"/>
    </row>
    <row r="386" spans="1:9" s="147" customFormat="1" ht="15" x14ac:dyDescent="0.2">
      <c r="A386" s="472">
        <v>367</v>
      </c>
      <c r="B386" s="516"/>
      <c r="C386" s="305"/>
      <c r="D386" s="305"/>
      <c r="E386" s="293"/>
      <c r="F386" s="293"/>
      <c r="G386" s="181"/>
      <c r="H386" s="181"/>
      <c r="I386" s="592"/>
    </row>
    <row r="387" spans="1:9" s="147" customFormat="1" ht="15" x14ac:dyDescent="0.2">
      <c r="A387" s="472">
        <v>368</v>
      </c>
      <c r="B387" s="516"/>
      <c r="C387" s="305"/>
      <c r="D387" s="305"/>
      <c r="E387" s="293"/>
      <c r="F387" s="293"/>
      <c r="G387" s="181"/>
      <c r="H387" s="181"/>
      <c r="I387" s="592"/>
    </row>
    <row r="388" spans="1:9" s="147" customFormat="1" ht="15" x14ac:dyDescent="0.2">
      <c r="A388" s="472">
        <v>369</v>
      </c>
      <c r="B388" s="516"/>
      <c r="C388" s="305"/>
      <c r="D388" s="305"/>
      <c r="E388" s="293"/>
      <c r="F388" s="293"/>
      <c r="G388" s="181"/>
      <c r="H388" s="181"/>
      <c r="I388" s="592"/>
    </row>
    <row r="389" spans="1:9" s="147" customFormat="1" ht="15" x14ac:dyDescent="0.2">
      <c r="A389" s="472">
        <v>370</v>
      </c>
      <c r="B389" s="516"/>
      <c r="C389" s="305"/>
      <c r="D389" s="305"/>
      <c r="E389" s="293"/>
      <c r="F389" s="293"/>
      <c r="G389" s="181"/>
      <c r="H389" s="181"/>
      <c r="I389" s="592"/>
    </row>
    <row r="390" spans="1:9" s="147" customFormat="1" ht="15" x14ac:dyDescent="0.2">
      <c r="A390" s="472">
        <v>371</v>
      </c>
      <c r="B390" s="516"/>
      <c r="C390" s="305"/>
      <c r="D390" s="305"/>
      <c r="E390" s="293"/>
      <c r="F390" s="293"/>
      <c r="G390" s="181"/>
      <c r="H390" s="181"/>
      <c r="I390" s="592"/>
    </row>
    <row r="391" spans="1:9" s="147" customFormat="1" ht="15" x14ac:dyDescent="0.2">
      <c r="A391" s="472">
        <v>372</v>
      </c>
      <c r="B391" s="516"/>
      <c r="C391" s="305"/>
      <c r="D391" s="305"/>
      <c r="E391" s="293"/>
      <c r="F391" s="293"/>
      <c r="G391" s="181"/>
      <c r="H391" s="181"/>
      <c r="I391" s="592"/>
    </row>
    <row r="392" spans="1:9" s="147" customFormat="1" ht="15" x14ac:dyDescent="0.2">
      <c r="A392" s="472">
        <v>373</v>
      </c>
      <c r="B392" s="516"/>
      <c r="C392" s="305"/>
      <c r="D392" s="305"/>
      <c r="E392" s="293"/>
      <c r="F392" s="293"/>
      <c r="G392" s="181"/>
      <c r="H392" s="181"/>
      <c r="I392" s="592"/>
    </row>
    <row r="393" spans="1:9" s="147" customFormat="1" ht="15" x14ac:dyDescent="0.2">
      <c r="A393" s="472">
        <v>374</v>
      </c>
      <c r="B393" s="516"/>
      <c r="C393" s="305"/>
      <c r="D393" s="305"/>
      <c r="E393" s="293"/>
      <c r="F393" s="293"/>
      <c r="G393" s="181"/>
      <c r="H393" s="181"/>
      <c r="I393" s="592"/>
    </row>
    <row r="394" spans="1:9" s="147" customFormat="1" ht="15" x14ac:dyDescent="0.2">
      <c r="A394" s="472">
        <v>375</v>
      </c>
      <c r="B394" s="516"/>
      <c r="C394" s="305"/>
      <c r="D394" s="305"/>
      <c r="E394" s="293"/>
      <c r="F394" s="293"/>
      <c r="G394" s="181"/>
      <c r="H394" s="181"/>
      <c r="I394" s="592"/>
    </row>
    <row r="395" spans="1:9" s="147" customFormat="1" ht="15" x14ac:dyDescent="0.2">
      <c r="A395" s="472">
        <v>376</v>
      </c>
      <c r="B395" s="516"/>
      <c r="C395" s="305"/>
      <c r="D395" s="305"/>
      <c r="E395" s="293"/>
      <c r="F395" s="293"/>
      <c r="G395" s="181"/>
      <c r="H395" s="181"/>
      <c r="I395" s="592"/>
    </row>
    <row r="396" spans="1:9" s="147" customFormat="1" ht="15" x14ac:dyDescent="0.2">
      <c r="A396" s="472">
        <v>377</v>
      </c>
      <c r="B396" s="516"/>
      <c r="C396" s="305"/>
      <c r="D396" s="305"/>
      <c r="E396" s="293"/>
      <c r="F396" s="293"/>
      <c r="G396" s="181"/>
      <c r="H396" s="181"/>
      <c r="I396" s="592"/>
    </row>
    <row r="397" spans="1:9" s="147" customFormat="1" ht="15" x14ac:dyDescent="0.2">
      <c r="A397" s="472">
        <v>378</v>
      </c>
      <c r="B397" s="516"/>
      <c r="C397" s="305"/>
      <c r="D397" s="305"/>
      <c r="E397" s="293"/>
      <c r="F397" s="293"/>
      <c r="G397" s="181"/>
      <c r="H397" s="181"/>
      <c r="I397" s="592"/>
    </row>
    <row r="398" spans="1:9" s="147" customFormat="1" ht="15" x14ac:dyDescent="0.2">
      <c r="A398" s="472">
        <v>379</v>
      </c>
      <c r="B398" s="516"/>
      <c r="C398" s="305"/>
      <c r="D398" s="305"/>
      <c r="E398" s="293"/>
      <c r="F398" s="293"/>
      <c r="G398" s="181"/>
      <c r="H398" s="181"/>
      <c r="I398" s="592"/>
    </row>
    <row r="399" spans="1:9" s="147" customFormat="1" ht="15" x14ac:dyDescent="0.2">
      <c r="A399" s="472">
        <v>380</v>
      </c>
      <c r="B399" s="516"/>
      <c r="C399" s="305"/>
      <c r="D399" s="305"/>
      <c r="E399" s="293"/>
      <c r="F399" s="293"/>
      <c r="G399" s="181"/>
      <c r="H399" s="181"/>
      <c r="I399" s="592"/>
    </row>
    <row r="400" spans="1:9" s="147" customFormat="1" ht="15" x14ac:dyDescent="0.2">
      <c r="A400" s="472">
        <v>381</v>
      </c>
      <c r="B400" s="516"/>
      <c r="C400" s="305"/>
      <c r="D400" s="305"/>
      <c r="E400" s="293"/>
      <c r="F400" s="293"/>
      <c r="G400" s="181"/>
      <c r="H400" s="181"/>
      <c r="I400" s="592"/>
    </row>
    <row r="401" spans="1:9" s="147" customFormat="1" ht="15" x14ac:dyDescent="0.2">
      <c r="A401" s="472">
        <v>382</v>
      </c>
      <c r="B401" s="516"/>
      <c r="C401" s="305"/>
      <c r="D401" s="305"/>
      <c r="E401" s="293"/>
      <c r="F401" s="293"/>
      <c r="G401" s="181"/>
      <c r="H401" s="181"/>
      <c r="I401" s="592"/>
    </row>
    <row r="402" spans="1:9" s="147" customFormat="1" ht="15" x14ac:dyDescent="0.2">
      <c r="A402" s="472">
        <v>383</v>
      </c>
      <c r="B402" s="516"/>
      <c r="C402" s="305"/>
      <c r="D402" s="305"/>
      <c r="E402" s="293"/>
      <c r="F402" s="293"/>
      <c r="G402" s="181"/>
      <c r="H402" s="181"/>
      <c r="I402" s="592"/>
    </row>
    <row r="403" spans="1:9" s="147" customFormat="1" ht="15" x14ac:dyDescent="0.2">
      <c r="A403" s="472">
        <v>384</v>
      </c>
      <c r="B403" s="516"/>
      <c r="C403" s="305"/>
      <c r="D403" s="305"/>
      <c r="E403" s="293"/>
      <c r="F403" s="293"/>
      <c r="G403" s="181"/>
      <c r="H403" s="181"/>
      <c r="I403" s="592"/>
    </row>
    <row r="404" spans="1:9" s="147" customFormat="1" ht="15" x14ac:dyDescent="0.2">
      <c r="A404" s="472">
        <v>385</v>
      </c>
      <c r="B404" s="516"/>
      <c r="C404" s="305"/>
      <c r="D404" s="305"/>
      <c r="E404" s="293"/>
      <c r="F404" s="293"/>
      <c r="G404" s="181"/>
      <c r="H404" s="181"/>
      <c r="I404" s="592"/>
    </row>
    <row r="405" spans="1:9" s="147" customFormat="1" ht="15" x14ac:dyDescent="0.2">
      <c r="A405" s="472">
        <v>386</v>
      </c>
      <c r="B405" s="516"/>
      <c r="C405" s="305"/>
      <c r="D405" s="305"/>
      <c r="E405" s="293"/>
      <c r="F405" s="293"/>
      <c r="G405" s="181"/>
      <c r="H405" s="181"/>
      <c r="I405" s="592"/>
    </row>
    <row r="406" spans="1:9" s="147" customFormat="1" ht="15" x14ac:dyDescent="0.2">
      <c r="A406" s="472">
        <v>387</v>
      </c>
      <c r="B406" s="516"/>
      <c r="C406" s="305"/>
      <c r="D406" s="305"/>
      <c r="E406" s="293"/>
      <c r="F406" s="293"/>
      <c r="G406" s="181"/>
      <c r="H406" s="181"/>
      <c r="I406" s="592"/>
    </row>
    <row r="407" spans="1:9" s="147" customFormat="1" ht="15" x14ac:dyDescent="0.2">
      <c r="A407" s="472">
        <v>388</v>
      </c>
      <c r="B407" s="516"/>
      <c r="C407" s="305"/>
      <c r="D407" s="305"/>
      <c r="E407" s="293"/>
      <c r="F407" s="293"/>
      <c r="G407" s="181"/>
      <c r="H407" s="181"/>
      <c r="I407" s="592"/>
    </row>
    <row r="408" spans="1:9" s="147" customFormat="1" ht="15" x14ac:dyDescent="0.2">
      <c r="A408" s="472">
        <v>389</v>
      </c>
      <c r="B408" s="516"/>
      <c r="C408" s="305"/>
      <c r="D408" s="305"/>
      <c r="E408" s="293"/>
      <c r="F408" s="293"/>
      <c r="G408" s="181"/>
      <c r="H408" s="181"/>
      <c r="I408" s="592"/>
    </row>
    <row r="409" spans="1:9" s="147" customFormat="1" ht="15" x14ac:dyDescent="0.2">
      <c r="A409" s="472">
        <v>390</v>
      </c>
      <c r="B409" s="516"/>
      <c r="C409" s="305"/>
      <c r="D409" s="305"/>
      <c r="E409" s="293"/>
      <c r="F409" s="293"/>
      <c r="G409" s="181"/>
      <c r="H409" s="181"/>
      <c r="I409" s="592"/>
    </row>
    <row r="410" spans="1:9" s="147" customFormat="1" ht="15" x14ac:dyDescent="0.2">
      <c r="A410" s="472">
        <v>391</v>
      </c>
      <c r="B410" s="516"/>
      <c r="C410" s="305"/>
      <c r="D410" s="305"/>
      <c r="E410" s="293"/>
      <c r="F410" s="293"/>
      <c r="G410" s="181"/>
      <c r="H410" s="181"/>
      <c r="I410" s="592"/>
    </row>
    <row r="411" spans="1:9" s="147" customFormat="1" ht="15" x14ac:dyDescent="0.2">
      <c r="A411" s="472">
        <v>392</v>
      </c>
      <c r="B411" s="516"/>
      <c r="C411" s="305"/>
      <c r="D411" s="305"/>
      <c r="E411" s="293"/>
      <c r="F411" s="293"/>
      <c r="G411" s="181"/>
      <c r="H411" s="181"/>
      <c r="I411" s="592"/>
    </row>
    <row r="412" spans="1:9" s="147" customFormat="1" ht="15" x14ac:dyDescent="0.2">
      <c r="A412" s="472">
        <v>393</v>
      </c>
      <c r="B412" s="516"/>
      <c r="C412" s="305"/>
      <c r="D412" s="305"/>
      <c r="E412" s="293"/>
      <c r="F412" s="293"/>
      <c r="G412" s="181"/>
      <c r="H412" s="181"/>
      <c r="I412" s="592"/>
    </row>
    <row r="413" spans="1:9" s="147" customFormat="1" ht="15" x14ac:dyDescent="0.2">
      <c r="A413" s="472">
        <v>394</v>
      </c>
      <c r="B413" s="516"/>
      <c r="C413" s="305"/>
      <c r="D413" s="305"/>
      <c r="E413" s="293"/>
      <c r="F413" s="293"/>
      <c r="G413" s="181"/>
      <c r="H413" s="181"/>
      <c r="I413" s="592"/>
    </row>
    <row r="414" spans="1:9" s="147" customFormat="1" ht="15" x14ac:dyDescent="0.2">
      <c r="A414" s="472">
        <v>395</v>
      </c>
      <c r="B414" s="516"/>
      <c r="C414" s="305"/>
      <c r="D414" s="305"/>
      <c r="E414" s="293"/>
      <c r="F414" s="293"/>
      <c r="G414" s="181"/>
      <c r="H414" s="181"/>
      <c r="I414" s="592"/>
    </row>
    <row r="415" spans="1:9" s="147" customFormat="1" ht="15" x14ac:dyDescent="0.2">
      <c r="A415" s="472">
        <v>396</v>
      </c>
      <c r="B415" s="516"/>
      <c r="C415" s="305"/>
      <c r="D415" s="305"/>
      <c r="E415" s="293"/>
      <c r="F415" s="293"/>
      <c r="G415" s="181"/>
      <c r="H415" s="181"/>
      <c r="I415" s="592"/>
    </row>
    <row r="416" spans="1:9" s="147" customFormat="1" ht="15" x14ac:dyDescent="0.2">
      <c r="A416" s="472">
        <v>397</v>
      </c>
      <c r="B416" s="516"/>
      <c r="C416" s="305"/>
      <c r="D416" s="305"/>
      <c r="E416" s="293"/>
      <c r="F416" s="293"/>
      <c r="G416" s="181"/>
      <c r="H416" s="181"/>
      <c r="I416" s="592"/>
    </row>
    <row r="417" spans="1:9" s="147" customFormat="1" ht="15" x14ac:dyDescent="0.2">
      <c r="A417" s="472">
        <v>398</v>
      </c>
      <c r="B417" s="516"/>
      <c r="C417" s="305"/>
      <c r="D417" s="305"/>
      <c r="E417" s="293"/>
      <c r="F417" s="293"/>
      <c r="G417" s="181"/>
      <c r="H417" s="181"/>
      <c r="I417" s="592"/>
    </row>
    <row r="418" spans="1:9" s="147" customFormat="1" ht="15" x14ac:dyDescent="0.2">
      <c r="A418" s="472">
        <v>399</v>
      </c>
      <c r="B418" s="516"/>
      <c r="C418" s="305"/>
      <c r="D418" s="305"/>
      <c r="E418" s="293"/>
      <c r="F418" s="293"/>
      <c r="G418" s="181"/>
      <c r="H418" s="181"/>
      <c r="I418" s="592"/>
    </row>
    <row r="419" spans="1:9" s="147" customFormat="1" ht="15" x14ac:dyDescent="0.2">
      <c r="A419" s="472">
        <v>400</v>
      </c>
      <c r="B419" s="516"/>
      <c r="C419" s="305"/>
      <c r="D419" s="305"/>
      <c r="E419" s="293"/>
      <c r="F419" s="293"/>
      <c r="G419" s="181"/>
      <c r="H419" s="181"/>
      <c r="I419" s="592"/>
    </row>
    <row r="420" spans="1:9" s="147" customFormat="1" ht="15" x14ac:dyDescent="0.2">
      <c r="A420" s="472">
        <v>401</v>
      </c>
      <c r="B420" s="516"/>
      <c r="C420" s="305"/>
      <c r="D420" s="305"/>
      <c r="E420" s="293"/>
      <c r="F420" s="293"/>
      <c r="G420" s="181"/>
      <c r="H420" s="181"/>
      <c r="I420" s="592"/>
    </row>
    <row r="421" spans="1:9" s="147" customFormat="1" ht="15" x14ac:dyDescent="0.2">
      <c r="A421" s="472">
        <v>402</v>
      </c>
      <c r="B421" s="516"/>
      <c r="C421" s="305"/>
      <c r="D421" s="305"/>
      <c r="E421" s="293"/>
      <c r="F421" s="293"/>
      <c r="G421" s="181"/>
      <c r="H421" s="181"/>
      <c r="I421" s="592"/>
    </row>
    <row r="422" spans="1:9" s="147" customFormat="1" ht="15" x14ac:dyDescent="0.2">
      <c r="A422" s="472">
        <v>403</v>
      </c>
      <c r="B422" s="516"/>
      <c r="C422" s="305"/>
      <c r="D422" s="305"/>
      <c r="E422" s="293"/>
      <c r="F422" s="293"/>
      <c r="G422" s="181"/>
      <c r="H422" s="181"/>
      <c r="I422" s="592"/>
    </row>
    <row r="423" spans="1:9" s="147" customFormat="1" ht="15" x14ac:dyDescent="0.2">
      <c r="A423" s="472">
        <v>404</v>
      </c>
      <c r="B423" s="516"/>
      <c r="C423" s="305"/>
      <c r="D423" s="305"/>
      <c r="E423" s="293"/>
      <c r="F423" s="293"/>
      <c r="G423" s="181"/>
      <c r="H423" s="181"/>
      <c r="I423" s="592"/>
    </row>
    <row r="424" spans="1:9" s="147" customFormat="1" ht="15" x14ac:dyDescent="0.2">
      <c r="A424" s="472">
        <v>405</v>
      </c>
      <c r="B424" s="516"/>
      <c r="C424" s="305"/>
      <c r="D424" s="305"/>
      <c r="E424" s="293"/>
      <c r="F424" s="293"/>
      <c r="G424" s="181"/>
      <c r="H424" s="181"/>
      <c r="I424" s="592"/>
    </row>
    <row r="425" spans="1:9" s="147" customFormat="1" ht="15" x14ac:dyDescent="0.2">
      <c r="A425" s="472">
        <v>406</v>
      </c>
      <c r="B425" s="516"/>
      <c r="C425" s="305"/>
      <c r="D425" s="305"/>
      <c r="E425" s="293"/>
      <c r="F425" s="293"/>
      <c r="G425" s="181"/>
      <c r="H425" s="181"/>
      <c r="I425" s="592"/>
    </row>
    <row r="426" spans="1:9" s="147" customFormat="1" ht="15" x14ac:dyDescent="0.2">
      <c r="A426" s="472">
        <v>407</v>
      </c>
      <c r="B426" s="516"/>
      <c r="C426" s="305"/>
      <c r="D426" s="305"/>
      <c r="E426" s="293"/>
      <c r="F426" s="293"/>
      <c r="G426" s="181"/>
      <c r="H426" s="181"/>
      <c r="I426" s="592"/>
    </row>
    <row r="427" spans="1:9" s="147" customFormat="1" ht="15" x14ac:dyDescent="0.2">
      <c r="A427" s="472">
        <v>408</v>
      </c>
      <c r="B427" s="516"/>
      <c r="C427" s="305"/>
      <c r="D427" s="305"/>
      <c r="E427" s="293"/>
      <c r="F427" s="293"/>
      <c r="G427" s="181"/>
      <c r="H427" s="181"/>
      <c r="I427" s="592"/>
    </row>
    <row r="428" spans="1:9" s="147" customFormat="1" ht="15" x14ac:dyDescent="0.2">
      <c r="A428" s="472">
        <v>409</v>
      </c>
      <c r="B428" s="516"/>
      <c r="C428" s="305"/>
      <c r="D428" s="305"/>
      <c r="E428" s="293"/>
      <c r="F428" s="293"/>
      <c r="G428" s="181"/>
      <c r="H428" s="181"/>
      <c r="I428" s="592"/>
    </row>
    <row r="429" spans="1:9" s="147" customFormat="1" ht="15" x14ac:dyDescent="0.2">
      <c r="A429" s="472">
        <v>410</v>
      </c>
      <c r="B429" s="516"/>
      <c r="C429" s="305"/>
      <c r="D429" s="305"/>
      <c r="E429" s="293"/>
      <c r="F429" s="293"/>
      <c r="G429" s="181"/>
      <c r="H429" s="181"/>
      <c r="I429" s="592"/>
    </row>
    <row r="430" spans="1:9" s="147" customFormat="1" ht="15" x14ac:dyDescent="0.2">
      <c r="A430" s="472">
        <v>411</v>
      </c>
      <c r="B430" s="516"/>
      <c r="C430" s="305"/>
      <c r="D430" s="305"/>
      <c r="E430" s="293"/>
      <c r="F430" s="293"/>
      <c r="G430" s="181"/>
      <c r="H430" s="181"/>
      <c r="I430" s="592"/>
    </row>
    <row r="431" spans="1:9" s="147" customFormat="1" ht="15" x14ac:dyDescent="0.2">
      <c r="A431" s="472">
        <v>412</v>
      </c>
      <c r="B431" s="516"/>
      <c r="C431" s="305"/>
      <c r="D431" s="305"/>
      <c r="E431" s="293"/>
      <c r="F431" s="293"/>
      <c r="G431" s="181"/>
      <c r="H431" s="181"/>
      <c r="I431" s="592"/>
    </row>
    <row r="432" spans="1:9" s="147" customFormat="1" ht="15" x14ac:dyDescent="0.2">
      <c r="A432" s="472">
        <v>413</v>
      </c>
      <c r="B432" s="516"/>
      <c r="C432" s="305"/>
      <c r="D432" s="305"/>
      <c r="E432" s="293"/>
      <c r="F432" s="293"/>
      <c r="G432" s="181"/>
      <c r="H432" s="181"/>
      <c r="I432" s="592"/>
    </row>
    <row r="433" spans="1:9" s="147" customFormat="1" ht="15" x14ac:dyDescent="0.2">
      <c r="A433" s="472">
        <v>414</v>
      </c>
      <c r="B433" s="516"/>
      <c r="C433" s="305"/>
      <c r="D433" s="305"/>
      <c r="E433" s="293"/>
      <c r="F433" s="293"/>
      <c r="G433" s="181"/>
      <c r="H433" s="181"/>
      <c r="I433" s="592"/>
    </row>
    <row r="434" spans="1:9" s="147" customFormat="1" ht="15" x14ac:dyDescent="0.2">
      <c r="A434" s="472">
        <v>415</v>
      </c>
      <c r="B434" s="516"/>
      <c r="C434" s="305"/>
      <c r="D434" s="305"/>
      <c r="E434" s="293"/>
      <c r="F434" s="293"/>
      <c r="G434" s="181"/>
      <c r="H434" s="181"/>
      <c r="I434" s="592"/>
    </row>
    <row r="435" spans="1:9" s="147" customFormat="1" ht="15" x14ac:dyDescent="0.2">
      <c r="A435" s="472">
        <v>416</v>
      </c>
      <c r="B435" s="516"/>
      <c r="C435" s="305"/>
      <c r="D435" s="305"/>
      <c r="E435" s="293"/>
      <c r="F435" s="293"/>
      <c r="G435" s="181"/>
      <c r="H435" s="181"/>
      <c r="I435" s="592"/>
    </row>
    <row r="436" spans="1:9" s="147" customFormat="1" ht="15" x14ac:dyDescent="0.2">
      <c r="A436" s="472">
        <v>417</v>
      </c>
      <c r="B436" s="516"/>
      <c r="C436" s="305"/>
      <c r="D436" s="305"/>
      <c r="E436" s="293"/>
      <c r="F436" s="293"/>
      <c r="G436" s="181"/>
      <c r="H436" s="181"/>
      <c r="I436" s="592"/>
    </row>
    <row r="437" spans="1:9" s="147" customFormat="1" ht="15" x14ac:dyDescent="0.2">
      <c r="A437" s="472">
        <v>418</v>
      </c>
      <c r="B437" s="516"/>
      <c r="C437" s="305"/>
      <c r="D437" s="305"/>
      <c r="E437" s="293"/>
      <c r="F437" s="293"/>
      <c r="G437" s="181"/>
      <c r="H437" s="181"/>
      <c r="I437" s="592"/>
    </row>
    <row r="438" spans="1:9" s="147" customFormat="1" ht="15" x14ac:dyDescent="0.2">
      <c r="A438" s="472">
        <v>419</v>
      </c>
      <c r="B438" s="516"/>
      <c r="C438" s="305"/>
      <c r="D438" s="305"/>
      <c r="E438" s="293"/>
      <c r="F438" s="293"/>
      <c r="G438" s="181"/>
      <c r="H438" s="181"/>
      <c r="I438" s="592"/>
    </row>
    <row r="439" spans="1:9" s="147" customFormat="1" ht="15" x14ac:dyDescent="0.2">
      <c r="A439" s="472">
        <v>420</v>
      </c>
      <c r="B439" s="516"/>
      <c r="C439" s="305"/>
      <c r="D439" s="305"/>
      <c r="E439" s="293"/>
      <c r="F439" s="293"/>
      <c r="G439" s="181"/>
      <c r="H439" s="181"/>
      <c r="I439" s="592"/>
    </row>
    <row r="440" spans="1:9" s="147" customFormat="1" ht="15" x14ac:dyDescent="0.2">
      <c r="A440" s="472">
        <v>421</v>
      </c>
      <c r="B440" s="516"/>
      <c r="C440" s="305"/>
      <c r="D440" s="305"/>
      <c r="E440" s="293"/>
      <c r="F440" s="293"/>
      <c r="G440" s="181"/>
      <c r="H440" s="181"/>
      <c r="I440" s="592"/>
    </row>
    <row r="441" spans="1:9" s="147" customFormat="1" ht="15" x14ac:dyDescent="0.2">
      <c r="A441" s="472">
        <v>422</v>
      </c>
      <c r="B441" s="516"/>
      <c r="C441" s="305"/>
      <c r="D441" s="305"/>
      <c r="E441" s="293"/>
      <c r="F441" s="293"/>
      <c r="G441" s="181"/>
      <c r="H441" s="181"/>
      <c r="I441" s="592"/>
    </row>
    <row r="442" spans="1:9" s="147" customFormat="1" ht="15" x14ac:dyDescent="0.2">
      <c r="A442" s="472">
        <v>423</v>
      </c>
      <c r="B442" s="516"/>
      <c r="C442" s="305"/>
      <c r="D442" s="305"/>
      <c r="E442" s="293"/>
      <c r="F442" s="293"/>
      <c r="G442" s="181"/>
      <c r="H442" s="181"/>
      <c r="I442" s="592"/>
    </row>
    <row r="443" spans="1:9" s="147" customFormat="1" ht="15" x14ac:dyDescent="0.2">
      <c r="A443" s="472">
        <v>424</v>
      </c>
      <c r="B443" s="516"/>
      <c r="C443" s="305"/>
      <c r="D443" s="305"/>
      <c r="E443" s="293"/>
      <c r="F443" s="293"/>
      <c r="G443" s="181"/>
      <c r="H443" s="181"/>
      <c r="I443" s="592"/>
    </row>
    <row r="444" spans="1:9" s="147" customFormat="1" ht="15" x14ac:dyDescent="0.2">
      <c r="A444" s="472">
        <v>425</v>
      </c>
      <c r="B444" s="516"/>
      <c r="C444" s="305"/>
      <c r="D444" s="305"/>
      <c r="E444" s="293"/>
      <c r="F444" s="293"/>
      <c r="G444" s="181"/>
      <c r="H444" s="181"/>
      <c r="I444" s="592"/>
    </row>
    <row r="445" spans="1:9" s="147" customFormat="1" ht="15" x14ac:dyDescent="0.2">
      <c r="A445" s="472">
        <v>426</v>
      </c>
      <c r="B445" s="516"/>
      <c r="C445" s="305"/>
      <c r="D445" s="305"/>
      <c r="E445" s="293"/>
      <c r="F445" s="293"/>
      <c r="G445" s="181"/>
      <c r="H445" s="181"/>
      <c r="I445" s="592"/>
    </row>
    <row r="446" spans="1:9" s="147" customFormat="1" ht="15" x14ac:dyDescent="0.2">
      <c r="A446" s="472">
        <v>427</v>
      </c>
      <c r="B446" s="516"/>
      <c r="C446" s="305"/>
      <c r="D446" s="305"/>
      <c r="E446" s="293"/>
      <c r="F446" s="293"/>
      <c r="G446" s="181"/>
      <c r="H446" s="181"/>
      <c r="I446" s="592"/>
    </row>
    <row r="447" spans="1:9" s="147" customFormat="1" ht="15" x14ac:dyDescent="0.2">
      <c r="A447" s="472">
        <v>428</v>
      </c>
      <c r="B447" s="516"/>
      <c r="C447" s="305"/>
      <c r="D447" s="305"/>
      <c r="E447" s="293"/>
      <c r="F447" s="293"/>
      <c r="G447" s="181"/>
      <c r="H447" s="181"/>
      <c r="I447" s="592"/>
    </row>
    <row r="448" spans="1:9" s="147" customFormat="1" ht="15" x14ac:dyDescent="0.2">
      <c r="A448" s="472">
        <v>429</v>
      </c>
      <c r="B448" s="516"/>
      <c r="C448" s="305"/>
      <c r="D448" s="305"/>
      <c r="E448" s="293"/>
      <c r="F448" s="293"/>
      <c r="G448" s="181"/>
      <c r="H448" s="181"/>
      <c r="I448" s="592"/>
    </row>
    <row r="449" spans="1:9" s="147" customFormat="1" ht="15" x14ac:dyDescent="0.2">
      <c r="A449" s="472">
        <v>430</v>
      </c>
      <c r="B449" s="516"/>
      <c r="C449" s="305"/>
      <c r="D449" s="305"/>
      <c r="E449" s="293"/>
      <c r="F449" s="293"/>
      <c r="G449" s="181"/>
      <c r="H449" s="181"/>
      <c r="I449" s="592"/>
    </row>
    <row r="450" spans="1:9" s="147" customFormat="1" ht="15" x14ac:dyDescent="0.2">
      <c r="A450" s="472">
        <v>431</v>
      </c>
      <c r="B450" s="516"/>
      <c r="C450" s="305"/>
      <c r="D450" s="305"/>
      <c r="E450" s="293"/>
      <c r="F450" s="293"/>
      <c r="G450" s="181"/>
      <c r="H450" s="181"/>
      <c r="I450" s="592"/>
    </row>
    <row r="451" spans="1:9" s="147" customFormat="1" ht="15" x14ac:dyDescent="0.2">
      <c r="A451" s="472">
        <v>432</v>
      </c>
      <c r="B451" s="516"/>
      <c r="C451" s="305"/>
      <c r="D451" s="305"/>
      <c r="E451" s="293"/>
      <c r="F451" s="293"/>
      <c r="G451" s="181"/>
      <c r="H451" s="181"/>
      <c r="I451" s="592"/>
    </row>
    <row r="452" spans="1:9" s="147" customFormat="1" ht="15" x14ac:dyDescent="0.2">
      <c r="A452" s="472">
        <v>433</v>
      </c>
      <c r="B452" s="516"/>
      <c r="C452" s="305"/>
      <c r="D452" s="305"/>
      <c r="E452" s="293"/>
      <c r="F452" s="293"/>
      <c r="G452" s="181"/>
      <c r="H452" s="181"/>
      <c r="I452" s="592"/>
    </row>
    <row r="453" spans="1:9" s="147" customFormat="1" ht="15" x14ac:dyDescent="0.2">
      <c r="A453" s="472">
        <v>434</v>
      </c>
      <c r="B453" s="516"/>
      <c r="C453" s="305"/>
      <c r="D453" s="305"/>
      <c r="E453" s="293"/>
      <c r="F453" s="293"/>
      <c r="G453" s="181"/>
      <c r="H453" s="181"/>
      <c r="I453" s="592"/>
    </row>
    <row r="454" spans="1:9" s="147" customFormat="1" ht="15" x14ac:dyDescent="0.2">
      <c r="A454" s="472">
        <v>435</v>
      </c>
      <c r="B454" s="516"/>
      <c r="C454" s="305"/>
      <c r="D454" s="305"/>
      <c r="E454" s="293"/>
      <c r="F454" s="293"/>
      <c r="G454" s="181"/>
      <c r="H454" s="181"/>
      <c r="I454" s="592"/>
    </row>
    <row r="455" spans="1:9" s="147" customFormat="1" ht="15" x14ac:dyDescent="0.2">
      <c r="A455" s="472">
        <v>436</v>
      </c>
      <c r="B455" s="516"/>
      <c r="C455" s="305"/>
      <c r="D455" s="305"/>
      <c r="E455" s="293"/>
      <c r="F455" s="293"/>
      <c r="G455" s="181"/>
      <c r="H455" s="181"/>
      <c r="I455" s="592"/>
    </row>
    <row r="456" spans="1:9" s="147" customFormat="1" ht="15" x14ac:dyDescent="0.2">
      <c r="A456" s="472">
        <v>437</v>
      </c>
      <c r="B456" s="516"/>
      <c r="C456" s="305"/>
      <c r="D456" s="305"/>
      <c r="E456" s="293"/>
      <c r="F456" s="293"/>
      <c r="G456" s="181"/>
      <c r="H456" s="181"/>
      <c r="I456" s="592"/>
    </row>
    <row r="457" spans="1:9" s="147" customFormat="1" ht="15" x14ac:dyDescent="0.2">
      <c r="A457" s="472">
        <v>438</v>
      </c>
      <c r="B457" s="516"/>
      <c r="C457" s="305"/>
      <c r="D457" s="305"/>
      <c r="E457" s="293"/>
      <c r="F457" s="293"/>
      <c r="G457" s="181"/>
      <c r="H457" s="181"/>
      <c r="I457" s="592"/>
    </row>
    <row r="458" spans="1:9" s="147" customFormat="1" ht="15" x14ac:dyDescent="0.2">
      <c r="A458" s="472">
        <v>439</v>
      </c>
      <c r="B458" s="516"/>
      <c r="C458" s="305"/>
      <c r="D458" s="305"/>
      <c r="E458" s="293"/>
      <c r="F458" s="293"/>
      <c r="G458" s="181"/>
      <c r="H458" s="181"/>
      <c r="I458" s="592"/>
    </row>
    <row r="459" spans="1:9" s="147" customFormat="1" ht="15" x14ac:dyDescent="0.2">
      <c r="A459" s="472">
        <v>440</v>
      </c>
      <c r="B459" s="516"/>
      <c r="C459" s="305"/>
      <c r="D459" s="305"/>
      <c r="E459" s="293"/>
      <c r="F459" s="293"/>
      <c r="G459" s="181"/>
      <c r="H459" s="181"/>
      <c r="I459" s="592"/>
    </row>
    <row r="460" spans="1:9" s="147" customFormat="1" ht="15" x14ac:dyDescent="0.2">
      <c r="A460" s="472">
        <v>441</v>
      </c>
      <c r="B460" s="516"/>
      <c r="C460" s="305"/>
      <c r="D460" s="305"/>
      <c r="E460" s="293"/>
      <c r="F460" s="293"/>
      <c r="G460" s="181"/>
      <c r="H460" s="181"/>
      <c r="I460" s="592"/>
    </row>
    <row r="461" spans="1:9" s="147" customFormat="1" ht="15" x14ac:dyDescent="0.2">
      <c r="A461" s="472">
        <v>442</v>
      </c>
      <c r="B461" s="516"/>
      <c r="C461" s="305"/>
      <c r="D461" s="305"/>
      <c r="E461" s="293"/>
      <c r="F461" s="293"/>
      <c r="G461" s="181"/>
      <c r="H461" s="181"/>
      <c r="I461" s="592"/>
    </row>
    <row r="462" spans="1:9" s="147" customFormat="1" ht="15" x14ac:dyDescent="0.2">
      <c r="A462" s="472">
        <v>443</v>
      </c>
      <c r="B462" s="516"/>
      <c r="C462" s="305"/>
      <c r="D462" s="305"/>
      <c r="E462" s="293"/>
      <c r="F462" s="293"/>
      <c r="G462" s="181"/>
      <c r="H462" s="181"/>
      <c r="I462" s="592"/>
    </row>
    <row r="463" spans="1:9" s="147" customFormat="1" ht="15" x14ac:dyDescent="0.2">
      <c r="A463" s="472">
        <v>444</v>
      </c>
      <c r="B463" s="516"/>
      <c r="C463" s="305"/>
      <c r="D463" s="305"/>
      <c r="E463" s="293"/>
      <c r="F463" s="293"/>
      <c r="G463" s="181"/>
      <c r="H463" s="181"/>
      <c r="I463" s="592"/>
    </row>
    <row r="464" spans="1:9" s="147" customFormat="1" ht="15" x14ac:dyDescent="0.2">
      <c r="A464" s="472">
        <v>445</v>
      </c>
      <c r="B464" s="516"/>
      <c r="C464" s="305"/>
      <c r="D464" s="305"/>
      <c r="E464" s="293"/>
      <c r="F464" s="293"/>
      <c r="G464" s="181"/>
      <c r="H464" s="181"/>
      <c r="I464" s="592"/>
    </row>
    <row r="465" spans="1:9" s="147" customFormat="1" ht="15" x14ac:dyDescent="0.2">
      <c r="A465" s="472">
        <v>446</v>
      </c>
      <c r="B465" s="516"/>
      <c r="C465" s="305"/>
      <c r="D465" s="305"/>
      <c r="E465" s="293"/>
      <c r="F465" s="293"/>
      <c r="G465" s="181"/>
      <c r="H465" s="181"/>
      <c r="I465" s="592"/>
    </row>
    <row r="466" spans="1:9" s="147" customFormat="1" ht="15" x14ac:dyDescent="0.2">
      <c r="A466" s="472">
        <v>447</v>
      </c>
      <c r="B466" s="516"/>
      <c r="C466" s="305"/>
      <c r="D466" s="305"/>
      <c r="E466" s="293"/>
      <c r="F466" s="293"/>
      <c r="G466" s="181"/>
      <c r="H466" s="181"/>
      <c r="I466" s="592"/>
    </row>
    <row r="467" spans="1:9" s="147" customFormat="1" ht="15" x14ac:dyDescent="0.2">
      <c r="A467" s="472">
        <v>448</v>
      </c>
      <c r="B467" s="516"/>
      <c r="C467" s="305"/>
      <c r="D467" s="305"/>
      <c r="E467" s="293"/>
      <c r="F467" s="293"/>
      <c r="G467" s="181"/>
      <c r="H467" s="181"/>
      <c r="I467" s="592"/>
    </row>
    <row r="468" spans="1:9" s="147" customFormat="1" ht="15" x14ac:dyDescent="0.2">
      <c r="A468" s="472">
        <v>449</v>
      </c>
      <c r="B468" s="516"/>
      <c r="C468" s="305"/>
      <c r="D468" s="305"/>
      <c r="E468" s="293"/>
      <c r="F468" s="293"/>
      <c r="G468" s="181"/>
      <c r="H468" s="181"/>
      <c r="I468" s="592"/>
    </row>
    <row r="469" spans="1:9" s="147" customFormat="1" ht="15" x14ac:dyDescent="0.2">
      <c r="A469" s="472">
        <v>450</v>
      </c>
      <c r="B469" s="516"/>
      <c r="C469" s="305"/>
      <c r="D469" s="305"/>
      <c r="E469" s="293"/>
      <c r="F469" s="293"/>
      <c r="G469" s="181"/>
      <c r="H469" s="181"/>
      <c r="I469" s="592"/>
    </row>
    <row r="470" spans="1:9" s="147" customFormat="1" ht="15" x14ac:dyDescent="0.2">
      <c r="A470" s="472">
        <v>451</v>
      </c>
      <c r="B470" s="516"/>
      <c r="C470" s="305"/>
      <c r="D470" s="305"/>
      <c r="E470" s="293"/>
      <c r="F470" s="293"/>
      <c r="G470" s="181"/>
      <c r="H470" s="181"/>
      <c r="I470" s="592"/>
    </row>
    <row r="471" spans="1:9" s="147" customFormat="1" ht="15" x14ac:dyDescent="0.2">
      <c r="A471" s="472">
        <v>452</v>
      </c>
      <c r="B471" s="516"/>
      <c r="C471" s="305"/>
      <c r="D471" s="305"/>
      <c r="E471" s="293"/>
      <c r="F471" s="293"/>
      <c r="G471" s="181"/>
      <c r="H471" s="181"/>
      <c r="I471" s="592"/>
    </row>
    <row r="472" spans="1:9" s="147" customFormat="1" ht="15" x14ac:dyDescent="0.2">
      <c r="A472" s="472">
        <v>453</v>
      </c>
      <c r="B472" s="516"/>
      <c r="C472" s="305"/>
      <c r="D472" s="305"/>
      <c r="E472" s="293"/>
      <c r="F472" s="293"/>
      <c r="G472" s="181"/>
      <c r="H472" s="181"/>
      <c r="I472" s="592"/>
    </row>
    <row r="473" spans="1:9" s="147" customFormat="1" ht="15" x14ac:dyDescent="0.2">
      <c r="A473" s="472">
        <v>454</v>
      </c>
      <c r="B473" s="516"/>
      <c r="C473" s="305"/>
      <c r="D473" s="305"/>
      <c r="E473" s="293"/>
      <c r="F473" s="293"/>
      <c r="G473" s="181"/>
      <c r="H473" s="181"/>
      <c r="I473" s="592"/>
    </row>
    <row r="474" spans="1:9" s="147" customFormat="1" ht="15" x14ac:dyDescent="0.2">
      <c r="A474" s="472">
        <v>455</v>
      </c>
      <c r="B474" s="516"/>
      <c r="C474" s="305"/>
      <c r="D474" s="305"/>
      <c r="E474" s="293"/>
      <c r="F474" s="293"/>
      <c r="G474" s="181"/>
      <c r="H474" s="181"/>
      <c r="I474" s="592"/>
    </row>
    <row r="475" spans="1:9" s="147" customFormat="1" ht="15" x14ac:dyDescent="0.2">
      <c r="A475" s="472">
        <v>456</v>
      </c>
      <c r="B475" s="516"/>
      <c r="C475" s="305"/>
      <c r="D475" s="305"/>
      <c r="E475" s="293"/>
      <c r="F475" s="293"/>
      <c r="G475" s="181"/>
      <c r="H475" s="181"/>
      <c r="I475" s="592"/>
    </row>
    <row r="476" spans="1:9" s="147" customFormat="1" ht="15" x14ac:dyDescent="0.2">
      <c r="A476" s="472">
        <v>457</v>
      </c>
      <c r="B476" s="516"/>
      <c r="C476" s="305"/>
      <c r="D476" s="305"/>
      <c r="E476" s="293"/>
      <c r="F476" s="293"/>
      <c r="G476" s="181"/>
      <c r="H476" s="181"/>
      <c r="I476" s="592"/>
    </row>
    <row r="477" spans="1:9" s="147" customFormat="1" ht="15" x14ac:dyDescent="0.2">
      <c r="A477" s="472">
        <v>458</v>
      </c>
      <c r="B477" s="516"/>
      <c r="C477" s="305"/>
      <c r="D477" s="305"/>
      <c r="E477" s="293"/>
      <c r="F477" s="293"/>
      <c r="G477" s="181"/>
      <c r="H477" s="181"/>
      <c r="I477" s="592"/>
    </row>
    <row r="478" spans="1:9" s="147" customFormat="1" ht="15" x14ac:dyDescent="0.2">
      <c r="A478" s="472">
        <v>459</v>
      </c>
      <c r="B478" s="516"/>
      <c r="C478" s="305"/>
      <c r="D478" s="305"/>
      <c r="E478" s="293"/>
      <c r="F478" s="293"/>
      <c r="G478" s="181"/>
      <c r="H478" s="181"/>
      <c r="I478" s="592"/>
    </row>
    <row r="479" spans="1:9" s="147" customFormat="1" ht="15" x14ac:dyDescent="0.2">
      <c r="A479" s="472">
        <v>460</v>
      </c>
      <c r="B479" s="516"/>
      <c r="C479" s="305"/>
      <c r="D479" s="305"/>
      <c r="E479" s="293"/>
      <c r="F479" s="293"/>
      <c r="G479" s="181"/>
      <c r="H479" s="181"/>
      <c r="I479" s="592"/>
    </row>
    <row r="480" spans="1:9" s="147" customFormat="1" ht="15" x14ac:dyDescent="0.2">
      <c r="A480" s="472">
        <v>461</v>
      </c>
      <c r="B480" s="516"/>
      <c r="C480" s="305"/>
      <c r="D480" s="305"/>
      <c r="E480" s="293"/>
      <c r="F480" s="293"/>
      <c r="G480" s="181"/>
      <c r="H480" s="181"/>
      <c r="I480" s="592"/>
    </row>
    <row r="481" spans="1:9" s="147" customFormat="1" ht="15" x14ac:dyDescent="0.2">
      <c r="A481" s="472">
        <v>462</v>
      </c>
      <c r="B481" s="516"/>
      <c r="C481" s="305"/>
      <c r="D481" s="305"/>
      <c r="E481" s="293"/>
      <c r="F481" s="293"/>
      <c r="G481" s="181"/>
      <c r="H481" s="181"/>
      <c r="I481" s="592"/>
    </row>
    <row r="482" spans="1:9" s="147" customFormat="1" ht="15" x14ac:dyDescent="0.2">
      <c r="A482" s="472">
        <v>463</v>
      </c>
      <c r="B482" s="516"/>
      <c r="C482" s="305"/>
      <c r="D482" s="305"/>
      <c r="E482" s="293"/>
      <c r="F482" s="293"/>
      <c r="G482" s="181"/>
      <c r="H482" s="181"/>
      <c r="I482" s="592"/>
    </row>
    <row r="483" spans="1:9" s="147" customFormat="1" ht="15" x14ac:dyDescent="0.2">
      <c r="A483" s="472">
        <v>464</v>
      </c>
      <c r="B483" s="516"/>
      <c r="C483" s="305"/>
      <c r="D483" s="305"/>
      <c r="E483" s="293"/>
      <c r="F483" s="293"/>
      <c r="G483" s="181"/>
      <c r="H483" s="181"/>
      <c r="I483" s="592"/>
    </row>
    <row r="484" spans="1:9" s="147" customFormat="1" ht="15" x14ac:dyDescent="0.2">
      <c r="A484" s="472">
        <v>465</v>
      </c>
      <c r="B484" s="516"/>
      <c r="C484" s="305"/>
      <c r="D484" s="305"/>
      <c r="E484" s="293"/>
      <c r="F484" s="293"/>
      <c r="G484" s="181"/>
      <c r="H484" s="181"/>
      <c r="I484" s="592"/>
    </row>
    <row r="485" spans="1:9" s="147" customFormat="1" ht="15" x14ac:dyDescent="0.2">
      <c r="A485" s="472">
        <v>466</v>
      </c>
      <c r="B485" s="516"/>
      <c r="C485" s="305"/>
      <c r="D485" s="305"/>
      <c r="E485" s="293"/>
      <c r="F485" s="293"/>
      <c r="G485" s="181"/>
      <c r="H485" s="181"/>
      <c r="I485" s="592"/>
    </row>
    <row r="486" spans="1:9" s="147" customFormat="1" ht="15" x14ac:dyDescent="0.2">
      <c r="A486" s="472">
        <v>467</v>
      </c>
      <c r="B486" s="516"/>
      <c r="C486" s="305"/>
      <c r="D486" s="305"/>
      <c r="E486" s="293"/>
      <c r="F486" s="293"/>
      <c r="G486" s="181"/>
      <c r="H486" s="181"/>
      <c r="I486" s="592"/>
    </row>
    <row r="487" spans="1:9" s="147" customFormat="1" ht="15" x14ac:dyDescent="0.2">
      <c r="A487" s="472">
        <v>468</v>
      </c>
      <c r="B487" s="516"/>
      <c r="C487" s="305"/>
      <c r="D487" s="305"/>
      <c r="E487" s="293"/>
      <c r="F487" s="293"/>
      <c r="G487" s="181"/>
      <c r="H487" s="181"/>
      <c r="I487" s="592"/>
    </row>
    <row r="488" spans="1:9" s="147" customFormat="1" ht="15" x14ac:dyDescent="0.2">
      <c r="A488" s="472">
        <v>469</v>
      </c>
      <c r="B488" s="516"/>
      <c r="C488" s="305"/>
      <c r="D488" s="305"/>
      <c r="E488" s="293"/>
      <c r="F488" s="293"/>
      <c r="G488" s="181"/>
      <c r="H488" s="181"/>
      <c r="I488" s="592"/>
    </row>
    <row r="489" spans="1:9" s="147" customFormat="1" ht="15" x14ac:dyDescent="0.2">
      <c r="A489" s="472">
        <v>470</v>
      </c>
      <c r="B489" s="516"/>
      <c r="C489" s="305"/>
      <c r="D489" s="305"/>
      <c r="E489" s="293"/>
      <c r="F489" s="293"/>
      <c r="G489" s="181"/>
      <c r="H489" s="181"/>
      <c r="I489" s="592"/>
    </row>
    <row r="490" spans="1:9" s="147" customFormat="1" ht="15" x14ac:dyDescent="0.2">
      <c r="A490" s="472">
        <v>471</v>
      </c>
      <c r="B490" s="516"/>
      <c r="C490" s="305"/>
      <c r="D490" s="305"/>
      <c r="E490" s="293"/>
      <c r="F490" s="293"/>
      <c r="G490" s="181"/>
      <c r="H490" s="181"/>
      <c r="I490" s="592"/>
    </row>
    <row r="491" spans="1:9" s="147" customFormat="1" ht="15" x14ac:dyDescent="0.2">
      <c r="A491" s="472">
        <v>472</v>
      </c>
      <c r="B491" s="516"/>
      <c r="C491" s="305"/>
      <c r="D491" s="305"/>
      <c r="E491" s="293"/>
      <c r="F491" s="293"/>
      <c r="G491" s="181"/>
      <c r="H491" s="181"/>
      <c r="I491" s="592"/>
    </row>
    <row r="492" spans="1:9" s="147" customFormat="1" ht="15" x14ac:dyDescent="0.2">
      <c r="A492" s="472">
        <v>473</v>
      </c>
      <c r="B492" s="516"/>
      <c r="C492" s="305"/>
      <c r="D492" s="305"/>
      <c r="E492" s="293"/>
      <c r="F492" s="293"/>
      <c r="G492" s="181"/>
      <c r="H492" s="181"/>
      <c r="I492" s="592"/>
    </row>
    <row r="493" spans="1:9" s="147" customFormat="1" ht="15" x14ac:dyDescent="0.2">
      <c r="A493" s="472">
        <v>474</v>
      </c>
      <c r="B493" s="516"/>
      <c r="C493" s="305"/>
      <c r="D493" s="305"/>
      <c r="E493" s="293"/>
      <c r="F493" s="293"/>
      <c r="G493" s="181"/>
      <c r="H493" s="181"/>
      <c r="I493" s="592"/>
    </row>
    <row r="494" spans="1:9" s="147" customFormat="1" ht="15" x14ac:dyDescent="0.2">
      <c r="A494" s="472">
        <v>475</v>
      </c>
      <c r="B494" s="516"/>
      <c r="C494" s="305"/>
      <c r="D494" s="305"/>
      <c r="E494" s="293"/>
      <c r="F494" s="293"/>
      <c r="G494" s="181"/>
      <c r="H494" s="181"/>
      <c r="I494" s="592"/>
    </row>
    <row r="495" spans="1:9" s="147" customFormat="1" ht="15" x14ac:dyDescent="0.2">
      <c r="A495" s="472">
        <v>476</v>
      </c>
      <c r="B495" s="516"/>
      <c r="C495" s="305"/>
      <c r="D495" s="305"/>
      <c r="E495" s="293"/>
      <c r="F495" s="293"/>
      <c r="G495" s="181"/>
      <c r="H495" s="181"/>
      <c r="I495" s="592"/>
    </row>
    <row r="496" spans="1:9" s="147" customFormat="1" ht="15" x14ac:dyDescent="0.2">
      <c r="A496" s="472">
        <v>477</v>
      </c>
      <c r="B496" s="516"/>
      <c r="C496" s="305"/>
      <c r="D496" s="305"/>
      <c r="E496" s="293"/>
      <c r="F496" s="293"/>
      <c r="G496" s="181"/>
      <c r="H496" s="181"/>
      <c r="I496" s="592"/>
    </row>
    <row r="497" spans="1:9" s="147" customFormat="1" ht="15" x14ac:dyDescent="0.2">
      <c r="A497" s="472">
        <v>478</v>
      </c>
      <c r="B497" s="516"/>
      <c r="C497" s="305"/>
      <c r="D497" s="305"/>
      <c r="E497" s="293"/>
      <c r="F497" s="293"/>
      <c r="G497" s="181"/>
      <c r="H497" s="181"/>
      <c r="I497" s="592"/>
    </row>
    <row r="498" spans="1:9" s="147" customFormat="1" ht="15" x14ac:dyDescent="0.2">
      <c r="A498" s="472">
        <v>479</v>
      </c>
      <c r="B498" s="516"/>
      <c r="C498" s="305"/>
      <c r="D498" s="305"/>
      <c r="E498" s="293"/>
      <c r="F498" s="293"/>
      <c r="G498" s="181"/>
      <c r="H498" s="181"/>
      <c r="I498" s="592"/>
    </row>
    <row r="499" spans="1:9" s="147" customFormat="1" ht="15" x14ac:dyDescent="0.2">
      <c r="A499" s="472">
        <v>480</v>
      </c>
      <c r="B499" s="516"/>
      <c r="C499" s="305"/>
      <c r="D499" s="305"/>
      <c r="E499" s="293"/>
      <c r="F499" s="293"/>
      <c r="G499" s="181"/>
      <c r="H499" s="181"/>
      <c r="I499" s="592"/>
    </row>
    <row r="500" spans="1:9" s="147" customFormat="1" ht="15" x14ac:dyDescent="0.2">
      <c r="A500" s="472">
        <v>481</v>
      </c>
      <c r="B500" s="516"/>
      <c r="C500" s="305"/>
      <c r="D500" s="305"/>
      <c r="E500" s="293"/>
      <c r="F500" s="293"/>
      <c r="G500" s="181"/>
      <c r="H500" s="181"/>
      <c r="I500" s="592"/>
    </row>
    <row r="501" spans="1:9" s="147" customFormat="1" ht="15" x14ac:dyDescent="0.2">
      <c r="A501" s="472">
        <v>482</v>
      </c>
      <c r="B501" s="516"/>
      <c r="C501" s="305"/>
      <c r="D501" s="305"/>
      <c r="E501" s="293"/>
      <c r="F501" s="293"/>
      <c r="G501" s="181"/>
      <c r="H501" s="181"/>
      <c r="I501" s="592"/>
    </row>
    <row r="502" spans="1:9" s="147" customFormat="1" ht="15" x14ac:dyDescent="0.2">
      <c r="A502" s="472">
        <v>483</v>
      </c>
      <c r="B502" s="516"/>
      <c r="C502" s="305"/>
      <c r="D502" s="305"/>
      <c r="E502" s="293"/>
      <c r="F502" s="293"/>
      <c r="G502" s="181"/>
      <c r="H502" s="181"/>
      <c r="I502" s="592"/>
    </row>
    <row r="503" spans="1:9" s="147" customFormat="1" ht="15" x14ac:dyDescent="0.2">
      <c r="A503" s="472">
        <v>484</v>
      </c>
      <c r="B503" s="516"/>
      <c r="C503" s="305"/>
      <c r="D503" s="305"/>
      <c r="E503" s="293"/>
      <c r="F503" s="293"/>
      <c r="G503" s="181"/>
      <c r="H503" s="181"/>
      <c r="I503" s="592"/>
    </row>
    <row r="504" spans="1:9" s="147" customFormat="1" ht="15" x14ac:dyDescent="0.2">
      <c r="A504" s="472">
        <v>485</v>
      </c>
      <c r="B504" s="516"/>
      <c r="C504" s="305"/>
      <c r="D504" s="305"/>
      <c r="E504" s="293"/>
      <c r="F504" s="293"/>
      <c r="G504" s="181"/>
      <c r="H504" s="181"/>
      <c r="I504" s="592"/>
    </row>
    <row r="505" spans="1:9" s="147" customFormat="1" ht="15" x14ac:dyDescent="0.2">
      <c r="A505" s="472">
        <v>486</v>
      </c>
      <c r="B505" s="516"/>
      <c r="C505" s="305"/>
      <c r="D505" s="305"/>
      <c r="E505" s="293"/>
      <c r="F505" s="293"/>
      <c r="G505" s="181"/>
      <c r="H505" s="181"/>
      <c r="I505" s="592"/>
    </row>
    <row r="506" spans="1:9" s="147" customFormat="1" ht="15" x14ac:dyDescent="0.2">
      <c r="A506" s="472">
        <v>487</v>
      </c>
      <c r="B506" s="516"/>
      <c r="C506" s="305"/>
      <c r="D506" s="305"/>
      <c r="E506" s="293"/>
      <c r="F506" s="293"/>
      <c r="G506" s="181"/>
      <c r="H506" s="181"/>
      <c r="I506" s="592"/>
    </row>
    <row r="507" spans="1:9" s="147" customFormat="1" ht="15" x14ac:dyDescent="0.2">
      <c r="A507" s="472">
        <v>488</v>
      </c>
      <c r="B507" s="516"/>
      <c r="C507" s="305"/>
      <c r="D507" s="305"/>
      <c r="E507" s="293"/>
      <c r="F507" s="293"/>
      <c r="G507" s="181"/>
      <c r="H507" s="181"/>
      <c r="I507" s="592"/>
    </row>
    <row r="508" spans="1:9" s="147" customFormat="1" ht="15" x14ac:dyDescent="0.2">
      <c r="A508" s="472">
        <v>489</v>
      </c>
      <c r="B508" s="516"/>
      <c r="C508" s="305"/>
      <c r="D508" s="305"/>
      <c r="E508" s="293"/>
      <c r="F508" s="293"/>
      <c r="G508" s="181"/>
      <c r="H508" s="181"/>
      <c r="I508" s="592"/>
    </row>
    <row r="509" spans="1:9" s="147" customFormat="1" ht="15" x14ac:dyDescent="0.2">
      <c r="A509" s="472">
        <v>490</v>
      </c>
      <c r="B509" s="516"/>
      <c r="C509" s="305"/>
      <c r="D509" s="305"/>
      <c r="E509" s="293"/>
      <c r="F509" s="293"/>
      <c r="G509" s="181"/>
      <c r="H509" s="181"/>
      <c r="I509" s="592"/>
    </row>
    <row r="510" spans="1:9" s="147" customFormat="1" ht="15" x14ac:dyDescent="0.2">
      <c r="A510" s="472">
        <v>491</v>
      </c>
      <c r="B510" s="516"/>
      <c r="C510" s="305"/>
      <c r="D510" s="305"/>
      <c r="E510" s="293"/>
      <c r="F510" s="293"/>
      <c r="G510" s="181"/>
      <c r="H510" s="181"/>
      <c r="I510" s="592"/>
    </row>
    <row r="511" spans="1:9" s="147" customFormat="1" ht="15" x14ac:dyDescent="0.2">
      <c r="A511" s="472">
        <v>492</v>
      </c>
      <c r="B511" s="516"/>
      <c r="C511" s="305"/>
      <c r="D511" s="305"/>
      <c r="E511" s="293"/>
      <c r="F511" s="293"/>
      <c r="G511" s="181"/>
      <c r="H511" s="181"/>
      <c r="I511" s="592"/>
    </row>
    <row r="512" spans="1:9" s="147" customFormat="1" ht="15" x14ac:dyDescent="0.2">
      <c r="A512" s="472">
        <v>493</v>
      </c>
      <c r="B512" s="516"/>
      <c r="C512" s="305"/>
      <c r="D512" s="305"/>
      <c r="E512" s="293"/>
      <c r="F512" s="293"/>
      <c r="G512" s="181"/>
      <c r="H512" s="181"/>
      <c r="I512" s="592"/>
    </row>
    <row r="513" spans="1:9" s="147" customFormat="1" ht="15" x14ac:dyDescent="0.2">
      <c r="A513" s="472">
        <v>494</v>
      </c>
      <c r="B513" s="516"/>
      <c r="C513" s="305"/>
      <c r="D513" s="305"/>
      <c r="E513" s="293"/>
      <c r="F513" s="293"/>
      <c r="G513" s="181"/>
      <c r="H513" s="181"/>
      <c r="I513" s="592"/>
    </row>
    <row r="514" spans="1:9" s="147" customFormat="1" ht="15" x14ac:dyDescent="0.2">
      <c r="A514" s="472">
        <v>495</v>
      </c>
      <c r="B514" s="516"/>
      <c r="C514" s="305"/>
      <c r="D514" s="305"/>
      <c r="E514" s="293"/>
      <c r="F514" s="293"/>
      <c r="G514" s="181"/>
      <c r="H514" s="181"/>
      <c r="I514" s="592"/>
    </row>
    <row r="515" spans="1:9" s="147" customFormat="1" ht="15" x14ac:dyDescent="0.2">
      <c r="A515" s="472">
        <v>496</v>
      </c>
      <c r="B515" s="516"/>
      <c r="C515" s="305"/>
      <c r="D515" s="305"/>
      <c r="E515" s="293"/>
      <c r="F515" s="293"/>
      <c r="G515" s="181"/>
      <c r="H515" s="181"/>
      <c r="I515" s="592"/>
    </row>
    <row r="516" spans="1:9" s="147" customFormat="1" ht="15" x14ac:dyDescent="0.2">
      <c r="A516" s="472">
        <v>497</v>
      </c>
      <c r="B516" s="516"/>
      <c r="C516" s="305"/>
      <c r="D516" s="305"/>
      <c r="E516" s="293"/>
      <c r="F516" s="293"/>
      <c r="G516" s="181"/>
      <c r="H516" s="181"/>
      <c r="I516" s="592"/>
    </row>
    <row r="517" spans="1:9" s="147" customFormat="1" ht="15" x14ac:dyDescent="0.2">
      <c r="A517" s="472">
        <v>498</v>
      </c>
      <c r="B517" s="516"/>
      <c r="C517" s="305"/>
      <c r="D517" s="305"/>
      <c r="E517" s="293"/>
      <c r="F517" s="293"/>
      <c r="G517" s="181"/>
      <c r="H517" s="181"/>
      <c r="I517" s="592"/>
    </row>
    <row r="518" spans="1:9" s="147" customFormat="1" ht="15" x14ac:dyDescent="0.2">
      <c r="A518" s="472">
        <v>499</v>
      </c>
      <c r="B518" s="516"/>
      <c r="C518" s="305"/>
      <c r="D518" s="305"/>
      <c r="E518" s="293"/>
      <c r="F518" s="293"/>
      <c r="G518" s="181"/>
      <c r="H518" s="181"/>
      <c r="I518" s="592"/>
    </row>
    <row r="519" spans="1:9" s="147" customFormat="1" ht="15" x14ac:dyDescent="0.2">
      <c r="A519" s="472">
        <v>500</v>
      </c>
      <c r="B519" s="516"/>
      <c r="C519" s="305"/>
      <c r="D519" s="305"/>
      <c r="E519" s="293"/>
      <c r="F519" s="293"/>
      <c r="G519" s="181"/>
      <c r="H519" s="181"/>
      <c r="I519" s="592"/>
    </row>
    <row r="520" spans="1:9" s="147" customFormat="1" ht="15" x14ac:dyDescent="0.2">
      <c r="A520" s="472">
        <v>501</v>
      </c>
      <c r="B520" s="516"/>
      <c r="C520" s="305"/>
      <c r="D520" s="305"/>
      <c r="E520" s="293"/>
      <c r="F520" s="293"/>
      <c r="G520" s="181"/>
      <c r="H520" s="181"/>
      <c r="I520" s="592"/>
    </row>
    <row r="521" spans="1:9" s="147" customFormat="1" ht="15" x14ac:dyDescent="0.2">
      <c r="A521" s="472">
        <v>502</v>
      </c>
      <c r="B521" s="516"/>
      <c r="C521" s="305"/>
      <c r="D521" s="305"/>
      <c r="E521" s="293"/>
      <c r="F521" s="293"/>
      <c r="G521" s="181"/>
      <c r="H521" s="181"/>
      <c r="I521" s="592"/>
    </row>
    <row r="522" spans="1:9" s="147" customFormat="1" ht="15" x14ac:dyDescent="0.2">
      <c r="A522" s="472">
        <v>503</v>
      </c>
      <c r="B522" s="516"/>
      <c r="C522" s="305"/>
      <c r="D522" s="305"/>
      <c r="E522" s="293"/>
      <c r="F522" s="293"/>
      <c r="G522" s="181"/>
      <c r="H522" s="181"/>
      <c r="I522" s="592"/>
    </row>
    <row r="523" spans="1:9" s="147" customFormat="1" ht="15" x14ac:dyDescent="0.2">
      <c r="A523" s="472">
        <v>504</v>
      </c>
      <c r="B523" s="516"/>
      <c r="C523" s="305"/>
      <c r="D523" s="305"/>
      <c r="E523" s="293"/>
      <c r="F523" s="293"/>
      <c r="G523" s="181"/>
      <c r="H523" s="181"/>
      <c r="I523" s="592"/>
    </row>
    <row r="524" spans="1:9" s="147" customFormat="1" ht="15" x14ac:dyDescent="0.2">
      <c r="A524" s="472">
        <v>505</v>
      </c>
      <c r="B524" s="516"/>
      <c r="C524" s="305"/>
      <c r="D524" s="305"/>
      <c r="E524" s="293"/>
      <c r="F524" s="293"/>
      <c r="G524" s="181"/>
      <c r="H524" s="181"/>
      <c r="I524" s="592"/>
    </row>
    <row r="525" spans="1:9" s="147" customFormat="1" ht="15" x14ac:dyDescent="0.2">
      <c r="A525" s="472">
        <v>506</v>
      </c>
      <c r="B525" s="516"/>
      <c r="C525" s="305"/>
      <c r="D525" s="305"/>
      <c r="E525" s="293"/>
      <c r="F525" s="293"/>
      <c r="G525" s="181"/>
      <c r="H525" s="181"/>
      <c r="I525" s="592"/>
    </row>
    <row r="526" spans="1:9" s="147" customFormat="1" ht="15" x14ac:dyDescent="0.2">
      <c r="A526" s="472">
        <v>507</v>
      </c>
      <c r="B526" s="516"/>
      <c r="C526" s="305"/>
      <c r="D526" s="305"/>
      <c r="E526" s="293"/>
      <c r="F526" s="293"/>
      <c r="G526" s="181"/>
      <c r="H526" s="181"/>
      <c r="I526" s="592"/>
    </row>
    <row r="527" spans="1:9" s="147" customFormat="1" ht="15" x14ac:dyDescent="0.2">
      <c r="A527" s="472">
        <v>508</v>
      </c>
      <c r="B527" s="516"/>
      <c r="C527" s="305"/>
      <c r="D527" s="305"/>
      <c r="E527" s="293"/>
      <c r="F527" s="293"/>
      <c r="G527" s="181"/>
      <c r="H527" s="181"/>
      <c r="I527" s="592"/>
    </row>
    <row r="528" spans="1:9" s="147" customFormat="1" ht="15" x14ac:dyDescent="0.2">
      <c r="A528" s="472">
        <v>509</v>
      </c>
      <c r="B528" s="516"/>
      <c r="C528" s="305"/>
      <c r="D528" s="305"/>
      <c r="E528" s="293"/>
      <c r="F528" s="293"/>
      <c r="G528" s="181"/>
      <c r="H528" s="181"/>
      <c r="I528" s="592"/>
    </row>
    <row r="529" spans="1:9" s="147" customFormat="1" ht="15" x14ac:dyDescent="0.2">
      <c r="A529" s="472">
        <v>510</v>
      </c>
      <c r="B529" s="516"/>
      <c r="C529" s="305"/>
      <c r="D529" s="305"/>
      <c r="E529" s="293"/>
      <c r="F529" s="293"/>
      <c r="G529" s="181"/>
      <c r="H529" s="181"/>
      <c r="I529" s="592"/>
    </row>
    <row r="530" spans="1:9" s="147" customFormat="1" ht="15" x14ac:dyDescent="0.2">
      <c r="A530" s="472">
        <v>511</v>
      </c>
      <c r="B530" s="516"/>
      <c r="C530" s="305"/>
      <c r="D530" s="305"/>
      <c r="E530" s="293"/>
      <c r="F530" s="293"/>
      <c r="G530" s="181"/>
      <c r="H530" s="181"/>
      <c r="I530" s="592"/>
    </row>
    <row r="531" spans="1:9" s="147" customFormat="1" ht="15" x14ac:dyDescent="0.2">
      <c r="A531" s="472">
        <v>512</v>
      </c>
      <c r="B531" s="516"/>
      <c r="C531" s="305"/>
      <c r="D531" s="305"/>
      <c r="E531" s="293"/>
      <c r="F531" s="293"/>
      <c r="G531" s="181"/>
      <c r="H531" s="181"/>
      <c r="I531" s="592"/>
    </row>
    <row r="532" spans="1:9" s="147" customFormat="1" ht="15" x14ac:dyDescent="0.2">
      <c r="A532" s="472">
        <v>513</v>
      </c>
      <c r="B532" s="516"/>
      <c r="C532" s="305"/>
      <c r="D532" s="305"/>
      <c r="E532" s="293"/>
      <c r="F532" s="293"/>
      <c r="G532" s="181"/>
      <c r="H532" s="181"/>
      <c r="I532" s="592"/>
    </row>
    <row r="533" spans="1:9" s="147" customFormat="1" ht="15" x14ac:dyDescent="0.2">
      <c r="A533" s="472">
        <v>514</v>
      </c>
      <c r="B533" s="516"/>
      <c r="C533" s="305"/>
      <c r="D533" s="305"/>
      <c r="E533" s="293"/>
      <c r="F533" s="293"/>
      <c r="G533" s="181"/>
      <c r="H533" s="181"/>
      <c r="I533" s="592"/>
    </row>
    <row r="534" spans="1:9" s="147" customFormat="1" ht="15" x14ac:dyDescent="0.2">
      <c r="A534" s="472">
        <v>515</v>
      </c>
      <c r="B534" s="516"/>
      <c r="C534" s="305"/>
      <c r="D534" s="305"/>
      <c r="E534" s="293"/>
      <c r="F534" s="293"/>
      <c r="G534" s="181"/>
      <c r="H534" s="181"/>
      <c r="I534" s="592"/>
    </row>
    <row r="535" spans="1:9" s="147" customFormat="1" ht="15" x14ac:dyDescent="0.2">
      <c r="A535" s="472">
        <v>516</v>
      </c>
      <c r="B535" s="516"/>
      <c r="C535" s="305"/>
      <c r="D535" s="305"/>
      <c r="E535" s="293"/>
      <c r="F535" s="293"/>
      <c r="G535" s="181"/>
      <c r="H535" s="181"/>
      <c r="I535" s="592"/>
    </row>
    <row r="536" spans="1:9" s="147" customFormat="1" ht="15" x14ac:dyDescent="0.2">
      <c r="A536" s="472">
        <v>517</v>
      </c>
      <c r="B536" s="516"/>
      <c r="C536" s="305"/>
      <c r="D536" s="305"/>
      <c r="E536" s="293"/>
      <c r="F536" s="293"/>
      <c r="G536" s="181"/>
      <c r="H536" s="181"/>
      <c r="I536" s="592"/>
    </row>
    <row r="537" spans="1:9" s="147" customFormat="1" ht="15" x14ac:dyDescent="0.2">
      <c r="A537" s="472">
        <v>518</v>
      </c>
      <c r="B537" s="516"/>
      <c r="C537" s="305"/>
      <c r="D537" s="305"/>
      <c r="E537" s="293"/>
      <c r="F537" s="293"/>
      <c r="G537" s="181"/>
      <c r="H537" s="181"/>
      <c r="I537" s="592"/>
    </row>
    <row r="538" spans="1:9" s="147" customFormat="1" ht="15" x14ac:dyDescent="0.2">
      <c r="A538" s="472">
        <v>519</v>
      </c>
      <c r="B538" s="516"/>
      <c r="C538" s="305"/>
      <c r="D538" s="305"/>
      <c r="E538" s="293"/>
      <c r="F538" s="293"/>
      <c r="G538" s="181"/>
      <c r="H538" s="181"/>
      <c r="I538" s="592"/>
    </row>
    <row r="539" spans="1:9" s="147" customFormat="1" ht="15" x14ac:dyDescent="0.2">
      <c r="A539" s="472">
        <v>520</v>
      </c>
      <c r="B539" s="516"/>
      <c r="C539" s="305"/>
      <c r="D539" s="305"/>
      <c r="E539" s="293"/>
      <c r="F539" s="293"/>
      <c r="G539" s="181"/>
      <c r="H539" s="181"/>
      <c r="I539" s="592"/>
    </row>
    <row r="540" spans="1:9" s="147" customFormat="1" ht="15" x14ac:dyDescent="0.2">
      <c r="A540" s="472">
        <v>521</v>
      </c>
      <c r="B540" s="516"/>
      <c r="C540" s="305"/>
      <c r="D540" s="305"/>
      <c r="E540" s="293"/>
      <c r="F540" s="293"/>
      <c r="G540" s="181"/>
      <c r="H540" s="181"/>
      <c r="I540" s="592"/>
    </row>
    <row r="541" spans="1:9" s="147" customFormat="1" ht="15" x14ac:dyDescent="0.2">
      <c r="A541" s="472">
        <v>522</v>
      </c>
      <c r="B541" s="516"/>
      <c r="C541" s="305"/>
      <c r="D541" s="305"/>
      <c r="E541" s="293"/>
      <c r="F541" s="293"/>
      <c r="G541" s="181"/>
      <c r="H541" s="181"/>
      <c r="I541" s="592"/>
    </row>
    <row r="542" spans="1:9" s="147" customFormat="1" ht="15" x14ac:dyDescent="0.2">
      <c r="A542" s="472">
        <v>523</v>
      </c>
      <c r="B542" s="516"/>
      <c r="C542" s="305"/>
      <c r="D542" s="305"/>
      <c r="E542" s="293"/>
      <c r="F542" s="293"/>
      <c r="G542" s="181"/>
      <c r="H542" s="181"/>
      <c r="I542" s="592"/>
    </row>
    <row r="543" spans="1:9" s="147" customFormat="1" ht="15" x14ac:dyDescent="0.2">
      <c r="A543" s="472">
        <v>524</v>
      </c>
      <c r="B543" s="516"/>
      <c r="C543" s="305"/>
      <c r="D543" s="305"/>
      <c r="E543" s="293"/>
      <c r="F543" s="293"/>
      <c r="G543" s="181"/>
      <c r="H543" s="181"/>
      <c r="I543" s="592"/>
    </row>
    <row r="544" spans="1:9" s="147" customFormat="1" ht="15" x14ac:dyDescent="0.2">
      <c r="A544" s="472">
        <v>525</v>
      </c>
      <c r="B544" s="516"/>
      <c r="C544" s="305"/>
      <c r="D544" s="305"/>
      <c r="E544" s="293"/>
      <c r="F544" s="293"/>
      <c r="G544" s="181"/>
      <c r="H544" s="181"/>
      <c r="I544" s="592"/>
    </row>
    <row r="545" spans="1:9" s="147" customFormat="1" ht="15" x14ac:dyDescent="0.2">
      <c r="A545" s="472">
        <v>526</v>
      </c>
      <c r="B545" s="516"/>
      <c r="C545" s="305"/>
      <c r="D545" s="305"/>
      <c r="E545" s="293"/>
      <c r="F545" s="293"/>
      <c r="G545" s="181"/>
      <c r="H545" s="181"/>
      <c r="I545" s="592"/>
    </row>
    <row r="546" spans="1:9" s="147" customFormat="1" ht="15" x14ac:dyDescent="0.2">
      <c r="A546" s="472">
        <v>527</v>
      </c>
      <c r="B546" s="516"/>
      <c r="C546" s="305"/>
      <c r="D546" s="305"/>
      <c r="E546" s="293"/>
      <c r="F546" s="293"/>
      <c r="G546" s="181"/>
      <c r="H546" s="181"/>
      <c r="I546" s="592"/>
    </row>
    <row r="547" spans="1:9" s="147" customFormat="1" ht="15" x14ac:dyDescent="0.2">
      <c r="A547" s="472">
        <v>528</v>
      </c>
      <c r="B547" s="516"/>
      <c r="C547" s="305"/>
      <c r="D547" s="305"/>
      <c r="E547" s="293"/>
      <c r="F547" s="293"/>
      <c r="G547" s="181"/>
      <c r="H547" s="181"/>
      <c r="I547" s="592"/>
    </row>
    <row r="548" spans="1:9" s="147" customFormat="1" ht="15" x14ac:dyDescent="0.2">
      <c r="A548" s="472">
        <v>529</v>
      </c>
      <c r="B548" s="516"/>
      <c r="C548" s="305"/>
      <c r="D548" s="305"/>
      <c r="E548" s="293"/>
      <c r="F548" s="293"/>
      <c r="G548" s="181"/>
      <c r="H548" s="181"/>
      <c r="I548" s="592"/>
    </row>
    <row r="549" spans="1:9" s="147" customFormat="1" ht="15" x14ac:dyDescent="0.2">
      <c r="A549" s="472">
        <v>530</v>
      </c>
      <c r="B549" s="516"/>
      <c r="C549" s="305"/>
      <c r="D549" s="305"/>
      <c r="E549" s="293"/>
      <c r="F549" s="293"/>
      <c r="G549" s="181"/>
      <c r="H549" s="181"/>
      <c r="I549" s="592"/>
    </row>
    <row r="550" spans="1:9" s="147" customFormat="1" ht="15" x14ac:dyDescent="0.2">
      <c r="A550" s="472">
        <v>531</v>
      </c>
      <c r="B550" s="516"/>
      <c r="C550" s="305"/>
      <c r="D550" s="305"/>
      <c r="E550" s="293"/>
      <c r="F550" s="293"/>
      <c r="G550" s="181"/>
      <c r="H550" s="181"/>
      <c r="I550" s="592"/>
    </row>
    <row r="551" spans="1:9" s="147" customFormat="1" ht="15" x14ac:dyDescent="0.2">
      <c r="A551" s="472">
        <v>532</v>
      </c>
      <c r="B551" s="516"/>
      <c r="C551" s="305"/>
      <c r="D551" s="305"/>
      <c r="E551" s="293"/>
      <c r="F551" s="293"/>
      <c r="G551" s="181"/>
      <c r="H551" s="181"/>
      <c r="I551" s="592"/>
    </row>
    <row r="552" spans="1:9" s="147" customFormat="1" ht="15" x14ac:dyDescent="0.2">
      <c r="A552" s="472">
        <v>533</v>
      </c>
      <c r="B552" s="516"/>
      <c r="C552" s="305"/>
      <c r="D552" s="305"/>
      <c r="E552" s="293"/>
      <c r="F552" s="293"/>
      <c r="G552" s="181"/>
      <c r="H552" s="181"/>
      <c r="I552" s="592"/>
    </row>
    <row r="553" spans="1:9" s="147" customFormat="1" ht="15" x14ac:dyDescent="0.2">
      <c r="A553" s="472">
        <v>534</v>
      </c>
      <c r="B553" s="516"/>
      <c r="C553" s="305"/>
      <c r="D553" s="305"/>
      <c r="E553" s="293"/>
      <c r="F553" s="293"/>
      <c r="G553" s="181"/>
      <c r="H553" s="181"/>
      <c r="I553" s="592"/>
    </row>
    <row r="554" spans="1:9" s="147" customFormat="1" ht="15" x14ac:dyDescent="0.2">
      <c r="A554" s="472">
        <v>535</v>
      </c>
      <c r="B554" s="516"/>
      <c r="C554" s="305"/>
      <c r="D554" s="305"/>
      <c r="E554" s="293"/>
      <c r="F554" s="293"/>
      <c r="G554" s="181"/>
      <c r="H554" s="181"/>
      <c r="I554" s="592"/>
    </row>
    <row r="555" spans="1:9" s="147" customFormat="1" ht="15" x14ac:dyDescent="0.2">
      <c r="A555" s="472">
        <v>536</v>
      </c>
      <c r="B555" s="516"/>
      <c r="C555" s="305"/>
      <c r="D555" s="305"/>
      <c r="E555" s="293"/>
      <c r="F555" s="293"/>
      <c r="G555" s="181"/>
      <c r="H555" s="181"/>
      <c r="I555" s="592"/>
    </row>
    <row r="556" spans="1:9" s="147" customFormat="1" ht="15" x14ac:dyDescent="0.2">
      <c r="A556" s="472">
        <v>537</v>
      </c>
      <c r="B556" s="516"/>
      <c r="C556" s="305"/>
      <c r="D556" s="305"/>
      <c r="E556" s="293"/>
      <c r="F556" s="293"/>
      <c r="G556" s="181"/>
      <c r="H556" s="181"/>
      <c r="I556" s="592"/>
    </row>
    <row r="557" spans="1:9" s="147" customFormat="1" ht="15" x14ac:dyDescent="0.2">
      <c r="A557" s="472">
        <v>538</v>
      </c>
      <c r="B557" s="516"/>
      <c r="C557" s="305"/>
      <c r="D557" s="305"/>
      <c r="E557" s="293"/>
      <c r="F557" s="293"/>
      <c r="G557" s="181"/>
      <c r="H557" s="181"/>
      <c r="I557" s="592"/>
    </row>
    <row r="558" spans="1:9" s="147" customFormat="1" ht="15" x14ac:dyDescent="0.2">
      <c r="A558" s="472">
        <v>539</v>
      </c>
      <c r="B558" s="516"/>
      <c r="C558" s="305"/>
      <c r="D558" s="305"/>
      <c r="E558" s="293"/>
      <c r="F558" s="293"/>
      <c r="G558" s="181"/>
      <c r="H558" s="181"/>
      <c r="I558" s="592"/>
    </row>
    <row r="559" spans="1:9" s="147" customFormat="1" ht="15" x14ac:dyDescent="0.2">
      <c r="A559" s="472">
        <v>540</v>
      </c>
      <c r="B559" s="516"/>
      <c r="C559" s="305"/>
      <c r="D559" s="305"/>
      <c r="E559" s="293"/>
      <c r="F559" s="293"/>
      <c r="G559" s="181"/>
      <c r="H559" s="181"/>
      <c r="I559" s="592"/>
    </row>
    <row r="560" spans="1:9" s="147" customFormat="1" ht="15" x14ac:dyDescent="0.2">
      <c r="A560" s="472">
        <v>541</v>
      </c>
      <c r="B560" s="516"/>
      <c r="C560" s="305"/>
      <c r="D560" s="305"/>
      <c r="E560" s="293"/>
      <c r="F560" s="293"/>
      <c r="G560" s="181"/>
      <c r="H560" s="181"/>
      <c r="I560" s="592"/>
    </row>
    <row r="561" spans="1:9" s="147" customFormat="1" ht="15" x14ac:dyDescent="0.2">
      <c r="A561" s="472">
        <v>542</v>
      </c>
      <c r="B561" s="516"/>
      <c r="C561" s="305"/>
      <c r="D561" s="305"/>
      <c r="E561" s="293"/>
      <c r="F561" s="293"/>
      <c r="G561" s="181"/>
      <c r="H561" s="181"/>
      <c r="I561" s="592"/>
    </row>
    <row r="562" spans="1:9" s="147" customFormat="1" ht="15" x14ac:dyDescent="0.2">
      <c r="A562" s="472">
        <v>543</v>
      </c>
      <c r="B562" s="516"/>
      <c r="C562" s="305"/>
      <c r="D562" s="305"/>
      <c r="E562" s="293"/>
      <c r="F562" s="293"/>
      <c r="G562" s="181"/>
      <c r="H562" s="181"/>
      <c r="I562" s="592"/>
    </row>
    <row r="563" spans="1:9" s="147" customFormat="1" ht="15" x14ac:dyDescent="0.2">
      <c r="A563" s="472">
        <v>544</v>
      </c>
      <c r="B563" s="516"/>
      <c r="C563" s="305"/>
      <c r="D563" s="305"/>
      <c r="E563" s="293"/>
      <c r="F563" s="293"/>
      <c r="G563" s="181"/>
      <c r="H563" s="181"/>
      <c r="I563" s="592"/>
    </row>
    <row r="564" spans="1:9" s="147" customFormat="1" ht="15" x14ac:dyDescent="0.2">
      <c r="A564" s="472">
        <v>545</v>
      </c>
      <c r="B564" s="516"/>
      <c r="C564" s="305"/>
      <c r="D564" s="305"/>
      <c r="E564" s="293"/>
      <c r="F564" s="293"/>
      <c r="G564" s="181"/>
      <c r="H564" s="181"/>
      <c r="I564" s="592"/>
    </row>
    <row r="565" spans="1:9" s="147" customFormat="1" ht="15" x14ac:dyDescent="0.2">
      <c r="A565" s="472">
        <v>546</v>
      </c>
      <c r="B565" s="516"/>
      <c r="C565" s="305"/>
      <c r="D565" s="305"/>
      <c r="E565" s="293"/>
      <c r="F565" s="293"/>
      <c r="G565" s="181"/>
      <c r="H565" s="181"/>
      <c r="I565" s="592"/>
    </row>
    <row r="566" spans="1:9" s="147" customFormat="1" ht="15" x14ac:dyDescent="0.2">
      <c r="A566" s="472">
        <v>547</v>
      </c>
      <c r="B566" s="516"/>
      <c r="C566" s="305"/>
      <c r="D566" s="305"/>
      <c r="E566" s="293"/>
      <c r="F566" s="293"/>
      <c r="G566" s="181"/>
      <c r="H566" s="181"/>
      <c r="I566" s="592"/>
    </row>
    <row r="567" spans="1:9" s="147" customFormat="1" ht="15" x14ac:dyDescent="0.2">
      <c r="A567" s="472">
        <v>548</v>
      </c>
      <c r="B567" s="516"/>
      <c r="C567" s="305"/>
      <c r="D567" s="305"/>
      <c r="E567" s="293"/>
      <c r="F567" s="293"/>
      <c r="G567" s="181"/>
      <c r="H567" s="181"/>
      <c r="I567" s="592"/>
    </row>
    <row r="568" spans="1:9" s="147" customFormat="1" ht="15" x14ac:dyDescent="0.2">
      <c r="A568" s="472">
        <v>549</v>
      </c>
      <c r="B568" s="516"/>
      <c r="C568" s="305"/>
      <c r="D568" s="305"/>
      <c r="E568" s="293"/>
      <c r="F568" s="293"/>
      <c r="G568" s="181"/>
      <c r="H568" s="181"/>
      <c r="I568" s="592"/>
    </row>
    <row r="569" spans="1:9" s="147" customFormat="1" ht="15" x14ac:dyDescent="0.2">
      <c r="A569" s="472">
        <v>550</v>
      </c>
      <c r="B569" s="516"/>
      <c r="C569" s="305"/>
      <c r="D569" s="305"/>
      <c r="E569" s="293"/>
      <c r="F569" s="293"/>
      <c r="G569" s="181"/>
      <c r="H569" s="181"/>
      <c r="I569" s="592"/>
    </row>
    <row r="570" spans="1:9" s="147" customFormat="1" ht="15" x14ac:dyDescent="0.2">
      <c r="A570" s="472">
        <v>551</v>
      </c>
      <c r="B570" s="516"/>
      <c r="C570" s="305"/>
      <c r="D570" s="305"/>
      <c r="E570" s="293"/>
      <c r="F570" s="293"/>
      <c r="G570" s="181"/>
      <c r="H570" s="181"/>
      <c r="I570" s="592"/>
    </row>
    <row r="571" spans="1:9" s="147" customFormat="1" ht="15" x14ac:dyDescent="0.2">
      <c r="A571" s="472">
        <v>552</v>
      </c>
      <c r="B571" s="516"/>
      <c r="C571" s="305"/>
      <c r="D571" s="305"/>
      <c r="E571" s="293"/>
      <c r="F571" s="293"/>
      <c r="G571" s="181"/>
      <c r="H571" s="181"/>
      <c r="I571" s="592"/>
    </row>
    <row r="572" spans="1:9" s="147" customFormat="1" ht="15" x14ac:dyDescent="0.2">
      <c r="A572" s="472">
        <v>553</v>
      </c>
      <c r="B572" s="516"/>
      <c r="C572" s="305"/>
      <c r="D572" s="305"/>
      <c r="E572" s="293"/>
      <c r="F572" s="293"/>
      <c r="G572" s="181"/>
      <c r="H572" s="181"/>
      <c r="I572" s="592"/>
    </row>
    <row r="573" spans="1:9" s="147" customFormat="1" ht="15" x14ac:dyDescent="0.2">
      <c r="A573" s="472">
        <v>554</v>
      </c>
      <c r="B573" s="516"/>
      <c r="C573" s="305"/>
      <c r="D573" s="305"/>
      <c r="E573" s="293"/>
      <c r="F573" s="293"/>
      <c r="G573" s="181"/>
      <c r="H573" s="181"/>
      <c r="I573" s="592"/>
    </row>
    <row r="574" spans="1:9" s="147" customFormat="1" ht="15" x14ac:dyDescent="0.2">
      <c r="A574" s="472">
        <v>555</v>
      </c>
      <c r="B574" s="516"/>
      <c r="C574" s="305"/>
      <c r="D574" s="305"/>
      <c r="E574" s="293"/>
      <c r="F574" s="293"/>
      <c r="G574" s="181"/>
      <c r="H574" s="181"/>
      <c r="I574" s="592"/>
    </row>
    <row r="575" spans="1:9" s="147" customFormat="1" ht="15" x14ac:dyDescent="0.2">
      <c r="A575" s="472">
        <v>556</v>
      </c>
      <c r="B575" s="516"/>
      <c r="C575" s="305"/>
      <c r="D575" s="305"/>
      <c r="E575" s="293"/>
      <c r="F575" s="293"/>
      <c r="G575" s="181"/>
      <c r="H575" s="181"/>
      <c r="I575" s="592"/>
    </row>
    <row r="576" spans="1:9" s="147" customFormat="1" ht="15" x14ac:dyDescent="0.2">
      <c r="A576" s="472">
        <v>557</v>
      </c>
      <c r="B576" s="516"/>
      <c r="C576" s="305"/>
      <c r="D576" s="305"/>
      <c r="E576" s="293"/>
      <c r="F576" s="293"/>
      <c r="G576" s="181"/>
      <c r="H576" s="181"/>
      <c r="I576" s="592"/>
    </row>
    <row r="577" spans="1:9" s="147" customFormat="1" ht="15" x14ac:dyDescent="0.2">
      <c r="A577" s="472">
        <v>558</v>
      </c>
      <c r="B577" s="516"/>
      <c r="C577" s="305"/>
      <c r="D577" s="305"/>
      <c r="E577" s="293"/>
      <c r="F577" s="293"/>
      <c r="G577" s="181"/>
      <c r="H577" s="181"/>
      <c r="I577" s="592"/>
    </row>
    <row r="578" spans="1:9" s="147" customFormat="1" ht="15" x14ac:dyDescent="0.2">
      <c r="A578" s="472">
        <v>559</v>
      </c>
      <c r="B578" s="516"/>
      <c r="C578" s="305"/>
      <c r="D578" s="305"/>
      <c r="E578" s="293"/>
      <c r="F578" s="293"/>
      <c r="G578" s="181"/>
      <c r="H578" s="181"/>
      <c r="I578" s="592"/>
    </row>
    <row r="579" spans="1:9" s="147" customFormat="1" ht="15" x14ac:dyDescent="0.2">
      <c r="A579" s="472">
        <v>560</v>
      </c>
      <c r="B579" s="516"/>
      <c r="C579" s="305"/>
      <c r="D579" s="305"/>
      <c r="E579" s="293"/>
      <c r="F579" s="293"/>
      <c r="G579" s="181"/>
      <c r="H579" s="181"/>
      <c r="I579" s="592"/>
    </row>
    <row r="580" spans="1:9" s="147" customFormat="1" ht="15" x14ac:dyDescent="0.2">
      <c r="A580" s="472">
        <v>561</v>
      </c>
      <c r="B580" s="516"/>
      <c r="C580" s="305"/>
      <c r="D580" s="305"/>
      <c r="E580" s="293"/>
      <c r="F580" s="293"/>
      <c r="G580" s="181"/>
      <c r="H580" s="181"/>
      <c r="I580" s="592"/>
    </row>
    <row r="581" spans="1:9" s="147" customFormat="1" ht="15" x14ac:dyDescent="0.2">
      <c r="A581" s="472">
        <v>562</v>
      </c>
      <c r="B581" s="516"/>
      <c r="C581" s="305"/>
      <c r="D581" s="305"/>
      <c r="E581" s="293"/>
      <c r="F581" s="293"/>
      <c r="G581" s="181"/>
      <c r="H581" s="181"/>
      <c r="I581" s="592"/>
    </row>
    <row r="582" spans="1:9" s="147" customFormat="1" ht="15" x14ac:dyDescent="0.2">
      <c r="A582" s="472">
        <v>563</v>
      </c>
      <c r="B582" s="516"/>
      <c r="C582" s="305"/>
      <c r="D582" s="305"/>
      <c r="E582" s="293"/>
      <c r="F582" s="293"/>
      <c r="G582" s="181"/>
      <c r="H582" s="181"/>
      <c r="I582" s="592"/>
    </row>
    <row r="583" spans="1:9" s="147" customFormat="1" ht="15" x14ac:dyDescent="0.2">
      <c r="A583" s="472">
        <v>564</v>
      </c>
      <c r="B583" s="516"/>
      <c r="C583" s="305"/>
      <c r="D583" s="305"/>
      <c r="E583" s="293"/>
      <c r="F583" s="293"/>
      <c r="G583" s="181"/>
      <c r="H583" s="181"/>
      <c r="I583" s="592"/>
    </row>
    <row r="584" spans="1:9" s="147" customFormat="1" ht="15" x14ac:dyDescent="0.2">
      <c r="A584" s="472">
        <v>565</v>
      </c>
      <c r="B584" s="516"/>
      <c r="C584" s="305"/>
      <c r="D584" s="305"/>
      <c r="E584" s="293"/>
      <c r="F584" s="293"/>
      <c r="G584" s="181"/>
      <c r="H584" s="181"/>
      <c r="I584" s="592"/>
    </row>
    <row r="585" spans="1:9" s="147" customFormat="1" ht="15" x14ac:dyDescent="0.2">
      <c r="A585" s="472">
        <v>566</v>
      </c>
      <c r="B585" s="516"/>
      <c r="C585" s="305"/>
      <c r="D585" s="305"/>
      <c r="E585" s="293"/>
      <c r="F585" s="293"/>
      <c r="G585" s="181"/>
      <c r="H585" s="181"/>
      <c r="I585" s="592"/>
    </row>
    <row r="586" spans="1:9" s="147" customFormat="1" ht="15" x14ac:dyDescent="0.2">
      <c r="A586" s="472">
        <v>567</v>
      </c>
      <c r="B586" s="516"/>
      <c r="C586" s="305"/>
      <c r="D586" s="305"/>
      <c r="E586" s="293"/>
      <c r="F586" s="293"/>
      <c r="G586" s="181"/>
      <c r="H586" s="181"/>
      <c r="I586" s="592"/>
    </row>
    <row r="587" spans="1:9" s="147" customFormat="1" ht="15" x14ac:dyDescent="0.2">
      <c r="A587" s="472">
        <v>568</v>
      </c>
      <c r="B587" s="516"/>
      <c r="C587" s="305"/>
      <c r="D587" s="305"/>
      <c r="E587" s="293"/>
      <c r="F587" s="293"/>
      <c r="G587" s="181"/>
      <c r="H587" s="181"/>
      <c r="I587" s="592"/>
    </row>
    <row r="588" spans="1:9" s="147" customFormat="1" ht="15" x14ac:dyDescent="0.2">
      <c r="A588" s="472">
        <v>569</v>
      </c>
      <c r="B588" s="516"/>
      <c r="C588" s="305"/>
      <c r="D588" s="305"/>
      <c r="E588" s="293"/>
      <c r="F588" s="293"/>
      <c r="G588" s="181"/>
      <c r="H588" s="181"/>
      <c r="I588" s="592"/>
    </row>
    <row r="589" spans="1:9" s="147" customFormat="1" ht="15" x14ac:dyDescent="0.2">
      <c r="A589" s="472">
        <v>570</v>
      </c>
      <c r="B589" s="516"/>
      <c r="C589" s="305"/>
      <c r="D589" s="305"/>
      <c r="E589" s="293"/>
      <c r="F589" s="293"/>
      <c r="G589" s="181"/>
      <c r="H589" s="181"/>
      <c r="I589" s="592"/>
    </row>
    <row r="590" spans="1:9" s="147" customFormat="1" ht="15" x14ac:dyDescent="0.2">
      <c r="A590" s="472">
        <v>571</v>
      </c>
      <c r="B590" s="516"/>
      <c r="C590" s="305"/>
      <c r="D590" s="305"/>
      <c r="E590" s="293"/>
      <c r="F590" s="293"/>
      <c r="G590" s="181"/>
      <c r="H590" s="181"/>
      <c r="I590" s="592"/>
    </row>
    <row r="591" spans="1:9" s="147" customFormat="1" ht="15" x14ac:dyDescent="0.2">
      <c r="A591" s="472">
        <v>572</v>
      </c>
      <c r="B591" s="516"/>
      <c r="C591" s="305"/>
      <c r="D591" s="305"/>
      <c r="E591" s="293"/>
      <c r="F591" s="293"/>
      <c r="G591" s="181"/>
      <c r="H591" s="181"/>
      <c r="I591" s="592"/>
    </row>
    <row r="592" spans="1:9" s="147" customFormat="1" ht="15" x14ac:dyDescent="0.2">
      <c r="A592" s="472">
        <v>573</v>
      </c>
      <c r="B592" s="516"/>
      <c r="C592" s="305"/>
      <c r="D592" s="305"/>
      <c r="E592" s="293"/>
      <c r="F592" s="293"/>
      <c r="G592" s="181"/>
      <c r="H592" s="181"/>
      <c r="I592" s="592"/>
    </row>
    <row r="593" spans="1:9" s="147" customFormat="1" ht="15" x14ac:dyDescent="0.2">
      <c r="A593" s="472">
        <v>574</v>
      </c>
      <c r="B593" s="516"/>
      <c r="C593" s="305"/>
      <c r="D593" s="305"/>
      <c r="E593" s="293"/>
      <c r="F593" s="293"/>
      <c r="G593" s="181"/>
      <c r="H593" s="181"/>
      <c r="I593" s="592"/>
    </row>
    <row r="594" spans="1:9" s="147" customFormat="1" ht="15" x14ac:dyDescent="0.2">
      <c r="A594" s="472">
        <v>575</v>
      </c>
      <c r="B594" s="516"/>
      <c r="C594" s="305"/>
      <c r="D594" s="305"/>
      <c r="E594" s="293"/>
      <c r="F594" s="293"/>
      <c r="G594" s="181"/>
      <c r="H594" s="181"/>
      <c r="I594" s="592"/>
    </row>
    <row r="595" spans="1:9" s="147" customFormat="1" ht="15" x14ac:dyDescent="0.2">
      <c r="A595" s="472">
        <v>576</v>
      </c>
      <c r="B595" s="516"/>
      <c r="C595" s="305"/>
      <c r="D595" s="305"/>
      <c r="E595" s="293"/>
      <c r="F595" s="293"/>
      <c r="G595" s="181"/>
      <c r="H595" s="181"/>
      <c r="I595" s="592"/>
    </row>
    <row r="596" spans="1:9" s="147" customFormat="1" ht="15" x14ac:dyDescent="0.2">
      <c r="A596" s="472">
        <v>577</v>
      </c>
      <c r="B596" s="516"/>
      <c r="C596" s="305"/>
      <c r="D596" s="305"/>
      <c r="E596" s="293"/>
      <c r="F596" s="293"/>
      <c r="G596" s="181"/>
      <c r="H596" s="181"/>
      <c r="I596" s="592"/>
    </row>
    <row r="597" spans="1:9" s="147" customFormat="1" ht="15" x14ac:dyDescent="0.2">
      <c r="A597" s="472">
        <v>578</v>
      </c>
      <c r="B597" s="516"/>
      <c r="C597" s="305"/>
      <c r="D597" s="305"/>
      <c r="E597" s="293"/>
      <c r="F597" s="293"/>
      <c r="G597" s="181"/>
      <c r="H597" s="181"/>
      <c r="I597" s="592"/>
    </row>
    <row r="598" spans="1:9" s="147" customFormat="1" ht="15" x14ac:dyDescent="0.2">
      <c r="A598" s="472">
        <v>579</v>
      </c>
      <c r="B598" s="516"/>
      <c r="C598" s="305"/>
      <c r="D598" s="305"/>
      <c r="E598" s="293"/>
      <c r="F598" s="293"/>
      <c r="G598" s="181"/>
      <c r="H598" s="181"/>
      <c r="I598" s="592"/>
    </row>
    <row r="599" spans="1:9" s="147" customFormat="1" ht="15" x14ac:dyDescent="0.2">
      <c r="A599" s="472">
        <v>580</v>
      </c>
      <c r="B599" s="516"/>
      <c r="C599" s="305"/>
      <c r="D599" s="305"/>
      <c r="E599" s="293"/>
      <c r="F599" s="293"/>
      <c r="G599" s="181"/>
      <c r="H599" s="181"/>
      <c r="I599" s="592"/>
    </row>
    <row r="600" spans="1:9" s="147" customFormat="1" ht="15" x14ac:dyDescent="0.2">
      <c r="A600" s="472">
        <v>581</v>
      </c>
      <c r="B600" s="516"/>
      <c r="C600" s="305"/>
      <c r="D600" s="305"/>
      <c r="E600" s="293"/>
      <c r="F600" s="293"/>
      <c r="G600" s="181"/>
      <c r="H600" s="181"/>
      <c r="I600" s="592"/>
    </row>
    <row r="601" spans="1:9" s="147" customFormat="1" ht="15" x14ac:dyDescent="0.2">
      <c r="A601" s="472">
        <v>582</v>
      </c>
      <c r="B601" s="516"/>
      <c r="C601" s="305"/>
      <c r="D601" s="305"/>
      <c r="E601" s="293"/>
      <c r="F601" s="293"/>
      <c r="G601" s="181"/>
      <c r="H601" s="181"/>
      <c r="I601" s="592"/>
    </row>
    <row r="602" spans="1:9" s="147" customFormat="1" ht="15" x14ac:dyDescent="0.2">
      <c r="A602" s="472">
        <v>583</v>
      </c>
      <c r="B602" s="516"/>
      <c r="C602" s="305"/>
      <c r="D602" s="305"/>
      <c r="E602" s="293"/>
      <c r="F602" s="293"/>
      <c r="G602" s="181"/>
      <c r="H602" s="181"/>
      <c r="I602" s="592"/>
    </row>
    <row r="603" spans="1:9" s="147" customFormat="1" ht="15" x14ac:dyDescent="0.2">
      <c r="A603" s="472">
        <v>584</v>
      </c>
      <c r="B603" s="516"/>
      <c r="C603" s="305"/>
      <c r="D603" s="305"/>
      <c r="E603" s="293"/>
      <c r="F603" s="293"/>
      <c r="G603" s="181"/>
      <c r="H603" s="181"/>
      <c r="I603" s="592"/>
    </row>
    <row r="604" spans="1:9" s="147" customFormat="1" ht="15" x14ac:dyDescent="0.2">
      <c r="A604" s="472">
        <v>585</v>
      </c>
      <c r="B604" s="516"/>
      <c r="C604" s="305"/>
      <c r="D604" s="305"/>
      <c r="E604" s="293"/>
      <c r="F604" s="293"/>
      <c r="G604" s="181"/>
      <c r="H604" s="181"/>
      <c r="I604" s="592"/>
    </row>
    <row r="605" spans="1:9" s="147" customFormat="1" ht="15" x14ac:dyDescent="0.2">
      <c r="A605" s="472">
        <v>586</v>
      </c>
      <c r="B605" s="516"/>
      <c r="C605" s="305"/>
      <c r="D605" s="305"/>
      <c r="E605" s="293"/>
      <c r="F605" s="293"/>
      <c r="G605" s="181"/>
      <c r="H605" s="181"/>
      <c r="I605" s="592"/>
    </row>
    <row r="606" spans="1:9" s="147" customFormat="1" ht="15" x14ac:dyDescent="0.2">
      <c r="A606" s="472">
        <v>587</v>
      </c>
      <c r="B606" s="516"/>
      <c r="C606" s="305"/>
      <c r="D606" s="305"/>
      <c r="E606" s="293"/>
      <c r="F606" s="293"/>
      <c r="G606" s="181"/>
      <c r="H606" s="181"/>
      <c r="I606" s="592"/>
    </row>
    <row r="607" spans="1:9" s="147" customFormat="1" ht="15" x14ac:dyDescent="0.2">
      <c r="A607" s="472">
        <v>588</v>
      </c>
      <c r="B607" s="516"/>
      <c r="C607" s="305"/>
      <c r="D607" s="305"/>
      <c r="E607" s="293"/>
      <c r="F607" s="293"/>
      <c r="G607" s="181"/>
      <c r="H607" s="181"/>
      <c r="I607" s="592"/>
    </row>
    <row r="608" spans="1:9" s="147" customFormat="1" ht="15" x14ac:dyDescent="0.2">
      <c r="A608" s="472">
        <v>589</v>
      </c>
      <c r="B608" s="516"/>
      <c r="C608" s="305"/>
      <c r="D608" s="305"/>
      <c r="E608" s="293"/>
      <c r="F608" s="293"/>
      <c r="G608" s="181"/>
      <c r="H608" s="181"/>
      <c r="I608" s="592"/>
    </row>
    <row r="609" spans="1:9" s="147" customFormat="1" ht="15" x14ac:dyDescent="0.2">
      <c r="A609" s="472">
        <v>590</v>
      </c>
      <c r="B609" s="516"/>
      <c r="C609" s="305"/>
      <c r="D609" s="305"/>
      <c r="E609" s="293"/>
      <c r="F609" s="293"/>
      <c r="G609" s="181"/>
      <c r="H609" s="181"/>
      <c r="I609" s="592"/>
    </row>
    <row r="610" spans="1:9" s="147" customFormat="1" ht="15" x14ac:dyDescent="0.2">
      <c r="A610" s="472">
        <v>591</v>
      </c>
      <c r="B610" s="516"/>
      <c r="C610" s="305"/>
      <c r="D610" s="305"/>
      <c r="E610" s="293"/>
      <c r="F610" s="293"/>
      <c r="G610" s="181"/>
      <c r="H610" s="181"/>
      <c r="I610" s="592"/>
    </row>
    <row r="611" spans="1:9" s="147" customFormat="1" ht="15" x14ac:dyDescent="0.2">
      <c r="A611" s="472">
        <v>592</v>
      </c>
      <c r="B611" s="516"/>
      <c r="C611" s="305"/>
      <c r="D611" s="305"/>
      <c r="E611" s="293"/>
      <c r="F611" s="293"/>
      <c r="G611" s="181"/>
      <c r="H611" s="181"/>
      <c r="I611" s="592"/>
    </row>
    <row r="612" spans="1:9" s="147" customFormat="1" ht="15" x14ac:dyDescent="0.2">
      <c r="A612" s="472">
        <v>593</v>
      </c>
      <c r="B612" s="516"/>
      <c r="C612" s="305"/>
      <c r="D612" s="305"/>
      <c r="E612" s="293"/>
      <c r="F612" s="293"/>
      <c r="G612" s="181"/>
      <c r="H612" s="181"/>
      <c r="I612" s="592"/>
    </row>
    <row r="613" spans="1:9" s="147" customFormat="1" ht="15" x14ac:dyDescent="0.2">
      <c r="A613" s="472">
        <v>594</v>
      </c>
      <c r="B613" s="516"/>
      <c r="C613" s="305"/>
      <c r="D613" s="305"/>
      <c r="E613" s="293"/>
      <c r="F613" s="293"/>
      <c r="G613" s="181"/>
      <c r="H613" s="181"/>
      <c r="I613" s="592"/>
    </row>
    <row r="614" spans="1:9" s="147" customFormat="1" ht="15" x14ac:dyDescent="0.2">
      <c r="A614" s="472">
        <v>595</v>
      </c>
      <c r="B614" s="516"/>
      <c r="C614" s="305"/>
      <c r="D614" s="305"/>
      <c r="E614" s="293"/>
      <c r="F614" s="293"/>
      <c r="G614" s="181"/>
      <c r="H614" s="181"/>
      <c r="I614" s="592"/>
    </row>
    <row r="615" spans="1:9" s="147" customFormat="1" ht="15" x14ac:dyDescent="0.2">
      <c r="A615" s="472">
        <v>596</v>
      </c>
      <c r="B615" s="516"/>
      <c r="C615" s="305"/>
      <c r="D615" s="305"/>
      <c r="E615" s="293"/>
      <c r="F615" s="293"/>
      <c r="G615" s="181"/>
      <c r="H615" s="181"/>
      <c r="I615" s="592"/>
    </row>
    <row r="616" spans="1:9" s="147" customFormat="1" ht="15" x14ac:dyDescent="0.2">
      <c r="A616" s="472">
        <v>597</v>
      </c>
      <c r="B616" s="516"/>
      <c r="C616" s="305"/>
      <c r="D616" s="305"/>
      <c r="E616" s="293"/>
      <c r="F616" s="293"/>
      <c r="G616" s="181"/>
      <c r="H616" s="181"/>
      <c r="I616" s="592"/>
    </row>
    <row r="617" spans="1:9" s="147" customFormat="1" ht="15" x14ac:dyDescent="0.2">
      <c r="A617" s="472">
        <v>598</v>
      </c>
      <c r="B617" s="516"/>
      <c r="C617" s="305"/>
      <c r="D617" s="305"/>
      <c r="E617" s="293"/>
      <c r="F617" s="293"/>
      <c r="G617" s="181"/>
      <c r="H617" s="181"/>
      <c r="I617" s="592"/>
    </row>
    <row r="618" spans="1:9" s="147" customFormat="1" ht="15" x14ac:dyDescent="0.2">
      <c r="A618" s="472">
        <v>599</v>
      </c>
      <c r="B618" s="516"/>
      <c r="C618" s="305"/>
      <c r="D618" s="305"/>
      <c r="E618" s="293"/>
      <c r="F618" s="293"/>
      <c r="G618" s="181"/>
      <c r="H618" s="181"/>
      <c r="I618" s="592"/>
    </row>
    <row r="619" spans="1:9" s="147" customFormat="1" ht="15" x14ac:dyDescent="0.2">
      <c r="A619" s="472">
        <v>600</v>
      </c>
      <c r="B619" s="516"/>
      <c r="C619" s="305"/>
      <c r="D619" s="305"/>
      <c r="E619" s="293"/>
      <c r="F619" s="293"/>
      <c r="G619" s="181"/>
      <c r="H619" s="181"/>
      <c r="I619" s="592"/>
    </row>
    <row r="620" spans="1:9" s="147" customFormat="1" ht="15" x14ac:dyDescent="0.2">
      <c r="A620" s="472">
        <v>601</v>
      </c>
      <c r="B620" s="516"/>
      <c r="C620" s="305"/>
      <c r="D620" s="305"/>
      <c r="E620" s="293"/>
      <c r="F620" s="293"/>
      <c r="G620" s="181"/>
      <c r="H620" s="181"/>
      <c r="I620" s="592"/>
    </row>
    <row r="621" spans="1:9" s="147" customFormat="1" ht="15" x14ac:dyDescent="0.2">
      <c r="A621" s="472">
        <v>602</v>
      </c>
      <c r="B621" s="516"/>
      <c r="C621" s="305"/>
      <c r="D621" s="305"/>
      <c r="E621" s="293"/>
      <c r="F621" s="293"/>
      <c r="G621" s="181"/>
      <c r="H621" s="181"/>
      <c r="I621" s="592"/>
    </row>
    <row r="622" spans="1:9" s="147" customFormat="1" ht="15" x14ac:dyDescent="0.2">
      <c r="A622" s="472">
        <v>603</v>
      </c>
      <c r="B622" s="516"/>
      <c r="C622" s="305"/>
      <c r="D622" s="305"/>
      <c r="E622" s="293"/>
      <c r="F622" s="293"/>
      <c r="G622" s="181"/>
      <c r="H622" s="181"/>
      <c r="I622" s="592"/>
    </row>
    <row r="623" spans="1:9" s="147" customFormat="1" ht="15" x14ac:dyDescent="0.2">
      <c r="A623" s="472">
        <v>604</v>
      </c>
      <c r="B623" s="516"/>
      <c r="C623" s="305"/>
      <c r="D623" s="305"/>
      <c r="E623" s="293"/>
      <c r="F623" s="293"/>
      <c r="G623" s="181"/>
      <c r="H623" s="181"/>
      <c r="I623" s="592"/>
    </row>
    <row r="624" spans="1:9" s="147" customFormat="1" ht="15" x14ac:dyDescent="0.2">
      <c r="A624" s="472">
        <v>605</v>
      </c>
      <c r="B624" s="516"/>
      <c r="C624" s="305"/>
      <c r="D624" s="305"/>
      <c r="E624" s="293"/>
      <c r="F624" s="293"/>
      <c r="G624" s="181"/>
      <c r="H624" s="181"/>
      <c r="I624" s="592"/>
    </row>
    <row r="625" spans="1:9" s="147" customFormat="1" ht="15" x14ac:dyDescent="0.2">
      <c r="A625" s="472">
        <v>606</v>
      </c>
      <c r="B625" s="516"/>
      <c r="C625" s="305"/>
      <c r="D625" s="305"/>
      <c r="E625" s="293"/>
      <c r="F625" s="293"/>
      <c r="G625" s="181"/>
      <c r="H625" s="181"/>
      <c r="I625" s="592"/>
    </row>
    <row r="626" spans="1:9" s="147" customFormat="1" ht="15" x14ac:dyDescent="0.2">
      <c r="A626" s="472">
        <v>607</v>
      </c>
      <c r="B626" s="516"/>
      <c r="C626" s="305"/>
      <c r="D626" s="305"/>
      <c r="E626" s="293"/>
      <c r="F626" s="293"/>
      <c r="G626" s="181"/>
      <c r="H626" s="181"/>
      <c r="I626" s="592"/>
    </row>
    <row r="627" spans="1:9" s="147" customFormat="1" ht="15" x14ac:dyDescent="0.2">
      <c r="A627" s="472">
        <v>608</v>
      </c>
      <c r="B627" s="516"/>
      <c r="C627" s="305"/>
      <c r="D627" s="305"/>
      <c r="E627" s="293"/>
      <c r="F627" s="293"/>
      <c r="G627" s="181"/>
      <c r="H627" s="181"/>
      <c r="I627" s="592"/>
    </row>
    <row r="628" spans="1:9" s="147" customFormat="1" ht="15" x14ac:dyDescent="0.2">
      <c r="A628" s="472">
        <v>609</v>
      </c>
      <c r="B628" s="516"/>
      <c r="C628" s="305"/>
      <c r="D628" s="305"/>
      <c r="E628" s="293"/>
      <c r="F628" s="293"/>
      <c r="G628" s="181"/>
      <c r="H628" s="181"/>
      <c r="I628" s="592"/>
    </row>
    <row r="629" spans="1:9" s="147" customFormat="1" ht="15" x14ac:dyDescent="0.2">
      <c r="A629" s="472">
        <v>610</v>
      </c>
      <c r="B629" s="516"/>
      <c r="C629" s="305"/>
      <c r="D629" s="305"/>
      <c r="E629" s="293"/>
      <c r="F629" s="293"/>
      <c r="G629" s="181"/>
      <c r="H629" s="181"/>
      <c r="I629" s="592"/>
    </row>
    <row r="630" spans="1:9" s="147" customFormat="1" ht="15" x14ac:dyDescent="0.2">
      <c r="A630" s="472">
        <v>611</v>
      </c>
      <c r="B630" s="516"/>
      <c r="C630" s="305"/>
      <c r="D630" s="305"/>
      <c r="E630" s="293"/>
      <c r="F630" s="293"/>
      <c r="G630" s="181"/>
      <c r="H630" s="181"/>
      <c r="I630" s="592"/>
    </row>
    <row r="631" spans="1:9" s="147" customFormat="1" ht="15" x14ac:dyDescent="0.2">
      <c r="A631" s="472">
        <v>612</v>
      </c>
      <c r="B631" s="516"/>
      <c r="C631" s="305"/>
      <c r="D631" s="305"/>
      <c r="E631" s="293"/>
      <c r="F631" s="293"/>
      <c r="G631" s="181"/>
      <c r="H631" s="181"/>
      <c r="I631" s="592"/>
    </row>
    <row r="632" spans="1:9" s="147" customFormat="1" ht="15" x14ac:dyDescent="0.2">
      <c r="A632" s="472">
        <v>613</v>
      </c>
      <c r="B632" s="516"/>
      <c r="C632" s="305"/>
      <c r="D632" s="305"/>
      <c r="E632" s="293"/>
      <c r="F632" s="293"/>
      <c r="G632" s="181"/>
      <c r="H632" s="181"/>
      <c r="I632" s="592"/>
    </row>
    <row r="633" spans="1:9" s="147" customFormat="1" ht="15" x14ac:dyDescent="0.2">
      <c r="A633" s="472">
        <v>614</v>
      </c>
      <c r="B633" s="516"/>
      <c r="C633" s="305"/>
      <c r="D633" s="305"/>
      <c r="E633" s="293"/>
      <c r="F633" s="293"/>
      <c r="G633" s="181"/>
      <c r="H633" s="181"/>
      <c r="I633" s="592"/>
    </row>
    <row r="634" spans="1:9" s="147" customFormat="1" ht="15" x14ac:dyDescent="0.2">
      <c r="A634" s="472">
        <v>615</v>
      </c>
      <c r="B634" s="516"/>
      <c r="C634" s="305"/>
      <c r="D634" s="305"/>
      <c r="E634" s="293"/>
      <c r="F634" s="293"/>
      <c r="G634" s="181"/>
      <c r="H634" s="181"/>
      <c r="I634" s="592"/>
    </row>
    <row r="635" spans="1:9" s="147" customFormat="1" ht="15" x14ac:dyDescent="0.2">
      <c r="A635" s="472">
        <v>616</v>
      </c>
      <c r="B635" s="516"/>
      <c r="C635" s="305"/>
      <c r="D635" s="305"/>
      <c r="E635" s="293"/>
      <c r="F635" s="293"/>
      <c r="G635" s="181"/>
      <c r="H635" s="181"/>
      <c r="I635" s="592"/>
    </row>
    <row r="636" spans="1:9" s="147" customFormat="1" ht="15" x14ac:dyDescent="0.2">
      <c r="A636" s="472">
        <v>617</v>
      </c>
      <c r="B636" s="516"/>
      <c r="C636" s="305"/>
      <c r="D636" s="305"/>
      <c r="E636" s="293"/>
      <c r="F636" s="293"/>
      <c r="G636" s="181"/>
      <c r="H636" s="181"/>
      <c r="I636" s="592"/>
    </row>
    <row r="637" spans="1:9" s="147" customFormat="1" ht="15" x14ac:dyDescent="0.2">
      <c r="A637" s="472">
        <v>618</v>
      </c>
      <c r="B637" s="516"/>
      <c r="C637" s="305"/>
      <c r="D637" s="305"/>
      <c r="E637" s="293"/>
      <c r="F637" s="293"/>
      <c r="G637" s="181"/>
      <c r="H637" s="181"/>
      <c r="I637" s="592"/>
    </row>
    <row r="638" spans="1:9" s="147" customFormat="1" ht="15" x14ac:dyDescent="0.2">
      <c r="A638" s="472">
        <v>619</v>
      </c>
      <c r="B638" s="516"/>
      <c r="C638" s="305"/>
      <c r="D638" s="305"/>
      <c r="E638" s="293"/>
      <c r="F638" s="293"/>
      <c r="G638" s="181"/>
      <c r="H638" s="181"/>
      <c r="I638" s="592"/>
    </row>
    <row r="639" spans="1:9" s="147" customFormat="1" ht="15" x14ac:dyDescent="0.2">
      <c r="A639" s="472">
        <v>620</v>
      </c>
      <c r="B639" s="516"/>
      <c r="C639" s="305"/>
      <c r="D639" s="305"/>
      <c r="E639" s="293"/>
      <c r="F639" s="293"/>
      <c r="G639" s="181"/>
      <c r="H639" s="181"/>
      <c r="I639" s="592"/>
    </row>
    <row r="640" spans="1:9" s="147" customFormat="1" ht="15" x14ac:dyDescent="0.2">
      <c r="A640" s="472">
        <v>621</v>
      </c>
      <c r="B640" s="516"/>
      <c r="C640" s="305"/>
      <c r="D640" s="305"/>
      <c r="E640" s="293"/>
      <c r="F640" s="293"/>
      <c r="G640" s="181"/>
      <c r="H640" s="181"/>
      <c r="I640" s="592"/>
    </row>
    <row r="641" spans="1:9" s="147" customFormat="1" ht="15" x14ac:dyDescent="0.2">
      <c r="A641" s="472">
        <v>622</v>
      </c>
      <c r="B641" s="516"/>
      <c r="C641" s="305"/>
      <c r="D641" s="305"/>
      <c r="E641" s="293"/>
      <c r="F641" s="293"/>
      <c r="G641" s="181"/>
      <c r="H641" s="181"/>
      <c r="I641" s="592"/>
    </row>
    <row r="642" spans="1:9" s="147" customFormat="1" ht="15" x14ac:dyDescent="0.2">
      <c r="A642" s="472">
        <v>623</v>
      </c>
      <c r="B642" s="516"/>
      <c r="C642" s="305"/>
      <c r="D642" s="305"/>
      <c r="E642" s="293"/>
      <c r="F642" s="293"/>
      <c r="G642" s="181"/>
      <c r="H642" s="181"/>
      <c r="I642" s="592"/>
    </row>
    <row r="643" spans="1:9" s="147" customFormat="1" ht="15" x14ac:dyDescent="0.2">
      <c r="A643" s="472">
        <v>624</v>
      </c>
      <c r="B643" s="516"/>
      <c r="C643" s="305"/>
      <c r="D643" s="305"/>
      <c r="E643" s="293"/>
      <c r="F643" s="293"/>
      <c r="G643" s="181"/>
      <c r="H643" s="181"/>
      <c r="I643" s="592"/>
    </row>
    <row r="644" spans="1:9" s="147" customFormat="1" ht="15" x14ac:dyDescent="0.2">
      <c r="A644" s="472">
        <v>625</v>
      </c>
      <c r="B644" s="516"/>
      <c r="C644" s="305"/>
      <c r="D644" s="305"/>
      <c r="E644" s="293"/>
      <c r="F644" s="293"/>
      <c r="G644" s="181"/>
      <c r="H644" s="181"/>
      <c r="I644" s="592"/>
    </row>
    <row r="645" spans="1:9" s="147" customFormat="1" ht="15" x14ac:dyDescent="0.2">
      <c r="A645" s="472">
        <v>626</v>
      </c>
      <c r="B645" s="516"/>
      <c r="C645" s="305"/>
      <c r="D645" s="305"/>
      <c r="E645" s="293"/>
      <c r="F645" s="293"/>
      <c r="G645" s="181"/>
      <c r="H645" s="181"/>
      <c r="I645" s="592"/>
    </row>
    <row r="646" spans="1:9" s="147" customFormat="1" ht="15" x14ac:dyDescent="0.2">
      <c r="A646" s="472">
        <v>627</v>
      </c>
      <c r="B646" s="516"/>
      <c r="C646" s="305"/>
      <c r="D646" s="305"/>
      <c r="E646" s="293"/>
      <c r="F646" s="293"/>
      <c r="G646" s="181"/>
      <c r="H646" s="181"/>
      <c r="I646" s="592"/>
    </row>
    <row r="647" spans="1:9" s="147" customFormat="1" ht="15" x14ac:dyDescent="0.2">
      <c r="A647" s="472">
        <v>628</v>
      </c>
      <c r="B647" s="516"/>
      <c r="C647" s="305"/>
      <c r="D647" s="305"/>
      <c r="E647" s="293"/>
      <c r="F647" s="293"/>
      <c r="G647" s="181"/>
      <c r="H647" s="181"/>
      <c r="I647" s="592"/>
    </row>
    <row r="648" spans="1:9" s="147" customFormat="1" ht="15" x14ac:dyDescent="0.2">
      <c r="A648" s="472">
        <v>629</v>
      </c>
      <c r="B648" s="516"/>
      <c r="C648" s="305"/>
      <c r="D648" s="305"/>
      <c r="E648" s="293"/>
      <c r="F648" s="293"/>
      <c r="G648" s="181"/>
      <c r="H648" s="181"/>
      <c r="I648" s="592"/>
    </row>
    <row r="649" spans="1:9" s="147" customFormat="1" ht="15" x14ac:dyDescent="0.2">
      <c r="A649" s="472">
        <v>630</v>
      </c>
      <c r="B649" s="516"/>
      <c r="C649" s="305"/>
      <c r="D649" s="305"/>
      <c r="E649" s="293"/>
      <c r="F649" s="293"/>
      <c r="G649" s="181"/>
      <c r="H649" s="181"/>
      <c r="I649" s="592"/>
    </row>
    <row r="650" spans="1:9" s="147" customFormat="1" ht="15" x14ac:dyDescent="0.2">
      <c r="A650" s="472">
        <v>631</v>
      </c>
      <c r="B650" s="516"/>
      <c r="C650" s="305"/>
      <c r="D650" s="305"/>
      <c r="E650" s="293"/>
      <c r="F650" s="293"/>
      <c r="G650" s="181"/>
      <c r="H650" s="181"/>
      <c r="I650" s="592"/>
    </row>
    <row r="651" spans="1:9" s="147" customFormat="1" ht="15" x14ac:dyDescent="0.2">
      <c r="A651" s="472">
        <v>632</v>
      </c>
      <c r="B651" s="516"/>
      <c r="C651" s="305"/>
      <c r="D651" s="305"/>
      <c r="E651" s="293"/>
      <c r="F651" s="293"/>
      <c r="G651" s="181"/>
      <c r="H651" s="181"/>
      <c r="I651" s="592"/>
    </row>
    <row r="652" spans="1:9" s="147" customFormat="1" ht="15" x14ac:dyDescent="0.2">
      <c r="A652" s="472">
        <v>633</v>
      </c>
      <c r="B652" s="516"/>
      <c r="C652" s="305"/>
      <c r="D652" s="305"/>
      <c r="E652" s="293"/>
      <c r="F652" s="293"/>
      <c r="G652" s="181"/>
      <c r="H652" s="181"/>
      <c r="I652" s="592"/>
    </row>
    <row r="653" spans="1:9" s="147" customFormat="1" ht="15" x14ac:dyDescent="0.2">
      <c r="A653" s="472">
        <v>634</v>
      </c>
      <c r="B653" s="516"/>
      <c r="C653" s="305"/>
      <c r="D653" s="305"/>
      <c r="E653" s="293"/>
      <c r="F653" s="293"/>
      <c r="G653" s="181"/>
      <c r="H653" s="181"/>
      <c r="I653" s="592"/>
    </row>
    <row r="654" spans="1:9" s="147" customFormat="1" ht="15" x14ac:dyDescent="0.2">
      <c r="A654" s="472">
        <v>635</v>
      </c>
      <c r="B654" s="516"/>
      <c r="C654" s="305"/>
      <c r="D654" s="305"/>
      <c r="E654" s="293"/>
      <c r="F654" s="293"/>
      <c r="G654" s="181"/>
      <c r="H654" s="181"/>
      <c r="I654" s="592"/>
    </row>
    <row r="655" spans="1:9" s="147" customFormat="1" ht="15" x14ac:dyDescent="0.2">
      <c r="A655" s="472">
        <v>636</v>
      </c>
      <c r="B655" s="516"/>
      <c r="C655" s="305"/>
      <c r="D655" s="305"/>
      <c r="E655" s="293"/>
      <c r="F655" s="293"/>
      <c r="G655" s="181"/>
      <c r="H655" s="181"/>
      <c r="I655" s="592"/>
    </row>
    <row r="656" spans="1:9" s="147" customFormat="1" ht="15" x14ac:dyDescent="0.2">
      <c r="A656" s="472">
        <v>637</v>
      </c>
      <c r="B656" s="516"/>
      <c r="C656" s="305"/>
      <c r="D656" s="305"/>
      <c r="E656" s="293"/>
      <c r="F656" s="293"/>
      <c r="G656" s="181"/>
      <c r="H656" s="181"/>
      <c r="I656" s="592"/>
    </row>
    <row r="657" spans="1:9" s="147" customFormat="1" ht="15" x14ac:dyDescent="0.2">
      <c r="A657" s="472">
        <v>638</v>
      </c>
      <c r="B657" s="516"/>
      <c r="C657" s="305"/>
      <c r="D657" s="305"/>
      <c r="E657" s="293"/>
      <c r="F657" s="293"/>
      <c r="G657" s="181"/>
      <c r="H657" s="181"/>
      <c r="I657" s="592"/>
    </row>
    <row r="658" spans="1:9" s="147" customFormat="1" ht="15" x14ac:dyDescent="0.2">
      <c r="A658" s="472">
        <v>639</v>
      </c>
      <c r="B658" s="516"/>
      <c r="C658" s="305"/>
      <c r="D658" s="305"/>
      <c r="E658" s="293"/>
      <c r="F658" s="293"/>
      <c r="G658" s="181"/>
      <c r="H658" s="181"/>
      <c r="I658" s="592"/>
    </row>
    <row r="659" spans="1:9" s="147" customFormat="1" ht="15" x14ac:dyDescent="0.2">
      <c r="A659" s="472">
        <v>640</v>
      </c>
      <c r="B659" s="516"/>
      <c r="C659" s="305"/>
      <c r="D659" s="305"/>
      <c r="E659" s="293"/>
      <c r="F659" s="293"/>
      <c r="G659" s="181"/>
      <c r="H659" s="181"/>
      <c r="I659" s="592"/>
    </row>
    <row r="660" spans="1:9" s="147" customFormat="1" ht="15" x14ac:dyDescent="0.2">
      <c r="A660" s="472">
        <v>641</v>
      </c>
      <c r="B660" s="516"/>
      <c r="C660" s="305"/>
      <c r="D660" s="305"/>
      <c r="E660" s="293"/>
      <c r="F660" s="293"/>
      <c r="G660" s="181"/>
      <c r="H660" s="181"/>
      <c r="I660" s="592"/>
    </row>
    <row r="661" spans="1:9" s="147" customFormat="1" ht="15" x14ac:dyDescent="0.2">
      <c r="A661" s="472">
        <v>642</v>
      </c>
      <c r="B661" s="516"/>
      <c r="C661" s="305"/>
      <c r="D661" s="305"/>
      <c r="E661" s="293"/>
      <c r="F661" s="293"/>
      <c r="G661" s="181"/>
      <c r="H661" s="181"/>
      <c r="I661" s="592"/>
    </row>
    <row r="662" spans="1:9" s="147" customFormat="1" ht="15" x14ac:dyDescent="0.2">
      <c r="A662" s="472">
        <v>643</v>
      </c>
      <c r="B662" s="516"/>
      <c r="C662" s="305"/>
      <c r="D662" s="305"/>
      <c r="E662" s="293"/>
      <c r="F662" s="293"/>
      <c r="G662" s="181"/>
      <c r="H662" s="181"/>
      <c r="I662" s="592"/>
    </row>
    <row r="663" spans="1:9" s="147" customFormat="1" ht="15" x14ac:dyDescent="0.2">
      <c r="A663" s="472">
        <v>644</v>
      </c>
      <c r="B663" s="516"/>
      <c r="C663" s="305"/>
      <c r="D663" s="305"/>
      <c r="E663" s="293"/>
      <c r="F663" s="293"/>
      <c r="G663" s="181"/>
      <c r="H663" s="181"/>
      <c r="I663" s="592"/>
    </row>
    <row r="664" spans="1:9" s="147" customFormat="1" ht="15" x14ac:dyDescent="0.2">
      <c r="A664" s="472">
        <v>645</v>
      </c>
      <c r="B664" s="516"/>
      <c r="C664" s="305"/>
      <c r="D664" s="305"/>
      <c r="E664" s="293"/>
      <c r="F664" s="293"/>
      <c r="G664" s="181"/>
      <c r="H664" s="181"/>
      <c r="I664" s="592"/>
    </row>
    <row r="665" spans="1:9" s="147" customFormat="1" ht="15" x14ac:dyDescent="0.2">
      <c r="A665" s="472">
        <v>646</v>
      </c>
      <c r="B665" s="516"/>
      <c r="C665" s="305"/>
      <c r="D665" s="305"/>
      <c r="E665" s="293"/>
      <c r="F665" s="293"/>
      <c r="G665" s="181"/>
      <c r="H665" s="181"/>
      <c r="I665" s="592"/>
    </row>
    <row r="666" spans="1:9" s="147" customFormat="1" ht="15" x14ac:dyDescent="0.2">
      <c r="A666" s="472">
        <v>647</v>
      </c>
      <c r="B666" s="516"/>
      <c r="C666" s="305"/>
      <c r="D666" s="305"/>
      <c r="E666" s="293"/>
      <c r="F666" s="293"/>
      <c r="G666" s="181"/>
      <c r="H666" s="181"/>
      <c r="I666" s="592"/>
    </row>
    <row r="667" spans="1:9" s="147" customFormat="1" ht="15" x14ac:dyDescent="0.2">
      <c r="A667" s="472">
        <v>648</v>
      </c>
      <c r="B667" s="516"/>
      <c r="C667" s="305"/>
      <c r="D667" s="305"/>
      <c r="E667" s="293"/>
      <c r="F667" s="293"/>
      <c r="G667" s="181"/>
      <c r="H667" s="181"/>
      <c r="I667" s="592"/>
    </row>
    <row r="668" spans="1:9" s="147" customFormat="1" ht="15" x14ac:dyDescent="0.2">
      <c r="A668" s="472">
        <v>649</v>
      </c>
      <c r="B668" s="516"/>
      <c r="C668" s="305"/>
      <c r="D668" s="305"/>
      <c r="E668" s="293"/>
      <c r="F668" s="293"/>
      <c r="G668" s="181"/>
      <c r="H668" s="181"/>
      <c r="I668" s="592"/>
    </row>
    <row r="669" spans="1:9" s="147" customFormat="1" ht="15" x14ac:dyDescent="0.2">
      <c r="A669" s="472">
        <v>650</v>
      </c>
      <c r="B669" s="516"/>
      <c r="C669" s="305"/>
      <c r="D669" s="305"/>
      <c r="E669" s="293"/>
      <c r="F669" s="293"/>
      <c r="G669" s="181"/>
      <c r="H669" s="181"/>
      <c r="I669" s="592"/>
    </row>
    <row r="670" spans="1:9" s="147" customFormat="1" ht="15" x14ac:dyDescent="0.2">
      <c r="A670" s="472">
        <v>651</v>
      </c>
      <c r="B670" s="516"/>
      <c r="C670" s="305"/>
      <c r="D670" s="305"/>
      <c r="E670" s="293"/>
      <c r="F670" s="293"/>
      <c r="G670" s="181"/>
      <c r="H670" s="181"/>
      <c r="I670" s="592"/>
    </row>
    <row r="671" spans="1:9" s="147" customFormat="1" ht="15" x14ac:dyDescent="0.2">
      <c r="A671" s="472">
        <v>652</v>
      </c>
      <c r="B671" s="516"/>
      <c r="C671" s="305"/>
      <c r="D671" s="305"/>
      <c r="E671" s="293"/>
      <c r="F671" s="293"/>
      <c r="G671" s="181"/>
      <c r="H671" s="181"/>
      <c r="I671" s="592"/>
    </row>
    <row r="672" spans="1:9" s="147" customFormat="1" ht="15" x14ac:dyDescent="0.2">
      <c r="A672" s="472">
        <v>653</v>
      </c>
      <c r="B672" s="516"/>
      <c r="C672" s="305"/>
      <c r="D672" s="305"/>
      <c r="E672" s="293"/>
      <c r="F672" s="293"/>
      <c r="G672" s="181"/>
      <c r="H672" s="181"/>
      <c r="I672" s="592"/>
    </row>
    <row r="673" spans="1:9" s="147" customFormat="1" ht="15" x14ac:dyDescent="0.2">
      <c r="A673" s="472">
        <v>654</v>
      </c>
      <c r="B673" s="516"/>
      <c r="C673" s="305"/>
      <c r="D673" s="305"/>
      <c r="E673" s="293"/>
      <c r="F673" s="293"/>
      <c r="G673" s="181"/>
      <c r="H673" s="181"/>
      <c r="I673" s="592"/>
    </row>
    <row r="674" spans="1:9" s="147" customFormat="1" ht="15" x14ac:dyDescent="0.2">
      <c r="A674" s="472">
        <v>655</v>
      </c>
      <c r="B674" s="516"/>
      <c r="C674" s="305"/>
      <c r="D674" s="305"/>
      <c r="E674" s="293"/>
      <c r="F674" s="293"/>
      <c r="G674" s="181"/>
      <c r="H674" s="181"/>
      <c r="I674" s="592"/>
    </row>
    <row r="675" spans="1:9" s="147" customFormat="1" ht="15" x14ac:dyDescent="0.2">
      <c r="A675" s="472">
        <v>656</v>
      </c>
      <c r="B675" s="516"/>
      <c r="C675" s="305"/>
      <c r="D675" s="305"/>
      <c r="E675" s="293"/>
      <c r="F675" s="293"/>
      <c r="G675" s="181"/>
      <c r="H675" s="181"/>
      <c r="I675" s="592"/>
    </row>
    <row r="676" spans="1:9" s="147" customFormat="1" ht="15" x14ac:dyDescent="0.2">
      <c r="A676" s="472">
        <v>657</v>
      </c>
      <c r="B676" s="516"/>
      <c r="C676" s="305"/>
      <c r="D676" s="305"/>
      <c r="E676" s="293"/>
      <c r="F676" s="293"/>
      <c r="G676" s="181"/>
      <c r="H676" s="181"/>
      <c r="I676" s="592"/>
    </row>
    <row r="677" spans="1:9" s="147" customFormat="1" ht="15" x14ac:dyDescent="0.2">
      <c r="A677" s="472">
        <v>658</v>
      </c>
      <c r="B677" s="516"/>
      <c r="C677" s="305"/>
      <c r="D677" s="305"/>
      <c r="E677" s="293"/>
      <c r="F677" s="293"/>
      <c r="G677" s="181"/>
      <c r="H677" s="181"/>
      <c r="I677" s="592"/>
    </row>
    <row r="678" spans="1:9" s="147" customFormat="1" ht="15" x14ac:dyDescent="0.2">
      <c r="A678" s="472">
        <v>659</v>
      </c>
      <c r="B678" s="516"/>
      <c r="C678" s="305"/>
      <c r="D678" s="305"/>
      <c r="E678" s="293"/>
      <c r="F678" s="293"/>
      <c r="G678" s="181"/>
      <c r="H678" s="181"/>
      <c r="I678" s="592"/>
    </row>
    <row r="679" spans="1:9" s="147" customFormat="1" ht="15" x14ac:dyDescent="0.2">
      <c r="A679" s="472">
        <v>660</v>
      </c>
      <c r="B679" s="516"/>
      <c r="C679" s="305"/>
      <c r="D679" s="305"/>
      <c r="E679" s="293"/>
      <c r="F679" s="293"/>
      <c r="G679" s="181"/>
      <c r="H679" s="181"/>
      <c r="I679" s="592"/>
    </row>
    <row r="680" spans="1:9" s="147" customFormat="1" ht="15" x14ac:dyDescent="0.2">
      <c r="A680" s="472">
        <v>661</v>
      </c>
      <c r="B680" s="516"/>
      <c r="C680" s="305"/>
      <c r="D680" s="305"/>
      <c r="E680" s="293"/>
      <c r="F680" s="293"/>
      <c r="G680" s="181"/>
      <c r="H680" s="181"/>
      <c r="I680" s="592"/>
    </row>
    <row r="681" spans="1:9" s="147" customFormat="1" ht="15" x14ac:dyDescent="0.2">
      <c r="A681" s="472">
        <v>662</v>
      </c>
      <c r="B681" s="516"/>
      <c r="C681" s="305"/>
      <c r="D681" s="305"/>
      <c r="E681" s="293"/>
      <c r="F681" s="293"/>
      <c r="G681" s="181"/>
      <c r="H681" s="181"/>
      <c r="I681" s="592"/>
    </row>
    <row r="682" spans="1:9" s="147" customFormat="1" ht="15" x14ac:dyDescent="0.2">
      <c r="A682" s="472">
        <v>663</v>
      </c>
      <c r="B682" s="516"/>
      <c r="C682" s="305"/>
      <c r="D682" s="305"/>
      <c r="E682" s="293"/>
      <c r="F682" s="293"/>
      <c r="G682" s="181"/>
      <c r="H682" s="181"/>
      <c r="I682" s="592"/>
    </row>
    <row r="683" spans="1:9" s="147" customFormat="1" ht="15" x14ac:dyDescent="0.2">
      <c r="A683" s="472">
        <v>664</v>
      </c>
      <c r="B683" s="516"/>
      <c r="C683" s="305"/>
      <c r="D683" s="305"/>
      <c r="E683" s="293"/>
      <c r="F683" s="293"/>
      <c r="G683" s="181"/>
      <c r="H683" s="181"/>
      <c r="I683" s="592"/>
    </row>
    <row r="684" spans="1:9" s="147" customFormat="1" ht="15" x14ac:dyDescent="0.2">
      <c r="A684" s="472">
        <v>665</v>
      </c>
      <c r="B684" s="516"/>
      <c r="C684" s="305"/>
      <c r="D684" s="305"/>
      <c r="E684" s="293"/>
      <c r="F684" s="293"/>
      <c r="G684" s="181"/>
      <c r="H684" s="181"/>
      <c r="I684" s="592"/>
    </row>
    <row r="685" spans="1:9" s="147" customFormat="1" ht="15" x14ac:dyDescent="0.2">
      <c r="A685" s="472">
        <v>666</v>
      </c>
      <c r="B685" s="516"/>
      <c r="C685" s="305"/>
      <c r="D685" s="305"/>
      <c r="E685" s="293"/>
      <c r="F685" s="293"/>
      <c r="G685" s="181"/>
      <c r="H685" s="181"/>
      <c r="I685" s="592"/>
    </row>
    <row r="686" spans="1:9" s="147" customFormat="1" ht="15" x14ac:dyDescent="0.2">
      <c r="A686" s="472">
        <v>667</v>
      </c>
      <c r="B686" s="516"/>
      <c r="C686" s="305"/>
      <c r="D686" s="305"/>
      <c r="E686" s="293"/>
      <c r="F686" s="293"/>
      <c r="G686" s="181"/>
      <c r="H686" s="181"/>
      <c r="I686" s="592"/>
    </row>
    <row r="687" spans="1:9" s="147" customFormat="1" ht="15" x14ac:dyDescent="0.2">
      <c r="A687" s="472">
        <v>668</v>
      </c>
      <c r="B687" s="516"/>
      <c r="C687" s="305"/>
      <c r="D687" s="305"/>
      <c r="E687" s="293"/>
      <c r="F687" s="293"/>
      <c r="G687" s="181"/>
      <c r="H687" s="181"/>
      <c r="I687" s="592"/>
    </row>
    <row r="688" spans="1:9" s="147" customFormat="1" ht="15" x14ac:dyDescent="0.2">
      <c r="A688" s="472">
        <v>669</v>
      </c>
      <c r="B688" s="516"/>
      <c r="C688" s="305"/>
      <c r="D688" s="305"/>
      <c r="E688" s="293"/>
      <c r="F688" s="293"/>
      <c r="G688" s="181"/>
      <c r="H688" s="181"/>
      <c r="I688" s="592"/>
    </row>
    <row r="689" spans="1:9" s="147" customFormat="1" ht="15" x14ac:dyDescent="0.2">
      <c r="A689" s="472">
        <v>670</v>
      </c>
      <c r="B689" s="516"/>
      <c r="C689" s="305"/>
      <c r="D689" s="305"/>
      <c r="E689" s="293"/>
      <c r="F689" s="293"/>
      <c r="G689" s="181"/>
      <c r="H689" s="181"/>
      <c r="I689" s="592"/>
    </row>
    <row r="690" spans="1:9" s="147" customFormat="1" ht="15" x14ac:dyDescent="0.2">
      <c r="A690" s="472">
        <v>671</v>
      </c>
      <c r="B690" s="516"/>
      <c r="C690" s="305"/>
      <c r="D690" s="305"/>
      <c r="E690" s="293"/>
      <c r="F690" s="293"/>
      <c r="G690" s="181"/>
      <c r="H690" s="181"/>
      <c r="I690" s="592"/>
    </row>
    <row r="691" spans="1:9" s="147" customFormat="1" ht="15" x14ac:dyDescent="0.2">
      <c r="A691" s="472">
        <v>672</v>
      </c>
      <c r="B691" s="516"/>
      <c r="C691" s="305"/>
      <c r="D691" s="305"/>
      <c r="E691" s="293"/>
      <c r="F691" s="293"/>
      <c r="G691" s="181"/>
      <c r="H691" s="181"/>
      <c r="I691" s="592"/>
    </row>
    <row r="692" spans="1:9" s="147" customFormat="1" ht="15" x14ac:dyDescent="0.2">
      <c r="A692" s="472">
        <v>673</v>
      </c>
      <c r="B692" s="516"/>
      <c r="C692" s="305"/>
      <c r="D692" s="305"/>
      <c r="E692" s="293"/>
      <c r="F692" s="293"/>
      <c r="G692" s="181"/>
      <c r="H692" s="181"/>
      <c r="I692" s="592"/>
    </row>
    <row r="693" spans="1:9" s="147" customFormat="1" ht="15" x14ac:dyDescent="0.2">
      <c r="A693" s="472">
        <v>674</v>
      </c>
      <c r="B693" s="516"/>
      <c r="C693" s="305"/>
      <c r="D693" s="305"/>
      <c r="E693" s="293"/>
      <c r="F693" s="293"/>
      <c r="G693" s="181"/>
      <c r="H693" s="181"/>
      <c r="I693" s="592"/>
    </row>
    <row r="694" spans="1:9" s="147" customFormat="1" ht="15" x14ac:dyDescent="0.2">
      <c r="A694" s="472">
        <v>675</v>
      </c>
      <c r="B694" s="516"/>
      <c r="C694" s="305"/>
      <c r="D694" s="305"/>
      <c r="E694" s="293"/>
      <c r="F694" s="293"/>
      <c r="G694" s="181"/>
      <c r="H694" s="181"/>
      <c r="I694" s="592"/>
    </row>
    <row r="695" spans="1:9" s="147" customFormat="1" ht="15" x14ac:dyDescent="0.2">
      <c r="A695" s="472">
        <v>676</v>
      </c>
      <c r="B695" s="516"/>
      <c r="C695" s="305"/>
      <c r="D695" s="305"/>
      <c r="E695" s="293"/>
      <c r="F695" s="293"/>
      <c r="G695" s="181"/>
      <c r="H695" s="181"/>
      <c r="I695" s="592"/>
    </row>
    <row r="696" spans="1:9" s="147" customFormat="1" ht="15" x14ac:dyDescent="0.2">
      <c r="A696" s="472">
        <v>677</v>
      </c>
      <c r="B696" s="516"/>
      <c r="C696" s="305"/>
      <c r="D696" s="305"/>
      <c r="E696" s="293"/>
      <c r="F696" s="293"/>
      <c r="G696" s="181"/>
      <c r="H696" s="181"/>
      <c r="I696" s="592"/>
    </row>
    <row r="697" spans="1:9" s="147" customFormat="1" ht="15" x14ac:dyDescent="0.2">
      <c r="A697" s="472">
        <v>678</v>
      </c>
      <c r="B697" s="516"/>
      <c r="C697" s="305"/>
      <c r="D697" s="305"/>
      <c r="E697" s="293"/>
      <c r="F697" s="293"/>
      <c r="G697" s="181"/>
      <c r="H697" s="181"/>
      <c r="I697" s="592"/>
    </row>
    <row r="698" spans="1:9" s="147" customFormat="1" ht="15" x14ac:dyDescent="0.2">
      <c r="A698" s="472">
        <v>679</v>
      </c>
      <c r="B698" s="516"/>
      <c r="C698" s="305"/>
      <c r="D698" s="305"/>
      <c r="E698" s="293"/>
      <c r="F698" s="293"/>
      <c r="G698" s="181"/>
      <c r="H698" s="181"/>
      <c r="I698" s="592"/>
    </row>
    <row r="699" spans="1:9" s="147" customFormat="1" ht="15" x14ac:dyDescent="0.2">
      <c r="A699" s="472">
        <v>680</v>
      </c>
      <c r="B699" s="516"/>
      <c r="C699" s="305"/>
      <c r="D699" s="305"/>
      <c r="E699" s="293"/>
      <c r="F699" s="293"/>
      <c r="G699" s="181"/>
      <c r="H699" s="181"/>
      <c r="I699" s="592"/>
    </row>
    <row r="700" spans="1:9" s="147" customFormat="1" ht="15" x14ac:dyDescent="0.2">
      <c r="A700" s="472">
        <v>681</v>
      </c>
      <c r="B700" s="516"/>
      <c r="C700" s="305"/>
      <c r="D700" s="305"/>
      <c r="E700" s="293"/>
      <c r="F700" s="293"/>
      <c r="G700" s="181"/>
      <c r="H700" s="181"/>
      <c r="I700" s="592"/>
    </row>
    <row r="701" spans="1:9" s="147" customFormat="1" ht="15" x14ac:dyDescent="0.2">
      <c r="A701" s="472">
        <v>682</v>
      </c>
      <c r="B701" s="516"/>
      <c r="C701" s="305"/>
      <c r="D701" s="305"/>
      <c r="E701" s="293"/>
      <c r="F701" s="293"/>
      <c r="G701" s="181"/>
      <c r="H701" s="181"/>
      <c r="I701" s="592"/>
    </row>
    <row r="702" spans="1:9" s="147" customFormat="1" ht="15" x14ac:dyDescent="0.2">
      <c r="A702" s="472">
        <v>683</v>
      </c>
      <c r="B702" s="516"/>
      <c r="C702" s="305"/>
      <c r="D702" s="305"/>
      <c r="E702" s="293"/>
      <c r="F702" s="293"/>
      <c r="G702" s="181"/>
      <c r="H702" s="181"/>
      <c r="I702" s="592"/>
    </row>
    <row r="703" spans="1:9" s="147" customFormat="1" ht="15" x14ac:dyDescent="0.2">
      <c r="A703" s="472">
        <v>684</v>
      </c>
      <c r="B703" s="516"/>
      <c r="C703" s="305"/>
      <c r="D703" s="305"/>
      <c r="E703" s="293"/>
      <c r="F703" s="293"/>
      <c r="G703" s="181"/>
      <c r="H703" s="181"/>
      <c r="I703" s="592"/>
    </row>
    <row r="704" spans="1:9" s="147" customFormat="1" ht="15" x14ac:dyDescent="0.2">
      <c r="A704" s="472">
        <v>685</v>
      </c>
      <c r="B704" s="516"/>
      <c r="C704" s="305"/>
      <c r="D704" s="305"/>
      <c r="E704" s="293"/>
      <c r="F704" s="293"/>
      <c r="G704" s="181"/>
      <c r="H704" s="181"/>
      <c r="I704" s="592"/>
    </row>
    <row r="705" spans="1:9" s="147" customFormat="1" ht="15" x14ac:dyDescent="0.2">
      <c r="A705" s="472">
        <v>686</v>
      </c>
      <c r="B705" s="516"/>
      <c r="C705" s="305"/>
      <c r="D705" s="305"/>
      <c r="E705" s="293"/>
      <c r="F705" s="293"/>
      <c r="G705" s="181"/>
      <c r="H705" s="181"/>
      <c r="I705" s="592"/>
    </row>
    <row r="706" spans="1:9" s="147" customFormat="1" ht="15" x14ac:dyDescent="0.2">
      <c r="A706" s="472">
        <v>687</v>
      </c>
      <c r="B706" s="516"/>
      <c r="C706" s="305"/>
      <c r="D706" s="305"/>
      <c r="E706" s="293"/>
      <c r="F706" s="293"/>
      <c r="G706" s="181"/>
      <c r="H706" s="181"/>
      <c r="I706" s="592"/>
    </row>
    <row r="707" spans="1:9" s="147" customFormat="1" ht="15" x14ac:dyDescent="0.2">
      <c r="A707" s="472">
        <v>688</v>
      </c>
      <c r="B707" s="516"/>
      <c r="C707" s="305"/>
      <c r="D707" s="305"/>
      <c r="E707" s="293"/>
      <c r="F707" s="293"/>
      <c r="G707" s="181"/>
      <c r="H707" s="181"/>
      <c r="I707" s="592"/>
    </row>
    <row r="708" spans="1:9" s="147" customFormat="1" ht="15" x14ac:dyDescent="0.2">
      <c r="A708" s="472">
        <v>689</v>
      </c>
      <c r="B708" s="516"/>
      <c r="C708" s="305"/>
      <c r="D708" s="305"/>
      <c r="E708" s="293"/>
      <c r="F708" s="293"/>
      <c r="G708" s="181"/>
      <c r="H708" s="181"/>
      <c r="I708" s="592"/>
    </row>
    <row r="709" spans="1:9" s="147" customFormat="1" ht="15" x14ac:dyDescent="0.2">
      <c r="A709" s="472">
        <v>690</v>
      </c>
      <c r="B709" s="516"/>
      <c r="C709" s="305"/>
      <c r="D709" s="305"/>
      <c r="E709" s="293"/>
      <c r="F709" s="293"/>
      <c r="G709" s="181"/>
      <c r="H709" s="181"/>
      <c r="I709" s="592"/>
    </row>
    <row r="710" spans="1:9" s="147" customFormat="1" ht="15" x14ac:dyDescent="0.2">
      <c r="A710" s="472">
        <v>691</v>
      </c>
      <c r="B710" s="516"/>
      <c r="C710" s="305"/>
      <c r="D710" s="305"/>
      <c r="E710" s="293"/>
      <c r="F710" s="293"/>
      <c r="G710" s="181"/>
      <c r="H710" s="181"/>
      <c r="I710" s="592"/>
    </row>
    <row r="711" spans="1:9" s="147" customFormat="1" ht="15" x14ac:dyDescent="0.2">
      <c r="A711" s="472">
        <v>692</v>
      </c>
      <c r="B711" s="516"/>
      <c r="C711" s="305"/>
      <c r="D711" s="305"/>
      <c r="E711" s="293"/>
      <c r="F711" s="293"/>
      <c r="G711" s="181"/>
      <c r="H711" s="181"/>
      <c r="I711" s="592"/>
    </row>
    <row r="712" spans="1:9" s="147" customFormat="1" ht="15" x14ac:dyDescent="0.2">
      <c r="A712" s="472">
        <v>693</v>
      </c>
      <c r="B712" s="516"/>
      <c r="C712" s="305"/>
      <c r="D712" s="305"/>
      <c r="E712" s="293"/>
      <c r="F712" s="293"/>
      <c r="G712" s="181"/>
      <c r="H712" s="181"/>
      <c r="I712" s="592"/>
    </row>
    <row r="713" spans="1:9" s="147" customFormat="1" ht="15" x14ac:dyDescent="0.2">
      <c r="A713" s="472">
        <v>694</v>
      </c>
      <c r="B713" s="516"/>
      <c r="C713" s="305"/>
      <c r="D713" s="305"/>
      <c r="E713" s="293"/>
      <c r="F713" s="293"/>
      <c r="G713" s="181"/>
      <c r="H713" s="181"/>
      <c r="I713" s="592"/>
    </row>
    <row r="714" spans="1:9" s="147" customFormat="1" ht="15" x14ac:dyDescent="0.2">
      <c r="A714" s="472">
        <v>695</v>
      </c>
      <c r="B714" s="516"/>
      <c r="C714" s="305"/>
      <c r="D714" s="305"/>
      <c r="E714" s="293"/>
      <c r="F714" s="293"/>
      <c r="G714" s="181"/>
      <c r="H714" s="181"/>
      <c r="I714" s="592"/>
    </row>
    <row r="715" spans="1:9" s="147" customFormat="1" ht="15" x14ac:dyDescent="0.2">
      <c r="A715" s="472">
        <v>696</v>
      </c>
      <c r="B715" s="516"/>
      <c r="C715" s="305"/>
      <c r="D715" s="305"/>
      <c r="E715" s="293"/>
      <c r="F715" s="293"/>
      <c r="G715" s="181"/>
      <c r="H715" s="181"/>
      <c r="I715" s="592"/>
    </row>
    <row r="716" spans="1:9" s="147" customFormat="1" ht="15" x14ac:dyDescent="0.2">
      <c r="A716" s="472">
        <v>697</v>
      </c>
      <c r="B716" s="516"/>
      <c r="C716" s="305"/>
      <c r="D716" s="305"/>
      <c r="E716" s="293"/>
      <c r="F716" s="293"/>
      <c r="G716" s="181"/>
      <c r="H716" s="181"/>
      <c r="I716" s="592"/>
    </row>
    <row r="717" spans="1:9" s="147" customFormat="1" ht="15" x14ac:dyDescent="0.2">
      <c r="A717" s="472">
        <v>698</v>
      </c>
      <c r="B717" s="516"/>
      <c r="C717" s="305"/>
      <c r="D717" s="305"/>
      <c r="E717" s="293"/>
      <c r="F717" s="293"/>
      <c r="G717" s="181"/>
      <c r="H717" s="181"/>
      <c r="I717" s="592"/>
    </row>
    <row r="718" spans="1:9" s="147" customFormat="1" ht="15" x14ac:dyDescent="0.2">
      <c r="A718" s="472">
        <v>699</v>
      </c>
      <c r="B718" s="516"/>
      <c r="C718" s="305"/>
      <c r="D718" s="305"/>
      <c r="E718" s="293"/>
      <c r="F718" s="293"/>
      <c r="G718" s="181"/>
      <c r="H718" s="181"/>
      <c r="I718" s="592"/>
    </row>
    <row r="719" spans="1:9" s="147" customFormat="1" ht="15" x14ac:dyDescent="0.2">
      <c r="A719" s="472">
        <v>700</v>
      </c>
      <c r="B719" s="516"/>
      <c r="C719" s="305"/>
      <c r="D719" s="305"/>
      <c r="E719" s="293"/>
      <c r="F719" s="293"/>
      <c r="G719" s="181"/>
      <c r="H719" s="181"/>
      <c r="I719" s="592"/>
    </row>
    <row r="720" spans="1:9" s="147" customFormat="1" ht="15" x14ac:dyDescent="0.2">
      <c r="A720" s="472">
        <v>701</v>
      </c>
      <c r="B720" s="516"/>
      <c r="C720" s="305"/>
      <c r="D720" s="305"/>
      <c r="E720" s="293"/>
      <c r="F720" s="293"/>
      <c r="G720" s="181"/>
      <c r="H720" s="181"/>
      <c r="I720" s="592"/>
    </row>
    <row r="721" spans="1:9" s="147" customFormat="1" ht="15" x14ac:dyDescent="0.2">
      <c r="A721" s="472">
        <v>702</v>
      </c>
      <c r="B721" s="516"/>
      <c r="C721" s="305"/>
      <c r="D721" s="305"/>
      <c r="E721" s="293"/>
      <c r="F721" s="293"/>
      <c r="G721" s="181"/>
      <c r="H721" s="181"/>
      <c r="I721" s="592"/>
    </row>
    <row r="722" spans="1:9" s="147" customFormat="1" ht="15" x14ac:dyDescent="0.2">
      <c r="A722" s="472">
        <v>703</v>
      </c>
      <c r="B722" s="516"/>
      <c r="C722" s="305"/>
      <c r="D722" s="305"/>
      <c r="E722" s="293"/>
      <c r="F722" s="293"/>
      <c r="G722" s="181"/>
      <c r="H722" s="181"/>
      <c r="I722" s="592"/>
    </row>
    <row r="723" spans="1:9" s="147" customFormat="1" ht="15" x14ac:dyDescent="0.2">
      <c r="A723" s="472">
        <v>704</v>
      </c>
      <c r="B723" s="516"/>
      <c r="C723" s="305"/>
      <c r="D723" s="305"/>
      <c r="E723" s="293"/>
      <c r="F723" s="293"/>
      <c r="G723" s="181"/>
      <c r="H723" s="181"/>
      <c r="I723" s="592"/>
    </row>
    <row r="724" spans="1:9" s="147" customFormat="1" ht="15" x14ac:dyDescent="0.2">
      <c r="A724" s="472">
        <v>705</v>
      </c>
      <c r="B724" s="516"/>
      <c r="C724" s="305"/>
      <c r="D724" s="305"/>
      <c r="E724" s="293"/>
      <c r="F724" s="293"/>
      <c r="G724" s="181"/>
      <c r="H724" s="181"/>
      <c r="I724" s="592"/>
    </row>
    <row r="725" spans="1:9" s="147" customFormat="1" ht="15" x14ac:dyDescent="0.2">
      <c r="A725" s="472">
        <v>706</v>
      </c>
      <c r="B725" s="516"/>
      <c r="C725" s="305"/>
      <c r="D725" s="305"/>
      <c r="E725" s="293"/>
      <c r="F725" s="293"/>
      <c r="G725" s="181"/>
      <c r="H725" s="181"/>
      <c r="I725" s="592"/>
    </row>
    <row r="726" spans="1:9" s="147" customFormat="1" ht="15" x14ac:dyDescent="0.2">
      <c r="A726" s="472">
        <v>707</v>
      </c>
      <c r="B726" s="516"/>
      <c r="C726" s="305"/>
      <c r="D726" s="305"/>
      <c r="E726" s="293"/>
      <c r="F726" s="293"/>
      <c r="G726" s="181"/>
      <c r="H726" s="181"/>
      <c r="I726" s="592"/>
    </row>
    <row r="727" spans="1:9" s="147" customFormat="1" ht="15" x14ac:dyDescent="0.2">
      <c r="A727" s="472">
        <v>708</v>
      </c>
      <c r="B727" s="516"/>
      <c r="C727" s="305"/>
      <c r="D727" s="305"/>
      <c r="E727" s="293"/>
      <c r="F727" s="293"/>
      <c r="G727" s="181"/>
      <c r="H727" s="181"/>
      <c r="I727" s="592"/>
    </row>
    <row r="728" spans="1:9" s="147" customFormat="1" ht="15" x14ac:dyDescent="0.2">
      <c r="A728" s="472">
        <v>709</v>
      </c>
      <c r="B728" s="516"/>
      <c r="C728" s="305"/>
      <c r="D728" s="305"/>
      <c r="E728" s="293"/>
      <c r="F728" s="293"/>
      <c r="G728" s="181"/>
      <c r="H728" s="181"/>
      <c r="I728" s="592"/>
    </row>
    <row r="729" spans="1:9" s="147" customFormat="1" ht="15" x14ac:dyDescent="0.2">
      <c r="A729" s="472">
        <v>710</v>
      </c>
      <c r="B729" s="516"/>
      <c r="C729" s="305"/>
      <c r="D729" s="305"/>
      <c r="E729" s="293"/>
      <c r="F729" s="293"/>
      <c r="G729" s="181"/>
      <c r="H729" s="181"/>
      <c r="I729" s="592"/>
    </row>
    <row r="730" spans="1:9" s="147" customFormat="1" ht="15" x14ac:dyDescent="0.2">
      <c r="A730" s="472">
        <v>711</v>
      </c>
      <c r="B730" s="516"/>
      <c r="C730" s="305"/>
      <c r="D730" s="305"/>
      <c r="E730" s="293"/>
      <c r="F730" s="293"/>
      <c r="G730" s="181"/>
      <c r="H730" s="181"/>
      <c r="I730" s="592"/>
    </row>
    <row r="731" spans="1:9" s="147" customFormat="1" ht="15" x14ac:dyDescent="0.2">
      <c r="A731" s="472">
        <v>712</v>
      </c>
      <c r="B731" s="516"/>
      <c r="C731" s="305"/>
      <c r="D731" s="305"/>
      <c r="E731" s="293"/>
      <c r="F731" s="293"/>
      <c r="G731" s="181"/>
      <c r="H731" s="181"/>
      <c r="I731" s="592"/>
    </row>
    <row r="732" spans="1:9" s="147" customFormat="1" ht="15" x14ac:dyDescent="0.2">
      <c r="A732" s="472">
        <v>713</v>
      </c>
      <c r="B732" s="516"/>
      <c r="C732" s="305"/>
      <c r="D732" s="305"/>
      <c r="E732" s="293"/>
      <c r="F732" s="293"/>
      <c r="G732" s="181"/>
      <c r="H732" s="181"/>
      <c r="I732" s="592"/>
    </row>
    <row r="733" spans="1:9" s="147" customFormat="1" ht="15" x14ac:dyDescent="0.2">
      <c r="A733" s="472">
        <v>714</v>
      </c>
      <c r="B733" s="516"/>
      <c r="C733" s="305"/>
      <c r="D733" s="305"/>
      <c r="E733" s="293"/>
      <c r="F733" s="293"/>
      <c r="G733" s="181"/>
      <c r="H733" s="181"/>
      <c r="I733" s="592"/>
    </row>
    <row r="734" spans="1:9" s="147" customFormat="1" ht="15" x14ac:dyDescent="0.2">
      <c r="A734" s="472">
        <v>715</v>
      </c>
      <c r="B734" s="516"/>
      <c r="C734" s="305"/>
      <c r="D734" s="305"/>
      <c r="E734" s="293"/>
      <c r="F734" s="293"/>
      <c r="G734" s="181"/>
      <c r="H734" s="181"/>
      <c r="I734" s="592"/>
    </row>
    <row r="735" spans="1:9" s="147" customFormat="1" ht="15" x14ac:dyDescent="0.2">
      <c r="A735" s="472">
        <v>716</v>
      </c>
      <c r="B735" s="516"/>
      <c r="C735" s="305"/>
      <c r="D735" s="305"/>
      <c r="E735" s="293"/>
      <c r="F735" s="293"/>
      <c r="G735" s="181"/>
      <c r="H735" s="181"/>
      <c r="I735" s="592"/>
    </row>
    <row r="736" spans="1:9" s="147" customFormat="1" ht="15" x14ac:dyDescent="0.2">
      <c r="A736" s="472">
        <v>717</v>
      </c>
      <c r="B736" s="516"/>
      <c r="C736" s="305"/>
      <c r="D736" s="305"/>
      <c r="E736" s="293"/>
      <c r="F736" s="293"/>
      <c r="G736" s="181"/>
      <c r="H736" s="181"/>
      <c r="I736" s="592"/>
    </row>
    <row r="737" spans="1:9" s="147" customFormat="1" ht="15" x14ac:dyDescent="0.2">
      <c r="A737" s="472">
        <v>718</v>
      </c>
      <c r="B737" s="516"/>
      <c r="C737" s="305"/>
      <c r="D737" s="305"/>
      <c r="E737" s="293"/>
      <c r="F737" s="293"/>
      <c r="G737" s="181"/>
      <c r="H737" s="181"/>
      <c r="I737" s="592"/>
    </row>
    <row r="738" spans="1:9" s="147" customFormat="1" ht="15" x14ac:dyDescent="0.2">
      <c r="A738" s="472">
        <v>719</v>
      </c>
      <c r="B738" s="516"/>
      <c r="C738" s="305"/>
      <c r="D738" s="305"/>
      <c r="E738" s="293"/>
      <c r="F738" s="293"/>
      <c r="G738" s="181"/>
      <c r="H738" s="181"/>
      <c r="I738" s="592"/>
    </row>
    <row r="739" spans="1:9" s="147" customFormat="1" ht="15" x14ac:dyDescent="0.2">
      <c r="A739" s="472">
        <v>720</v>
      </c>
      <c r="B739" s="516"/>
      <c r="C739" s="305"/>
      <c r="D739" s="305"/>
      <c r="E739" s="293"/>
      <c r="F739" s="293"/>
      <c r="G739" s="181"/>
      <c r="H739" s="181"/>
      <c r="I739" s="592"/>
    </row>
    <row r="740" spans="1:9" s="147" customFormat="1" ht="15" x14ac:dyDescent="0.2">
      <c r="A740" s="472">
        <v>721</v>
      </c>
      <c r="B740" s="516"/>
      <c r="C740" s="305"/>
      <c r="D740" s="305"/>
      <c r="E740" s="293"/>
      <c r="F740" s="293"/>
      <c r="G740" s="181"/>
      <c r="H740" s="181"/>
      <c r="I740" s="592"/>
    </row>
    <row r="741" spans="1:9" s="147" customFormat="1" ht="15" x14ac:dyDescent="0.2">
      <c r="A741" s="472">
        <v>722</v>
      </c>
      <c r="B741" s="516"/>
      <c r="C741" s="305"/>
      <c r="D741" s="305"/>
      <c r="E741" s="293"/>
      <c r="F741" s="293"/>
      <c r="G741" s="181"/>
      <c r="H741" s="181"/>
      <c r="I741" s="592"/>
    </row>
    <row r="742" spans="1:9" s="147" customFormat="1" ht="15" x14ac:dyDescent="0.2">
      <c r="A742" s="472">
        <v>723</v>
      </c>
      <c r="B742" s="516"/>
      <c r="C742" s="305"/>
      <c r="D742" s="305"/>
      <c r="E742" s="293"/>
      <c r="F742" s="293"/>
      <c r="G742" s="181"/>
      <c r="H742" s="181"/>
      <c r="I742" s="592"/>
    </row>
    <row r="743" spans="1:9" s="147" customFormat="1" ht="15" x14ac:dyDescent="0.2">
      <c r="A743" s="472">
        <v>724</v>
      </c>
      <c r="B743" s="516"/>
      <c r="C743" s="305"/>
      <c r="D743" s="305"/>
      <c r="E743" s="293"/>
      <c r="F743" s="293"/>
      <c r="G743" s="181"/>
      <c r="H743" s="181"/>
      <c r="I743" s="592"/>
    </row>
    <row r="744" spans="1:9" s="147" customFormat="1" ht="15" x14ac:dyDescent="0.2">
      <c r="A744" s="472">
        <v>725</v>
      </c>
      <c r="B744" s="516"/>
      <c r="C744" s="305"/>
      <c r="D744" s="305"/>
      <c r="E744" s="293"/>
      <c r="F744" s="293"/>
      <c r="G744" s="181"/>
      <c r="H744" s="181"/>
      <c r="I744" s="592"/>
    </row>
    <row r="745" spans="1:9" s="147" customFormat="1" ht="15" x14ac:dyDescent="0.2">
      <c r="A745" s="472">
        <v>726</v>
      </c>
      <c r="B745" s="516"/>
      <c r="C745" s="305"/>
      <c r="D745" s="305"/>
      <c r="E745" s="293"/>
      <c r="F745" s="293"/>
      <c r="G745" s="181"/>
      <c r="H745" s="181"/>
      <c r="I745" s="592"/>
    </row>
    <row r="746" spans="1:9" s="147" customFormat="1" ht="15" x14ac:dyDescent="0.2">
      <c r="A746" s="472">
        <v>727</v>
      </c>
      <c r="B746" s="516"/>
      <c r="C746" s="305"/>
      <c r="D746" s="305"/>
      <c r="E746" s="293"/>
      <c r="F746" s="293"/>
      <c r="G746" s="181"/>
      <c r="H746" s="181"/>
      <c r="I746" s="592"/>
    </row>
    <row r="747" spans="1:9" s="147" customFormat="1" ht="15" x14ac:dyDescent="0.2">
      <c r="A747" s="472">
        <v>728</v>
      </c>
      <c r="B747" s="516"/>
      <c r="C747" s="305"/>
      <c r="D747" s="305"/>
      <c r="E747" s="293"/>
      <c r="F747" s="293"/>
      <c r="G747" s="181"/>
      <c r="H747" s="181"/>
      <c r="I747" s="592"/>
    </row>
    <row r="748" spans="1:9" s="147" customFormat="1" ht="15" x14ac:dyDescent="0.2">
      <c r="A748" s="472">
        <v>729</v>
      </c>
      <c r="B748" s="516"/>
      <c r="C748" s="305"/>
      <c r="D748" s="305"/>
      <c r="E748" s="293"/>
      <c r="F748" s="293"/>
      <c r="G748" s="181"/>
      <c r="H748" s="181"/>
      <c r="I748" s="592"/>
    </row>
    <row r="749" spans="1:9" s="147" customFormat="1" ht="15" x14ac:dyDescent="0.2">
      <c r="A749" s="472">
        <v>730</v>
      </c>
      <c r="B749" s="516"/>
      <c r="C749" s="305"/>
      <c r="D749" s="305"/>
      <c r="E749" s="293"/>
      <c r="F749" s="293"/>
      <c r="G749" s="181"/>
      <c r="H749" s="181"/>
      <c r="I749" s="592"/>
    </row>
    <row r="750" spans="1:9" s="147" customFormat="1" ht="15" x14ac:dyDescent="0.2">
      <c r="A750" s="472">
        <v>731</v>
      </c>
      <c r="B750" s="516"/>
      <c r="C750" s="305"/>
      <c r="D750" s="305"/>
      <c r="E750" s="293"/>
      <c r="F750" s="293"/>
      <c r="G750" s="181"/>
      <c r="H750" s="181"/>
      <c r="I750" s="592"/>
    </row>
    <row r="751" spans="1:9" s="147" customFormat="1" ht="15" x14ac:dyDescent="0.2">
      <c r="A751" s="472">
        <v>732</v>
      </c>
      <c r="B751" s="516"/>
      <c r="C751" s="305"/>
      <c r="D751" s="305"/>
      <c r="E751" s="293"/>
      <c r="F751" s="293"/>
      <c r="G751" s="181"/>
      <c r="H751" s="181"/>
      <c r="I751" s="592"/>
    </row>
    <row r="752" spans="1:9" s="147" customFormat="1" ht="15" x14ac:dyDescent="0.2">
      <c r="A752" s="472">
        <v>733</v>
      </c>
      <c r="B752" s="516"/>
      <c r="C752" s="305"/>
      <c r="D752" s="305"/>
      <c r="E752" s="293"/>
      <c r="F752" s="293"/>
      <c r="G752" s="181"/>
      <c r="H752" s="181"/>
      <c r="I752" s="592"/>
    </row>
    <row r="753" spans="1:9" s="147" customFormat="1" ht="15" x14ac:dyDescent="0.2">
      <c r="A753" s="472">
        <v>734</v>
      </c>
      <c r="B753" s="516"/>
      <c r="C753" s="305"/>
      <c r="D753" s="305"/>
      <c r="E753" s="293"/>
      <c r="F753" s="293"/>
      <c r="G753" s="181"/>
      <c r="H753" s="181"/>
      <c r="I753" s="592"/>
    </row>
    <row r="754" spans="1:9" s="147" customFormat="1" ht="15" x14ac:dyDescent="0.2">
      <c r="A754" s="472">
        <v>735</v>
      </c>
      <c r="B754" s="516"/>
      <c r="C754" s="305"/>
      <c r="D754" s="305"/>
      <c r="E754" s="293"/>
      <c r="F754" s="293"/>
      <c r="G754" s="181"/>
      <c r="H754" s="181"/>
      <c r="I754" s="592"/>
    </row>
    <row r="755" spans="1:9" s="147" customFormat="1" ht="15" x14ac:dyDescent="0.2">
      <c r="A755" s="472">
        <v>736</v>
      </c>
      <c r="B755" s="516"/>
      <c r="C755" s="305"/>
      <c r="D755" s="305"/>
      <c r="E755" s="293"/>
      <c r="F755" s="293"/>
      <c r="G755" s="181"/>
      <c r="H755" s="181"/>
      <c r="I755" s="592"/>
    </row>
    <row r="756" spans="1:9" s="147" customFormat="1" ht="15" x14ac:dyDescent="0.2">
      <c r="A756" s="472">
        <v>737</v>
      </c>
      <c r="B756" s="516"/>
      <c r="C756" s="305"/>
      <c r="D756" s="305"/>
      <c r="E756" s="293"/>
      <c r="F756" s="293"/>
      <c r="G756" s="181"/>
      <c r="H756" s="181"/>
      <c r="I756" s="592"/>
    </row>
    <row r="757" spans="1:9" s="147" customFormat="1" ht="15" x14ac:dyDescent="0.2">
      <c r="A757" s="472">
        <v>738</v>
      </c>
      <c r="B757" s="516"/>
      <c r="C757" s="305"/>
      <c r="D757" s="305"/>
      <c r="E757" s="293"/>
      <c r="F757" s="293"/>
      <c r="G757" s="181"/>
      <c r="H757" s="181"/>
      <c r="I757" s="592"/>
    </row>
    <row r="758" spans="1:9" s="147" customFormat="1" ht="15" x14ac:dyDescent="0.2">
      <c r="A758" s="472">
        <v>739</v>
      </c>
      <c r="B758" s="516"/>
      <c r="C758" s="305"/>
      <c r="D758" s="305"/>
      <c r="E758" s="293"/>
      <c r="F758" s="293"/>
      <c r="G758" s="181"/>
      <c r="H758" s="181"/>
      <c r="I758" s="592"/>
    </row>
    <row r="759" spans="1:9" s="147" customFormat="1" ht="15" x14ac:dyDescent="0.2">
      <c r="A759" s="472">
        <v>740</v>
      </c>
      <c r="B759" s="516"/>
      <c r="C759" s="305"/>
      <c r="D759" s="305"/>
      <c r="E759" s="293"/>
      <c r="F759" s="293"/>
      <c r="G759" s="181"/>
      <c r="H759" s="181"/>
      <c r="I759" s="592"/>
    </row>
    <row r="760" spans="1:9" s="147" customFormat="1" ht="15" x14ac:dyDescent="0.2">
      <c r="A760" s="472">
        <v>741</v>
      </c>
      <c r="B760" s="516"/>
      <c r="C760" s="305"/>
      <c r="D760" s="305"/>
      <c r="E760" s="293"/>
      <c r="F760" s="293"/>
      <c r="G760" s="181"/>
      <c r="H760" s="181"/>
      <c r="I760" s="592"/>
    </row>
    <row r="761" spans="1:9" s="147" customFormat="1" ht="15" x14ac:dyDescent="0.2">
      <c r="A761" s="472">
        <v>742</v>
      </c>
      <c r="B761" s="516"/>
      <c r="C761" s="305"/>
      <c r="D761" s="305"/>
      <c r="E761" s="293"/>
      <c r="F761" s="293"/>
      <c r="G761" s="181"/>
      <c r="H761" s="181"/>
      <c r="I761" s="592"/>
    </row>
    <row r="762" spans="1:9" s="147" customFormat="1" ht="15" x14ac:dyDescent="0.2">
      <c r="A762" s="472">
        <v>743</v>
      </c>
      <c r="B762" s="516"/>
      <c r="C762" s="305"/>
      <c r="D762" s="305"/>
      <c r="E762" s="293"/>
      <c r="F762" s="293"/>
      <c r="G762" s="181"/>
      <c r="H762" s="181"/>
      <c r="I762" s="592"/>
    </row>
    <row r="763" spans="1:9" s="147" customFormat="1" ht="15" x14ac:dyDescent="0.2">
      <c r="A763" s="472">
        <v>744</v>
      </c>
      <c r="B763" s="516"/>
      <c r="C763" s="305"/>
      <c r="D763" s="305"/>
      <c r="E763" s="293"/>
      <c r="F763" s="293"/>
      <c r="G763" s="181"/>
      <c r="H763" s="181"/>
      <c r="I763" s="592"/>
    </row>
    <row r="764" spans="1:9" s="147" customFormat="1" ht="15" x14ac:dyDescent="0.2">
      <c r="A764" s="472">
        <v>745</v>
      </c>
      <c r="B764" s="516"/>
      <c r="C764" s="305"/>
      <c r="D764" s="305"/>
      <c r="E764" s="293"/>
      <c r="F764" s="293"/>
      <c r="G764" s="181"/>
      <c r="H764" s="181"/>
      <c r="I764" s="592"/>
    </row>
    <row r="765" spans="1:9" s="147" customFormat="1" ht="15" x14ac:dyDescent="0.2">
      <c r="A765" s="472">
        <v>746</v>
      </c>
      <c r="B765" s="516"/>
      <c r="C765" s="305"/>
      <c r="D765" s="305"/>
      <c r="E765" s="293"/>
      <c r="F765" s="293"/>
      <c r="G765" s="181"/>
      <c r="H765" s="181"/>
      <c r="I765" s="592"/>
    </row>
    <row r="766" spans="1:9" s="147" customFormat="1" ht="15" x14ac:dyDescent="0.2">
      <c r="A766" s="472">
        <v>747</v>
      </c>
      <c r="B766" s="516"/>
      <c r="C766" s="305"/>
      <c r="D766" s="305"/>
      <c r="E766" s="293"/>
      <c r="F766" s="293"/>
      <c r="G766" s="181"/>
      <c r="H766" s="181"/>
      <c r="I766" s="592"/>
    </row>
    <row r="767" spans="1:9" s="147" customFormat="1" ht="15" x14ac:dyDescent="0.2">
      <c r="A767" s="472">
        <v>748</v>
      </c>
      <c r="B767" s="516"/>
      <c r="C767" s="305"/>
      <c r="D767" s="305"/>
      <c r="E767" s="293"/>
      <c r="F767" s="293"/>
      <c r="G767" s="181"/>
      <c r="H767" s="181"/>
      <c r="I767" s="592"/>
    </row>
    <row r="768" spans="1:9" s="147" customFormat="1" ht="15" x14ac:dyDescent="0.2">
      <c r="A768" s="472">
        <v>749</v>
      </c>
      <c r="B768" s="516"/>
      <c r="C768" s="305"/>
      <c r="D768" s="305"/>
      <c r="E768" s="293"/>
      <c r="F768" s="293"/>
      <c r="G768" s="181"/>
      <c r="H768" s="181"/>
      <c r="I768" s="592"/>
    </row>
    <row r="769" spans="1:9" s="147" customFormat="1" ht="15" x14ac:dyDescent="0.2">
      <c r="A769" s="472">
        <v>750</v>
      </c>
      <c r="B769" s="516"/>
      <c r="C769" s="305"/>
      <c r="D769" s="305"/>
      <c r="E769" s="293"/>
      <c r="F769" s="293"/>
      <c r="G769" s="181"/>
      <c r="H769" s="181"/>
      <c r="I769" s="592"/>
    </row>
    <row r="770" spans="1:9" s="147" customFormat="1" ht="15" x14ac:dyDescent="0.2">
      <c r="A770" s="472">
        <v>751</v>
      </c>
      <c r="B770" s="516"/>
      <c r="C770" s="305"/>
      <c r="D770" s="305"/>
      <c r="E770" s="293"/>
      <c r="F770" s="293"/>
      <c r="G770" s="181"/>
      <c r="H770" s="181"/>
      <c r="I770" s="592"/>
    </row>
    <row r="771" spans="1:9" s="147" customFormat="1" ht="15" x14ac:dyDescent="0.2">
      <c r="A771" s="472">
        <v>752</v>
      </c>
      <c r="B771" s="516"/>
      <c r="C771" s="305"/>
      <c r="D771" s="305"/>
      <c r="E771" s="293"/>
      <c r="F771" s="293"/>
      <c r="G771" s="181"/>
      <c r="H771" s="181"/>
      <c r="I771" s="592"/>
    </row>
    <row r="772" spans="1:9" s="147" customFormat="1" ht="15" x14ac:dyDescent="0.2">
      <c r="A772" s="472">
        <v>753</v>
      </c>
      <c r="B772" s="516"/>
      <c r="C772" s="305"/>
      <c r="D772" s="305"/>
      <c r="E772" s="293"/>
      <c r="F772" s="293"/>
      <c r="G772" s="181"/>
      <c r="H772" s="181"/>
      <c r="I772" s="592"/>
    </row>
    <row r="773" spans="1:9" s="147" customFormat="1" ht="15" x14ac:dyDescent="0.2">
      <c r="A773" s="472">
        <v>754</v>
      </c>
      <c r="B773" s="516"/>
      <c r="C773" s="305"/>
      <c r="D773" s="305"/>
      <c r="E773" s="293"/>
      <c r="F773" s="293"/>
      <c r="G773" s="181"/>
      <c r="H773" s="181"/>
      <c r="I773" s="592"/>
    </row>
    <row r="774" spans="1:9" s="147" customFormat="1" ht="15" x14ac:dyDescent="0.2">
      <c r="A774" s="472">
        <v>755</v>
      </c>
      <c r="B774" s="516"/>
      <c r="C774" s="305"/>
      <c r="D774" s="305"/>
      <c r="E774" s="293"/>
      <c r="F774" s="293"/>
      <c r="G774" s="181"/>
      <c r="H774" s="181"/>
      <c r="I774" s="592"/>
    </row>
    <row r="775" spans="1:9" s="147" customFormat="1" ht="15" x14ac:dyDescent="0.2">
      <c r="A775" s="472">
        <v>756</v>
      </c>
      <c r="B775" s="516"/>
      <c r="C775" s="305"/>
      <c r="D775" s="305"/>
      <c r="E775" s="293"/>
      <c r="F775" s="293"/>
      <c r="G775" s="181"/>
      <c r="H775" s="181"/>
      <c r="I775" s="592"/>
    </row>
    <row r="776" spans="1:9" s="147" customFormat="1" ht="15" x14ac:dyDescent="0.2">
      <c r="A776" s="472">
        <v>757</v>
      </c>
      <c r="B776" s="516"/>
      <c r="C776" s="305"/>
      <c r="D776" s="305"/>
      <c r="E776" s="293"/>
      <c r="F776" s="293"/>
      <c r="G776" s="181"/>
      <c r="H776" s="181"/>
      <c r="I776" s="592"/>
    </row>
    <row r="777" spans="1:9" s="147" customFormat="1" ht="15" x14ac:dyDescent="0.2">
      <c r="A777" s="472">
        <v>758</v>
      </c>
      <c r="B777" s="516"/>
      <c r="C777" s="305"/>
      <c r="D777" s="305"/>
      <c r="E777" s="293"/>
      <c r="F777" s="293"/>
      <c r="G777" s="181"/>
      <c r="H777" s="181"/>
      <c r="I777" s="592"/>
    </row>
    <row r="778" spans="1:9" s="147" customFormat="1" ht="15" x14ac:dyDescent="0.2">
      <c r="A778" s="472">
        <v>759</v>
      </c>
      <c r="B778" s="516"/>
      <c r="C778" s="305"/>
      <c r="D778" s="305"/>
      <c r="E778" s="293"/>
      <c r="F778" s="293"/>
      <c r="G778" s="181"/>
      <c r="H778" s="181"/>
      <c r="I778" s="592"/>
    </row>
    <row r="779" spans="1:9" s="147" customFormat="1" ht="15" x14ac:dyDescent="0.2">
      <c r="A779" s="472">
        <v>760</v>
      </c>
      <c r="B779" s="516"/>
      <c r="C779" s="305"/>
      <c r="D779" s="305"/>
      <c r="E779" s="293"/>
      <c r="F779" s="293"/>
      <c r="G779" s="181"/>
      <c r="H779" s="181"/>
      <c r="I779" s="592"/>
    </row>
    <row r="780" spans="1:9" s="147" customFormat="1" ht="15" x14ac:dyDescent="0.2">
      <c r="A780" s="472">
        <v>761</v>
      </c>
      <c r="B780" s="516"/>
      <c r="C780" s="305"/>
      <c r="D780" s="305"/>
      <c r="E780" s="293"/>
      <c r="F780" s="293"/>
      <c r="G780" s="181"/>
      <c r="H780" s="181"/>
      <c r="I780" s="592"/>
    </row>
    <row r="781" spans="1:9" s="147" customFormat="1" ht="15" x14ac:dyDescent="0.2">
      <c r="A781" s="472">
        <v>762</v>
      </c>
      <c r="B781" s="516"/>
      <c r="C781" s="305"/>
      <c r="D781" s="305"/>
      <c r="E781" s="293"/>
      <c r="F781" s="293"/>
      <c r="G781" s="181"/>
      <c r="H781" s="181"/>
      <c r="I781" s="592"/>
    </row>
    <row r="782" spans="1:9" s="147" customFormat="1" ht="15" x14ac:dyDescent="0.2">
      <c r="A782" s="472">
        <v>763</v>
      </c>
      <c r="B782" s="516"/>
      <c r="C782" s="305"/>
      <c r="D782" s="305"/>
      <c r="E782" s="293"/>
      <c r="F782" s="293"/>
      <c r="G782" s="181"/>
      <c r="H782" s="181"/>
      <c r="I782" s="592"/>
    </row>
    <row r="783" spans="1:9" s="147" customFormat="1" ht="15" x14ac:dyDescent="0.2">
      <c r="A783" s="472">
        <v>764</v>
      </c>
      <c r="B783" s="516"/>
      <c r="C783" s="305"/>
      <c r="D783" s="305"/>
      <c r="E783" s="293"/>
      <c r="F783" s="293"/>
      <c r="G783" s="181"/>
      <c r="H783" s="181"/>
      <c r="I783" s="592"/>
    </row>
    <row r="784" spans="1:9" s="147" customFormat="1" ht="15" x14ac:dyDescent="0.2">
      <c r="A784" s="472">
        <v>765</v>
      </c>
      <c r="B784" s="516"/>
      <c r="C784" s="305"/>
      <c r="D784" s="305"/>
      <c r="E784" s="293"/>
      <c r="F784" s="293"/>
      <c r="G784" s="181"/>
      <c r="H784" s="181"/>
      <c r="I784" s="592"/>
    </row>
    <row r="785" spans="1:9" s="147" customFormat="1" ht="15" x14ac:dyDescent="0.2">
      <c r="A785" s="472">
        <v>766</v>
      </c>
      <c r="B785" s="516"/>
      <c r="C785" s="305"/>
      <c r="D785" s="305"/>
      <c r="E785" s="293"/>
      <c r="F785" s="293"/>
      <c r="G785" s="181"/>
      <c r="H785" s="181"/>
      <c r="I785" s="592"/>
    </row>
    <row r="786" spans="1:9" s="147" customFormat="1" ht="15" x14ac:dyDescent="0.2">
      <c r="A786" s="472">
        <v>767</v>
      </c>
      <c r="B786" s="516"/>
      <c r="C786" s="305"/>
      <c r="D786" s="305"/>
      <c r="E786" s="293"/>
      <c r="F786" s="293"/>
      <c r="G786" s="181"/>
      <c r="H786" s="181"/>
      <c r="I786" s="592"/>
    </row>
    <row r="787" spans="1:9" s="147" customFormat="1" ht="15" x14ac:dyDescent="0.2">
      <c r="A787" s="472">
        <v>768</v>
      </c>
      <c r="B787" s="516"/>
      <c r="C787" s="305"/>
      <c r="D787" s="305"/>
      <c r="E787" s="293"/>
      <c r="F787" s="293"/>
      <c r="G787" s="181"/>
      <c r="H787" s="181"/>
      <c r="I787" s="592"/>
    </row>
    <row r="788" spans="1:9" s="147" customFormat="1" ht="15" x14ac:dyDescent="0.2">
      <c r="A788" s="472">
        <v>769</v>
      </c>
      <c r="B788" s="516"/>
      <c r="C788" s="305"/>
      <c r="D788" s="305"/>
      <c r="E788" s="293"/>
      <c r="F788" s="293"/>
      <c r="G788" s="181"/>
      <c r="H788" s="181"/>
      <c r="I788" s="592"/>
    </row>
    <row r="789" spans="1:9" s="147" customFormat="1" ht="15" x14ac:dyDescent="0.2">
      <c r="A789" s="472">
        <v>770</v>
      </c>
      <c r="B789" s="516"/>
      <c r="C789" s="305"/>
      <c r="D789" s="305"/>
      <c r="E789" s="293"/>
      <c r="F789" s="293"/>
      <c r="G789" s="181"/>
      <c r="H789" s="181"/>
      <c r="I789" s="592"/>
    </row>
    <row r="790" spans="1:9" s="147" customFormat="1" ht="15" x14ac:dyDescent="0.2">
      <c r="A790" s="472">
        <v>771</v>
      </c>
      <c r="B790" s="516"/>
      <c r="C790" s="305"/>
      <c r="D790" s="305"/>
      <c r="E790" s="293"/>
      <c r="F790" s="293"/>
      <c r="G790" s="181"/>
      <c r="H790" s="181"/>
      <c r="I790" s="592"/>
    </row>
    <row r="791" spans="1:9" s="147" customFormat="1" ht="15" x14ac:dyDescent="0.2">
      <c r="A791" s="472">
        <v>772</v>
      </c>
      <c r="B791" s="516"/>
      <c r="C791" s="305"/>
      <c r="D791" s="305"/>
      <c r="E791" s="293"/>
      <c r="F791" s="293"/>
      <c r="G791" s="181"/>
      <c r="H791" s="181"/>
      <c r="I791" s="592"/>
    </row>
    <row r="792" spans="1:9" s="147" customFormat="1" ht="15" x14ac:dyDescent="0.2">
      <c r="A792" s="472">
        <v>773</v>
      </c>
      <c r="B792" s="516"/>
      <c r="C792" s="305"/>
      <c r="D792" s="305"/>
      <c r="E792" s="293"/>
      <c r="F792" s="293"/>
      <c r="G792" s="181"/>
      <c r="H792" s="181"/>
      <c r="I792" s="592"/>
    </row>
    <row r="793" spans="1:9" s="147" customFormat="1" ht="15" x14ac:dyDescent="0.2">
      <c r="A793" s="472">
        <v>774</v>
      </c>
      <c r="B793" s="516"/>
      <c r="C793" s="305"/>
      <c r="D793" s="305"/>
      <c r="E793" s="293"/>
      <c r="F793" s="293"/>
      <c r="G793" s="181"/>
      <c r="H793" s="181"/>
      <c r="I793" s="592"/>
    </row>
    <row r="794" spans="1:9" s="147" customFormat="1" ht="15" x14ac:dyDescent="0.2">
      <c r="A794" s="472">
        <v>775</v>
      </c>
      <c r="B794" s="516"/>
      <c r="C794" s="305"/>
      <c r="D794" s="305"/>
      <c r="E794" s="293"/>
      <c r="F794" s="293"/>
      <c r="G794" s="181"/>
      <c r="H794" s="181"/>
      <c r="I794" s="592"/>
    </row>
    <row r="795" spans="1:9" s="147" customFormat="1" ht="15" x14ac:dyDescent="0.2">
      <c r="A795" s="472">
        <v>776</v>
      </c>
      <c r="B795" s="516"/>
      <c r="C795" s="305"/>
      <c r="D795" s="305"/>
      <c r="E795" s="293"/>
      <c r="F795" s="293"/>
      <c r="G795" s="181"/>
      <c r="H795" s="181"/>
      <c r="I795" s="592"/>
    </row>
    <row r="796" spans="1:9" s="147" customFormat="1" ht="15" x14ac:dyDescent="0.2">
      <c r="A796" s="472">
        <v>777</v>
      </c>
      <c r="B796" s="516"/>
      <c r="C796" s="305"/>
      <c r="D796" s="305"/>
      <c r="E796" s="293"/>
      <c r="F796" s="293"/>
      <c r="G796" s="181"/>
      <c r="H796" s="181"/>
      <c r="I796" s="592"/>
    </row>
    <row r="797" spans="1:9" s="147" customFormat="1" ht="15" x14ac:dyDescent="0.2">
      <c r="A797" s="472">
        <v>778</v>
      </c>
      <c r="B797" s="516"/>
      <c r="C797" s="305"/>
      <c r="D797" s="305"/>
      <c r="E797" s="293"/>
      <c r="F797" s="293"/>
      <c r="G797" s="181"/>
      <c r="H797" s="181"/>
      <c r="I797" s="592"/>
    </row>
    <row r="798" spans="1:9" s="147" customFormat="1" ht="15" x14ac:dyDescent="0.2">
      <c r="A798" s="472">
        <v>779</v>
      </c>
      <c r="B798" s="516"/>
      <c r="C798" s="305"/>
      <c r="D798" s="305"/>
      <c r="E798" s="293"/>
      <c r="F798" s="293"/>
      <c r="G798" s="181"/>
      <c r="H798" s="181"/>
      <c r="I798" s="592"/>
    </row>
    <row r="799" spans="1:9" s="147" customFormat="1" ht="15" x14ac:dyDescent="0.2">
      <c r="A799" s="472">
        <v>780</v>
      </c>
      <c r="B799" s="516"/>
      <c r="C799" s="305"/>
      <c r="D799" s="305"/>
      <c r="E799" s="293"/>
      <c r="F799" s="293"/>
      <c r="G799" s="181"/>
      <c r="H799" s="181"/>
      <c r="I799" s="592"/>
    </row>
    <row r="800" spans="1:9" s="147" customFormat="1" ht="15" x14ac:dyDescent="0.2">
      <c r="A800" s="472">
        <v>781</v>
      </c>
      <c r="B800" s="516"/>
      <c r="C800" s="305"/>
      <c r="D800" s="305"/>
      <c r="E800" s="293"/>
      <c r="F800" s="293"/>
      <c r="G800" s="181"/>
      <c r="H800" s="181"/>
      <c r="I800" s="592"/>
    </row>
    <row r="801" spans="1:9" s="147" customFormat="1" ht="15" x14ac:dyDescent="0.2">
      <c r="A801" s="472">
        <v>782</v>
      </c>
      <c r="B801" s="516"/>
      <c r="C801" s="305"/>
      <c r="D801" s="305"/>
      <c r="E801" s="293"/>
      <c r="F801" s="293"/>
      <c r="G801" s="181"/>
      <c r="H801" s="181"/>
      <c r="I801" s="592"/>
    </row>
    <row r="802" spans="1:9" s="147" customFormat="1" ht="15" x14ac:dyDescent="0.2">
      <c r="A802" s="472">
        <v>783</v>
      </c>
      <c r="B802" s="516"/>
      <c r="C802" s="305"/>
      <c r="D802" s="305"/>
      <c r="E802" s="293"/>
      <c r="F802" s="293"/>
      <c r="G802" s="181"/>
      <c r="H802" s="181"/>
      <c r="I802" s="592"/>
    </row>
    <row r="803" spans="1:9" s="147" customFormat="1" ht="15" x14ac:dyDescent="0.2">
      <c r="A803" s="472">
        <v>784</v>
      </c>
      <c r="B803" s="516"/>
      <c r="C803" s="305"/>
      <c r="D803" s="305"/>
      <c r="E803" s="293"/>
      <c r="F803" s="293"/>
      <c r="G803" s="181"/>
      <c r="H803" s="181"/>
      <c r="I803" s="592"/>
    </row>
    <row r="804" spans="1:9" s="147" customFormat="1" ht="15" x14ac:dyDescent="0.2">
      <c r="A804" s="472">
        <v>785</v>
      </c>
      <c r="B804" s="516"/>
      <c r="C804" s="305"/>
      <c r="D804" s="305"/>
      <c r="E804" s="293"/>
      <c r="F804" s="293"/>
      <c r="G804" s="181"/>
      <c r="H804" s="181"/>
      <c r="I804" s="592"/>
    </row>
    <row r="805" spans="1:9" s="147" customFormat="1" ht="15" x14ac:dyDescent="0.2">
      <c r="A805" s="472">
        <v>786</v>
      </c>
      <c r="B805" s="516"/>
      <c r="C805" s="305"/>
      <c r="D805" s="305"/>
      <c r="E805" s="293"/>
      <c r="F805" s="293"/>
      <c r="G805" s="181"/>
      <c r="H805" s="181"/>
      <c r="I805" s="592"/>
    </row>
    <row r="806" spans="1:9" s="147" customFormat="1" ht="15" x14ac:dyDescent="0.2">
      <c r="A806" s="472">
        <v>787</v>
      </c>
      <c r="B806" s="516"/>
      <c r="C806" s="305"/>
      <c r="D806" s="305"/>
      <c r="E806" s="293"/>
      <c r="F806" s="293"/>
      <c r="G806" s="181"/>
      <c r="H806" s="181"/>
      <c r="I806" s="592"/>
    </row>
    <row r="807" spans="1:9" s="147" customFormat="1" ht="15" x14ac:dyDescent="0.2">
      <c r="A807" s="472">
        <v>788</v>
      </c>
      <c r="B807" s="516"/>
      <c r="C807" s="305"/>
      <c r="D807" s="305"/>
      <c r="E807" s="293"/>
      <c r="F807" s="293"/>
      <c r="G807" s="181"/>
      <c r="H807" s="181"/>
      <c r="I807" s="592"/>
    </row>
    <row r="808" spans="1:9" s="147" customFormat="1" ht="15" x14ac:dyDescent="0.2">
      <c r="A808" s="472">
        <v>789</v>
      </c>
      <c r="B808" s="516"/>
      <c r="C808" s="305"/>
      <c r="D808" s="305"/>
      <c r="E808" s="293"/>
      <c r="F808" s="293"/>
      <c r="G808" s="181"/>
      <c r="H808" s="181"/>
      <c r="I808" s="592"/>
    </row>
    <row r="809" spans="1:9" s="147" customFormat="1" ht="15" x14ac:dyDescent="0.2">
      <c r="A809" s="472">
        <v>790</v>
      </c>
      <c r="B809" s="516"/>
      <c r="C809" s="305"/>
      <c r="D809" s="305"/>
      <c r="E809" s="293"/>
      <c r="F809" s="293"/>
      <c r="G809" s="181"/>
      <c r="H809" s="181"/>
      <c r="I809" s="592"/>
    </row>
    <row r="810" spans="1:9" s="147" customFormat="1" ht="15" x14ac:dyDescent="0.2">
      <c r="A810" s="472">
        <v>791</v>
      </c>
      <c r="B810" s="516"/>
      <c r="C810" s="305"/>
      <c r="D810" s="305"/>
      <c r="E810" s="293"/>
      <c r="F810" s="293"/>
      <c r="G810" s="181"/>
      <c r="H810" s="181"/>
      <c r="I810" s="592"/>
    </row>
    <row r="811" spans="1:9" s="147" customFormat="1" ht="15" x14ac:dyDescent="0.2">
      <c r="A811" s="472">
        <v>792</v>
      </c>
      <c r="B811" s="516"/>
      <c r="C811" s="305"/>
      <c r="D811" s="305"/>
      <c r="E811" s="293"/>
      <c r="F811" s="293"/>
      <c r="G811" s="181"/>
      <c r="H811" s="181"/>
      <c r="I811" s="592"/>
    </row>
    <row r="812" spans="1:9" s="147" customFormat="1" ht="15" x14ac:dyDescent="0.2">
      <c r="A812" s="472">
        <v>793</v>
      </c>
      <c r="B812" s="516"/>
      <c r="C812" s="305"/>
      <c r="D812" s="305"/>
      <c r="E812" s="293"/>
      <c r="F812" s="293"/>
      <c r="G812" s="181"/>
      <c r="H812" s="181"/>
      <c r="I812" s="592"/>
    </row>
    <row r="813" spans="1:9" s="147" customFormat="1" ht="15" x14ac:dyDescent="0.2">
      <c r="A813" s="472">
        <v>794</v>
      </c>
      <c r="B813" s="516"/>
      <c r="C813" s="305"/>
      <c r="D813" s="305"/>
      <c r="E813" s="293"/>
      <c r="F813" s="293"/>
      <c r="G813" s="181"/>
      <c r="H813" s="181"/>
      <c r="I813" s="592"/>
    </row>
    <row r="814" spans="1:9" s="147" customFormat="1" ht="15" x14ac:dyDescent="0.2">
      <c r="A814" s="472">
        <v>795</v>
      </c>
      <c r="B814" s="516"/>
      <c r="C814" s="305"/>
      <c r="D814" s="305"/>
      <c r="E814" s="293"/>
      <c r="F814" s="293"/>
      <c r="G814" s="181"/>
      <c r="H814" s="181"/>
      <c r="I814" s="592"/>
    </row>
    <row r="815" spans="1:9" s="147" customFormat="1" ht="15" x14ac:dyDescent="0.2">
      <c r="A815" s="472">
        <v>796</v>
      </c>
      <c r="B815" s="516"/>
      <c r="C815" s="305"/>
      <c r="D815" s="305"/>
      <c r="E815" s="293"/>
      <c r="F815" s="293"/>
      <c r="G815" s="181"/>
      <c r="H815" s="181"/>
      <c r="I815" s="592"/>
    </row>
    <row r="816" spans="1:9" s="147" customFormat="1" ht="15" x14ac:dyDescent="0.2">
      <c r="A816" s="472">
        <v>797</v>
      </c>
      <c r="B816" s="516"/>
      <c r="C816" s="305"/>
      <c r="D816" s="305"/>
      <c r="E816" s="293"/>
      <c r="F816" s="293"/>
      <c r="G816" s="181"/>
      <c r="H816" s="181"/>
      <c r="I816" s="592"/>
    </row>
    <row r="817" spans="1:9" s="147" customFormat="1" ht="15" x14ac:dyDescent="0.2">
      <c r="A817" s="472">
        <v>798</v>
      </c>
      <c r="B817" s="516"/>
      <c r="C817" s="305"/>
      <c r="D817" s="305"/>
      <c r="E817" s="293"/>
      <c r="F817" s="293"/>
      <c r="G817" s="181"/>
      <c r="H817" s="181"/>
      <c r="I817" s="592"/>
    </row>
    <row r="818" spans="1:9" s="147" customFormat="1" ht="15" x14ac:dyDescent="0.2">
      <c r="A818" s="472">
        <v>799</v>
      </c>
      <c r="B818" s="516"/>
      <c r="C818" s="305"/>
      <c r="D818" s="305"/>
      <c r="E818" s="293"/>
      <c r="F818" s="293"/>
      <c r="G818" s="181"/>
      <c r="H818" s="181"/>
      <c r="I818" s="592"/>
    </row>
    <row r="819" spans="1:9" s="147" customFormat="1" ht="15" x14ac:dyDescent="0.2">
      <c r="A819" s="472">
        <v>800</v>
      </c>
      <c r="B819" s="516"/>
      <c r="C819" s="305"/>
      <c r="D819" s="305"/>
      <c r="E819" s="293"/>
      <c r="F819" s="293"/>
      <c r="G819" s="181"/>
      <c r="H819" s="181"/>
      <c r="I819" s="592"/>
    </row>
    <row r="820" spans="1:9" s="147" customFormat="1" ht="15" x14ac:dyDescent="0.2">
      <c r="A820" s="472">
        <v>801</v>
      </c>
      <c r="B820" s="516"/>
      <c r="C820" s="305"/>
      <c r="D820" s="305"/>
      <c r="E820" s="293"/>
      <c r="F820" s="293"/>
      <c r="G820" s="181"/>
      <c r="H820" s="181"/>
      <c r="I820" s="592"/>
    </row>
    <row r="821" spans="1:9" s="147" customFormat="1" ht="15" x14ac:dyDescent="0.2">
      <c r="A821" s="472">
        <v>802</v>
      </c>
      <c r="B821" s="516"/>
      <c r="C821" s="305"/>
      <c r="D821" s="305"/>
      <c r="E821" s="293"/>
      <c r="F821" s="293"/>
      <c r="G821" s="181"/>
      <c r="H821" s="181"/>
      <c r="I821" s="592"/>
    </row>
    <row r="822" spans="1:9" s="147" customFormat="1" ht="15" x14ac:dyDescent="0.2">
      <c r="A822" s="472">
        <v>803</v>
      </c>
      <c r="B822" s="516"/>
      <c r="C822" s="305"/>
      <c r="D822" s="305"/>
      <c r="E822" s="293"/>
      <c r="F822" s="293"/>
      <c r="G822" s="181"/>
      <c r="H822" s="181"/>
      <c r="I822" s="592"/>
    </row>
    <row r="823" spans="1:9" s="147" customFormat="1" ht="15" x14ac:dyDescent="0.2">
      <c r="A823" s="472">
        <v>804</v>
      </c>
      <c r="B823" s="516"/>
      <c r="C823" s="305"/>
      <c r="D823" s="305"/>
      <c r="E823" s="293"/>
      <c r="F823" s="293"/>
      <c r="G823" s="181"/>
      <c r="H823" s="181"/>
      <c r="I823" s="592"/>
    </row>
    <row r="824" spans="1:9" s="147" customFormat="1" ht="15" x14ac:dyDescent="0.2">
      <c r="A824" s="472">
        <v>805</v>
      </c>
      <c r="B824" s="516"/>
      <c r="C824" s="305"/>
      <c r="D824" s="305"/>
      <c r="E824" s="293"/>
      <c r="F824" s="293"/>
      <c r="G824" s="181"/>
      <c r="H824" s="181"/>
      <c r="I824" s="592"/>
    </row>
    <row r="825" spans="1:9" s="147" customFormat="1" ht="15" x14ac:dyDescent="0.2">
      <c r="A825" s="472">
        <v>806</v>
      </c>
      <c r="B825" s="516"/>
      <c r="C825" s="305"/>
      <c r="D825" s="305"/>
      <c r="E825" s="293"/>
      <c r="F825" s="293"/>
      <c r="G825" s="181"/>
      <c r="H825" s="181"/>
      <c r="I825" s="592"/>
    </row>
    <row r="826" spans="1:9" s="147" customFormat="1" ht="15" x14ac:dyDescent="0.2">
      <c r="A826" s="472">
        <v>807</v>
      </c>
      <c r="B826" s="516"/>
      <c r="C826" s="305"/>
      <c r="D826" s="305"/>
      <c r="E826" s="293"/>
      <c r="F826" s="293"/>
      <c r="G826" s="181"/>
      <c r="H826" s="181"/>
      <c r="I826" s="592"/>
    </row>
    <row r="827" spans="1:9" s="147" customFormat="1" ht="15" x14ac:dyDescent="0.2">
      <c r="A827" s="472">
        <v>808</v>
      </c>
      <c r="B827" s="516"/>
      <c r="C827" s="305"/>
      <c r="D827" s="305"/>
      <c r="E827" s="293"/>
      <c r="F827" s="293"/>
      <c r="G827" s="181"/>
      <c r="H827" s="181"/>
      <c r="I827" s="592"/>
    </row>
    <row r="828" spans="1:9" s="147" customFormat="1" ht="15" x14ac:dyDescent="0.2">
      <c r="A828" s="472">
        <v>809</v>
      </c>
      <c r="B828" s="516"/>
      <c r="C828" s="305"/>
      <c r="D828" s="305"/>
      <c r="E828" s="293"/>
      <c r="F828" s="293"/>
      <c r="G828" s="181"/>
      <c r="H828" s="181"/>
      <c r="I828" s="592"/>
    </row>
    <row r="829" spans="1:9" s="147" customFormat="1" ht="15" x14ac:dyDescent="0.2">
      <c r="A829" s="472">
        <v>810</v>
      </c>
      <c r="B829" s="516"/>
      <c r="C829" s="305"/>
      <c r="D829" s="305"/>
      <c r="E829" s="293"/>
      <c r="F829" s="293"/>
      <c r="G829" s="181"/>
      <c r="H829" s="181"/>
      <c r="I829" s="592"/>
    </row>
    <row r="830" spans="1:9" s="147" customFormat="1" ht="15" x14ac:dyDescent="0.2">
      <c r="A830" s="472">
        <v>811</v>
      </c>
      <c r="B830" s="516"/>
      <c r="C830" s="305"/>
      <c r="D830" s="305"/>
      <c r="E830" s="293"/>
      <c r="F830" s="293"/>
      <c r="G830" s="181"/>
      <c r="H830" s="181"/>
      <c r="I830" s="592"/>
    </row>
    <row r="831" spans="1:9" s="147" customFormat="1" ht="15" x14ac:dyDescent="0.2">
      <c r="A831" s="472">
        <v>812</v>
      </c>
      <c r="B831" s="516"/>
      <c r="C831" s="305"/>
      <c r="D831" s="305"/>
      <c r="E831" s="293"/>
      <c r="F831" s="293"/>
      <c r="G831" s="181"/>
      <c r="H831" s="181"/>
      <c r="I831" s="592"/>
    </row>
    <row r="832" spans="1:9" s="147" customFormat="1" ht="15" x14ac:dyDescent="0.2">
      <c r="A832" s="472">
        <v>813</v>
      </c>
      <c r="B832" s="516"/>
      <c r="C832" s="305"/>
      <c r="D832" s="305"/>
      <c r="E832" s="293"/>
      <c r="F832" s="293"/>
      <c r="G832" s="181"/>
      <c r="H832" s="181"/>
      <c r="I832" s="592"/>
    </row>
    <row r="833" spans="1:9" s="147" customFormat="1" ht="15" x14ac:dyDescent="0.2">
      <c r="A833" s="472">
        <v>814</v>
      </c>
      <c r="B833" s="516"/>
      <c r="C833" s="305"/>
      <c r="D833" s="305"/>
      <c r="E833" s="293"/>
      <c r="F833" s="293"/>
      <c r="G833" s="181"/>
      <c r="H833" s="181"/>
      <c r="I833" s="592"/>
    </row>
    <row r="834" spans="1:9" s="147" customFormat="1" ht="15" x14ac:dyDescent="0.2">
      <c r="A834" s="472">
        <v>815</v>
      </c>
      <c r="B834" s="516"/>
      <c r="C834" s="305"/>
      <c r="D834" s="305"/>
      <c r="E834" s="293"/>
      <c r="F834" s="293"/>
      <c r="G834" s="181"/>
      <c r="H834" s="181"/>
      <c r="I834" s="592"/>
    </row>
    <row r="835" spans="1:9" s="147" customFormat="1" ht="15" x14ac:dyDescent="0.2">
      <c r="A835" s="472">
        <v>816</v>
      </c>
      <c r="B835" s="516"/>
      <c r="C835" s="305"/>
      <c r="D835" s="305"/>
      <c r="E835" s="293"/>
      <c r="F835" s="293"/>
      <c r="G835" s="181"/>
      <c r="H835" s="181"/>
      <c r="I835" s="592"/>
    </row>
    <row r="836" spans="1:9" s="147" customFormat="1" ht="15" x14ac:dyDescent="0.2">
      <c r="A836" s="472">
        <v>817</v>
      </c>
      <c r="B836" s="516"/>
      <c r="C836" s="305"/>
      <c r="D836" s="305"/>
      <c r="E836" s="293"/>
      <c r="F836" s="293"/>
      <c r="G836" s="181"/>
      <c r="H836" s="181"/>
      <c r="I836" s="592"/>
    </row>
    <row r="837" spans="1:9" s="147" customFormat="1" ht="15" x14ac:dyDescent="0.2">
      <c r="A837" s="472">
        <v>818</v>
      </c>
      <c r="B837" s="516"/>
      <c r="C837" s="305"/>
      <c r="D837" s="305"/>
      <c r="E837" s="293"/>
      <c r="F837" s="293"/>
      <c r="G837" s="181"/>
      <c r="H837" s="181"/>
      <c r="I837" s="592"/>
    </row>
    <row r="838" spans="1:9" s="147" customFormat="1" ht="15" x14ac:dyDescent="0.2">
      <c r="A838" s="472">
        <v>819</v>
      </c>
      <c r="B838" s="516"/>
      <c r="C838" s="305"/>
      <c r="D838" s="305"/>
      <c r="E838" s="293"/>
      <c r="F838" s="293"/>
      <c r="G838" s="181"/>
      <c r="H838" s="181"/>
      <c r="I838" s="592"/>
    </row>
    <row r="839" spans="1:9" s="147" customFormat="1" ht="15" x14ac:dyDescent="0.2">
      <c r="A839" s="472">
        <v>820</v>
      </c>
      <c r="B839" s="516"/>
      <c r="C839" s="305"/>
      <c r="D839" s="305"/>
      <c r="E839" s="293"/>
      <c r="F839" s="293"/>
      <c r="G839" s="181"/>
      <c r="H839" s="181"/>
      <c r="I839" s="592"/>
    </row>
    <row r="840" spans="1:9" s="147" customFormat="1" ht="15" x14ac:dyDescent="0.2">
      <c r="A840" s="472">
        <v>821</v>
      </c>
      <c r="B840" s="516"/>
      <c r="C840" s="305"/>
      <c r="D840" s="305"/>
      <c r="E840" s="293"/>
      <c r="F840" s="293"/>
      <c r="G840" s="181"/>
      <c r="H840" s="181"/>
      <c r="I840" s="592"/>
    </row>
    <row r="841" spans="1:9" s="147" customFormat="1" ht="15" x14ac:dyDescent="0.2">
      <c r="A841" s="472">
        <v>822</v>
      </c>
      <c r="B841" s="516"/>
      <c r="C841" s="305"/>
      <c r="D841" s="305"/>
      <c r="E841" s="293"/>
      <c r="F841" s="293"/>
      <c r="G841" s="181"/>
      <c r="H841" s="181"/>
      <c r="I841" s="592"/>
    </row>
    <row r="842" spans="1:9" s="147" customFormat="1" ht="15" x14ac:dyDescent="0.2">
      <c r="A842" s="472">
        <v>823</v>
      </c>
      <c r="B842" s="516"/>
      <c r="C842" s="305"/>
      <c r="D842" s="305"/>
      <c r="E842" s="293"/>
      <c r="F842" s="293"/>
      <c r="G842" s="181"/>
      <c r="H842" s="181"/>
      <c r="I842" s="592"/>
    </row>
    <row r="843" spans="1:9" s="147" customFormat="1" ht="15" x14ac:dyDescent="0.2">
      <c r="A843" s="472">
        <v>824</v>
      </c>
      <c r="B843" s="516"/>
      <c r="C843" s="305"/>
      <c r="D843" s="305"/>
      <c r="E843" s="293"/>
      <c r="F843" s="293"/>
      <c r="G843" s="181"/>
      <c r="H843" s="181"/>
      <c r="I843" s="592"/>
    </row>
    <row r="844" spans="1:9" s="147" customFormat="1" ht="15" x14ac:dyDescent="0.2">
      <c r="A844" s="472">
        <v>825</v>
      </c>
      <c r="B844" s="516"/>
      <c r="C844" s="305"/>
      <c r="D844" s="305"/>
      <c r="E844" s="293"/>
      <c r="F844" s="293"/>
      <c r="G844" s="181"/>
      <c r="H844" s="181"/>
      <c r="I844" s="592"/>
    </row>
    <row r="845" spans="1:9" s="147" customFormat="1" ht="15" x14ac:dyDescent="0.2">
      <c r="A845" s="472">
        <v>826</v>
      </c>
      <c r="B845" s="516"/>
      <c r="C845" s="305"/>
      <c r="D845" s="305"/>
      <c r="E845" s="293"/>
      <c r="F845" s="293"/>
      <c r="G845" s="181"/>
      <c r="H845" s="181"/>
      <c r="I845" s="592"/>
    </row>
    <row r="846" spans="1:9" s="147" customFormat="1" ht="15" x14ac:dyDescent="0.2">
      <c r="A846" s="472">
        <v>827</v>
      </c>
      <c r="B846" s="516"/>
      <c r="C846" s="305"/>
      <c r="D846" s="305"/>
      <c r="E846" s="293"/>
      <c r="F846" s="293"/>
      <c r="G846" s="181"/>
      <c r="H846" s="181"/>
      <c r="I846" s="592"/>
    </row>
    <row r="847" spans="1:9" s="147" customFormat="1" ht="15" x14ac:dyDescent="0.2">
      <c r="A847" s="472">
        <v>828</v>
      </c>
      <c r="B847" s="516"/>
      <c r="C847" s="305"/>
      <c r="D847" s="305"/>
      <c r="E847" s="293"/>
      <c r="F847" s="293"/>
      <c r="G847" s="181"/>
      <c r="H847" s="181"/>
      <c r="I847" s="592"/>
    </row>
    <row r="848" spans="1:9" s="147" customFormat="1" ht="15" x14ac:dyDescent="0.2">
      <c r="A848" s="472">
        <v>829</v>
      </c>
      <c r="B848" s="516"/>
      <c r="C848" s="305"/>
      <c r="D848" s="305"/>
      <c r="E848" s="293"/>
      <c r="F848" s="293"/>
      <c r="G848" s="181"/>
      <c r="H848" s="181"/>
      <c r="I848" s="592"/>
    </row>
    <row r="849" spans="1:9" s="147" customFormat="1" ht="15" x14ac:dyDescent="0.2">
      <c r="A849" s="472">
        <v>830</v>
      </c>
      <c r="B849" s="516"/>
      <c r="C849" s="305"/>
      <c r="D849" s="305"/>
      <c r="E849" s="293"/>
      <c r="F849" s="293"/>
      <c r="G849" s="181"/>
      <c r="H849" s="181"/>
      <c r="I849" s="592"/>
    </row>
    <row r="850" spans="1:9" s="147" customFormat="1" ht="15" x14ac:dyDescent="0.2">
      <c r="A850" s="472">
        <v>831</v>
      </c>
      <c r="B850" s="516"/>
      <c r="C850" s="305"/>
      <c r="D850" s="305"/>
      <c r="E850" s="293"/>
      <c r="F850" s="293"/>
      <c r="G850" s="181"/>
      <c r="H850" s="181"/>
      <c r="I850" s="592"/>
    </row>
    <row r="851" spans="1:9" s="147" customFormat="1" ht="15" x14ac:dyDescent="0.2">
      <c r="A851" s="472">
        <v>832</v>
      </c>
      <c r="B851" s="516"/>
      <c r="C851" s="305"/>
      <c r="D851" s="305"/>
      <c r="E851" s="293"/>
      <c r="F851" s="293"/>
      <c r="G851" s="181"/>
      <c r="H851" s="181"/>
      <c r="I851" s="592"/>
    </row>
    <row r="852" spans="1:9" s="147" customFormat="1" ht="15" x14ac:dyDescent="0.2">
      <c r="A852" s="472">
        <v>833</v>
      </c>
      <c r="B852" s="516"/>
      <c r="C852" s="305"/>
      <c r="D852" s="305"/>
      <c r="E852" s="293"/>
      <c r="F852" s="293"/>
      <c r="G852" s="181"/>
      <c r="H852" s="181"/>
      <c r="I852" s="592"/>
    </row>
    <row r="853" spans="1:9" s="147" customFormat="1" ht="15" x14ac:dyDescent="0.2">
      <c r="A853" s="472">
        <v>834</v>
      </c>
      <c r="B853" s="516"/>
      <c r="C853" s="305"/>
      <c r="D853" s="305"/>
      <c r="E853" s="293"/>
      <c r="F853" s="293"/>
      <c r="G853" s="181"/>
      <c r="H853" s="181"/>
      <c r="I853" s="592"/>
    </row>
    <row r="854" spans="1:9" s="147" customFormat="1" ht="15" x14ac:dyDescent="0.2">
      <c r="A854" s="472">
        <v>835</v>
      </c>
      <c r="B854" s="516"/>
      <c r="C854" s="305"/>
      <c r="D854" s="305"/>
      <c r="E854" s="293"/>
      <c r="F854" s="293"/>
      <c r="G854" s="181"/>
      <c r="H854" s="181"/>
      <c r="I854" s="592"/>
    </row>
    <row r="855" spans="1:9" s="147" customFormat="1" ht="15" x14ac:dyDescent="0.2">
      <c r="A855" s="472">
        <v>836</v>
      </c>
      <c r="B855" s="516"/>
      <c r="C855" s="305"/>
      <c r="D855" s="305"/>
      <c r="E855" s="293"/>
      <c r="F855" s="293"/>
      <c r="G855" s="181"/>
      <c r="H855" s="181"/>
      <c r="I855" s="592"/>
    </row>
    <row r="856" spans="1:9" s="147" customFormat="1" ht="15" x14ac:dyDescent="0.2">
      <c r="A856" s="472">
        <v>837</v>
      </c>
      <c r="B856" s="516"/>
      <c r="C856" s="305"/>
      <c r="D856" s="305"/>
      <c r="E856" s="293"/>
      <c r="F856" s="293"/>
      <c r="G856" s="181"/>
      <c r="H856" s="181"/>
      <c r="I856" s="592"/>
    </row>
    <row r="857" spans="1:9" s="147" customFormat="1" ht="15" x14ac:dyDescent="0.2">
      <c r="A857" s="472">
        <v>838</v>
      </c>
      <c r="B857" s="516"/>
      <c r="C857" s="305"/>
      <c r="D857" s="305"/>
      <c r="E857" s="293"/>
      <c r="F857" s="293"/>
      <c r="G857" s="181"/>
      <c r="H857" s="181"/>
      <c r="I857" s="592"/>
    </row>
    <row r="858" spans="1:9" s="147" customFormat="1" ht="15" x14ac:dyDescent="0.2">
      <c r="A858" s="472">
        <v>839</v>
      </c>
      <c r="B858" s="516"/>
      <c r="C858" s="305"/>
      <c r="D858" s="305"/>
      <c r="E858" s="293"/>
      <c r="F858" s="293"/>
      <c r="G858" s="181"/>
      <c r="H858" s="181"/>
      <c r="I858" s="592"/>
    </row>
    <row r="859" spans="1:9" s="147" customFormat="1" ht="15" x14ac:dyDescent="0.2">
      <c r="A859" s="472">
        <v>840</v>
      </c>
      <c r="B859" s="516"/>
      <c r="C859" s="305"/>
      <c r="D859" s="305"/>
      <c r="E859" s="293"/>
      <c r="F859" s="293"/>
      <c r="G859" s="181"/>
      <c r="H859" s="181"/>
      <c r="I859" s="592"/>
    </row>
    <row r="860" spans="1:9" s="147" customFormat="1" ht="15" x14ac:dyDescent="0.2">
      <c r="A860" s="472">
        <v>841</v>
      </c>
      <c r="B860" s="516"/>
      <c r="C860" s="305"/>
      <c r="D860" s="305"/>
      <c r="E860" s="293"/>
      <c r="F860" s="293"/>
      <c r="G860" s="181"/>
      <c r="H860" s="181"/>
      <c r="I860" s="592"/>
    </row>
    <row r="861" spans="1:9" s="147" customFormat="1" ht="15" x14ac:dyDescent="0.2">
      <c r="A861" s="472">
        <v>842</v>
      </c>
      <c r="B861" s="516"/>
      <c r="C861" s="305"/>
      <c r="D861" s="305"/>
      <c r="E861" s="293"/>
      <c r="F861" s="293"/>
      <c r="G861" s="181"/>
      <c r="H861" s="181"/>
      <c r="I861" s="592"/>
    </row>
    <row r="862" spans="1:9" s="147" customFormat="1" ht="15" x14ac:dyDescent="0.2">
      <c r="A862" s="472">
        <v>843</v>
      </c>
      <c r="B862" s="516"/>
      <c r="C862" s="305"/>
      <c r="D862" s="305"/>
      <c r="E862" s="293"/>
      <c r="F862" s="293"/>
      <c r="G862" s="181"/>
      <c r="H862" s="181"/>
      <c r="I862" s="592"/>
    </row>
    <row r="863" spans="1:9" s="147" customFormat="1" ht="15" x14ac:dyDescent="0.2">
      <c r="A863" s="472">
        <v>844</v>
      </c>
      <c r="B863" s="516"/>
      <c r="C863" s="305"/>
      <c r="D863" s="305"/>
      <c r="E863" s="293"/>
      <c r="F863" s="293"/>
      <c r="G863" s="181"/>
      <c r="H863" s="181"/>
      <c r="I863" s="592"/>
    </row>
    <row r="864" spans="1:9" s="147" customFormat="1" ht="15" x14ac:dyDescent="0.2">
      <c r="A864" s="472">
        <v>845</v>
      </c>
      <c r="B864" s="516"/>
      <c r="C864" s="305"/>
      <c r="D864" s="305"/>
      <c r="E864" s="293"/>
      <c r="F864" s="293"/>
      <c r="G864" s="181"/>
      <c r="H864" s="181"/>
      <c r="I864" s="592"/>
    </row>
    <row r="865" spans="1:9" s="147" customFormat="1" ht="15" x14ac:dyDescent="0.2">
      <c r="A865" s="472">
        <v>846</v>
      </c>
      <c r="B865" s="516"/>
      <c r="C865" s="305"/>
      <c r="D865" s="305"/>
      <c r="E865" s="293"/>
      <c r="F865" s="293"/>
      <c r="G865" s="181"/>
      <c r="H865" s="181"/>
      <c r="I865" s="592"/>
    </row>
    <row r="866" spans="1:9" s="147" customFormat="1" ht="15" x14ac:dyDescent="0.2">
      <c r="A866" s="472">
        <v>847</v>
      </c>
      <c r="B866" s="516"/>
      <c r="C866" s="305"/>
      <c r="D866" s="305"/>
      <c r="E866" s="293"/>
      <c r="F866" s="293"/>
      <c r="G866" s="181"/>
      <c r="H866" s="181"/>
      <c r="I866" s="592"/>
    </row>
    <row r="867" spans="1:9" s="147" customFormat="1" ht="15" x14ac:dyDescent="0.2">
      <c r="A867" s="472">
        <v>848</v>
      </c>
      <c r="B867" s="516"/>
      <c r="C867" s="305"/>
      <c r="D867" s="305"/>
      <c r="E867" s="293"/>
      <c r="F867" s="293"/>
      <c r="G867" s="181"/>
      <c r="H867" s="181"/>
      <c r="I867" s="592"/>
    </row>
    <row r="868" spans="1:9" s="147" customFormat="1" ht="15" x14ac:dyDescent="0.2">
      <c r="A868" s="472">
        <v>849</v>
      </c>
      <c r="B868" s="516"/>
      <c r="C868" s="305"/>
      <c r="D868" s="305"/>
      <c r="E868" s="293"/>
      <c r="F868" s="293"/>
      <c r="G868" s="181"/>
      <c r="H868" s="181"/>
      <c r="I868" s="592"/>
    </row>
    <row r="869" spans="1:9" s="147" customFormat="1" ht="15" x14ac:dyDescent="0.2">
      <c r="A869" s="472">
        <v>850</v>
      </c>
      <c r="B869" s="516"/>
      <c r="C869" s="305"/>
      <c r="D869" s="305"/>
      <c r="E869" s="293"/>
      <c r="F869" s="293"/>
      <c r="G869" s="181"/>
      <c r="H869" s="181"/>
      <c r="I869" s="592"/>
    </row>
    <row r="870" spans="1:9" s="147" customFormat="1" ht="15" x14ac:dyDescent="0.2">
      <c r="A870" s="472">
        <v>851</v>
      </c>
      <c r="B870" s="516"/>
      <c r="C870" s="305"/>
      <c r="D870" s="305"/>
      <c r="E870" s="293"/>
      <c r="F870" s="293"/>
      <c r="G870" s="181"/>
      <c r="H870" s="181"/>
      <c r="I870" s="592"/>
    </row>
    <row r="871" spans="1:9" s="147" customFormat="1" ht="15" x14ac:dyDescent="0.2">
      <c r="A871" s="472">
        <v>852</v>
      </c>
      <c r="B871" s="516"/>
      <c r="C871" s="305"/>
      <c r="D871" s="305"/>
      <c r="E871" s="293"/>
      <c r="F871" s="293"/>
      <c r="G871" s="181"/>
      <c r="H871" s="181"/>
      <c r="I871" s="592"/>
    </row>
    <row r="872" spans="1:9" s="147" customFormat="1" ht="15" x14ac:dyDescent="0.2">
      <c r="A872" s="472">
        <v>853</v>
      </c>
      <c r="B872" s="516"/>
      <c r="C872" s="305"/>
      <c r="D872" s="305"/>
      <c r="E872" s="293"/>
      <c r="F872" s="293"/>
      <c r="G872" s="181"/>
      <c r="H872" s="181"/>
      <c r="I872" s="592"/>
    </row>
    <row r="873" spans="1:9" s="147" customFormat="1" ht="15" x14ac:dyDescent="0.2">
      <c r="A873" s="472">
        <v>854</v>
      </c>
      <c r="B873" s="516"/>
      <c r="C873" s="305"/>
      <c r="D873" s="305"/>
      <c r="E873" s="293"/>
      <c r="F873" s="293"/>
      <c r="G873" s="181"/>
      <c r="H873" s="181"/>
      <c r="I873" s="592"/>
    </row>
    <row r="874" spans="1:9" s="147" customFormat="1" ht="15" x14ac:dyDescent="0.2">
      <c r="A874" s="472">
        <v>855</v>
      </c>
      <c r="B874" s="516"/>
      <c r="C874" s="305"/>
      <c r="D874" s="305"/>
      <c r="E874" s="293"/>
      <c r="F874" s="293"/>
      <c r="G874" s="181"/>
      <c r="H874" s="181"/>
      <c r="I874" s="592"/>
    </row>
    <row r="875" spans="1:9" s="147" customFormat="1" ht="15" x14ac:dyDescent="0.2">
      <c r="A875" s="472">
        <v>856</v>
      </c>
      <c r="B875" s="516"/>
      <c r="C875" s="305"/>
      <c r="D875" s="305"/>
      <c r="E875" s="293"/>
      <c r="F875" s="293"/>
      <c r="G875" s="181"/>
      <c r="H875" s="181"/>
      <c r="I875" s="592"/>
    </row>
    <row r="876" spans="1:9" s="147" customFormat="1" ht="15" x14ac:dyDescent="0.2">
      <c r="A876" s="472">
        <v>857</v>
      </c>
      <c r="B876" s="516"/>
      <c r="C876" s="305"/>
      <c r="D876" s="305"/>
      <c r="E876" s="293"/>
      <c r="F876" s="293"/>
      <c r="G876" s="181"/>
      <c r="H876" s="181"/>
      <c r="I876" s="592"/>
    </row>
    <row r="877" spans="1:9" s="147" customFormat="1" ht="15" x14ac:dyDescent="0.2">
      <c r="A877" s="472">
        <v>858</v>
      </c>
      <c r="B877" s="516"/>
      <c r="C877" s="305"/>
      <c r="D877" s="305"/>
      <c r="E877" s="293"/>
      <c r="F877" s="293"/>
      <c r="G877" s="181"/>
      <c r="H877" s="181"/>
      <c r="I877" s="592"/>
    </row>
    <row r="878" spans="1:9" s="147" customFormat="1" ht="15" x14ac:dyDescent="0.2">
      <c r="A878" s="472">
        <v>859</v>
      </c>
      <c r="B878" s="516"/>
      <c r="C878" s="305"/>
      <c r="D878" s="305"/>
      <c r="E878" s="293"/>
      <c r="F878" s="293"/>
      <c r="G878" s="181"/>
      <c r="H878" s="181"/>
      <c r="I878" s="592"/>
    </row>
    <row r="879" spans="1:9" s="147" customFormat="1" ht="15" x14ac:dyDescent="0.2">
      <c r="A879" s="472">
        <v>860</v>
      </c>
      <c r="B879" s="516"/>
      <c r="C879" s="305"/>
      <c r="D879" s="305"/>
      <c r="E879" s="293"/>
      <c r="F879" s="293"/>
      <c r="G879" s="181"/>
      <c r="H879" s="181"/>
      <c r="I879" s="592"/>
    </row>
    <row r="880" spans="1:9" s="147" customFormat="1" ht="15" x14ac:dyDescent="0.2">
      <c r="A880" s="472">
        <v>861</v>
      </c>
      <c r="B880" s="516"/>
      <c r="C880" s="305"/>
      <c r="D880" s="305"/>
      <c r="E880" s="293"/>
      <c r="F880" s="293"/>
      <c r="G880" s="181"/>
      <c r="H880" s="181"/>
      <c r="I880" s="592"/>
    </row>
    <row r="881" spans="1:9" s="147" customFormat="1" ht="15" x14ac:dyDescent="0.2">
      <c r="A881" s="472">
        <v>862</v>
      </c>
      <c r="B881" s="516"/>
      <c r="C881" s="305"/>
      <c r="D881" s="305"/>
      <c r="E881" s="293"/>
      <c r="F881" s="293"/>
      <c r="G881" s="181"/>
      <c r="H881" s="181"/>
      <c r="I881" s="592"/>
    </row>
    <row r="882" spans="1:9" s="147" customFormat="1" ht="15" x14ac:dyDescent="0.2">
      <c r="A882" s="472">
        <v>863</v>
      </c>
      <c r="B882" s="516"/>
      <c r="C882" s="305"/>
      <c r="D882" s="305"/>
      <c r="E882" s="293"/>
      <c r="F882" s="293"/>
      <c r="G882" s="181"/>
      <c r="H882" s="181"/>
      <c r="I882" s="592"/>
    </row>
    <row r="883" spans="1:9" s="147" customFormat="1" ht="15" x14ac:dyDescent="0.2">
      <c r="A883" s="472">
        <v>864</v>
      </c>
      <c r="B883" s="516"/>
      <c r="C883" s="305"/>
      <c r="D883" s="305"/>
      <c r="E883" s="293"/>
      <c r="F883" s="293"/>
      <c r="G883" s="181"/>
      <c r="H883" s="181"/>
      <c r="I883" s="592"/>
    </row>
    <row r="884" spans="1:9" s="147" customFormat="1" ht="15" x14ac:dyDescent="0.2">
      <c r="A884" s="472">
        <v>865</v>
      </c>
      <c r="B884" s="516"/>
      <c r="C884" s="305"/>
      <c r="D884" s="305"/>
      <c r="E884" s="293"/>
      <c r="F884" s="293"/>
      <c r="G884" s="181"/>
      <c r="H884" s="181"/>
      <c r="I884" s="592"/>
    </row>
    <row r="885" spans="1:9" s="147" customFormat="1" ht="15" x14ac:dyDescent="0.2">
      <c r="A885" s="472">
        <v>866</v>
      </c>
      <c r="B885" s="516"/>
      <c r="C885" s="305"/>
      <c r="D885" s="305"/>
      <c r="E885" s="293"/>
      <c r="F885" s="293"/>
      <c r="G885" s="181"/>
      <c r="H885" s="181"/>
      <c r="I885" s="592"/>
    </row>
    <row r="886" spans="1:9" s="147" customFormat="1" ht="15" x14ac:dyDescent="0.2">
      <c r="A886" s="472">
        <v>867</v>
      </c>
      <c r="B886" s="516"/>
      <c r="C886" s="305"/>
      <c r="D886" s="305"/>
      <c r="E886" s="293"/>
      <c r="F886" s="293"/>
      <c r="G886" s="181"/>
      <c r="H886" s="181"/>
      <c r="I886" s="592"/>
    </row>
    <row r="887" spans="1:9" s="147" customFormat="1" ht="15" x14ac:dyDescent="0.2">
      <c r="A887" s="472">
        <v>868</v>
      </c>
      <c r="B887" s="516"/>
      <c r="C887" s="305"/>
      <c r="D887" s="305"/>
      <c r="E887" s="293"/>
      <c r="F887" s="293"/>
      <c r="G887" s="181"/>
      <c r="H887" s="181"/>
      <c r="I887" s="592"/>
    </row>
    <row r="888" spans="1:9" s="147" customFormat="1" ht="15" x14ac:dyDescent="0.2">
      <c r="A888" s="472">
        <v>869</v>
      </c>
      <c r="B888" s="516"/>
      <c r="C888" s="305"/>
      <c r="D888" s="305"/>
      <c r="E888" s="293"/>
      <c r="F888" s="293"/>
      <c r="G888" s="181"/>
      <c r="H888" s="181"/>
      <c r="I888" s="592"/>
    </row>
    <row r="889" spans="1:9" s="147" customFormat="1" ht="15" x14ac:dyDescent="0.2">
      <c r="A889" s="472">
        <v>870</v>
      </c>
      <c r="B889" s="516"/>
      <c r="C889" s="305"/>
      <c r="D889" s="305"/>
      <c r="E889" s="293"/>
      <c r="F889" s="293"/>
      <c r="G889" s="181"/>
      <c r="H889" s="181"/>
      <c r="I889" s="592"/>
    </row>
    <row r="890" spans="1:9" s="147" customFormat="1" ht="15" x14ac:dyDescent="0.2">
      <c r="A890" s="472">
        <v>871</v>
      </c>
      <c r="B890" s="516"/>
      <c r="C890" s="305"/>
      <c r="D890" s="305"/>
      <c r="E890" s="293"/>
      <c r="F890" s="293"/>
      <c r="G890" s="181"/>
      <c r="H890" s="181"/>
      <c r="I890" s="592"/>
    </row>
    <row r="891" spans="1:9" s="147" customFormat="1" ht="15" x14ac:dyDescent="0.2">
      <c r="A891" s="472">
        <v>872</v>
      </c>
      <c r="B891" s="516"/>
      <c r="C891" s="305"/>
      <c r="D891" s="305"/>
      <c r="E891" s="293"/>
      <c r="F891" s="293"/>
      <c r="G891" s="181"/>
      <c r="H891" s="181"/>
      <c r="I891" s="592"/>
    </row>
    <row r="892" spans="1:9" s="147" customFormat="1" ht="15" x14ac:dyDescent="0.2">
      <c r="A892" s="472">
        <v>873</v>
      </c>
      <c r="B892" s="516"/>
      <c r="C892" s="305"/>
      <c r="D892" s="305"/>
      <c r="E892" s="293"/>
      <c r="F892" s="293"/>
      <c r="G892" s="181"/>
      <c r="H892" s="181"/>
      <c r="I892" s="592"/>
    </row>
    <row r="893" spans="1:9" s="147" customFormat="1" ht="15" x14ac:dyDescent="0.2">
      <c r="A893" s="472">
        <v>874</v>
      </c>
      <c r="B893" s="516"/>
      <c r="C893" s="305"/>
      <c r="D893" s="305"/>
      <c r="E893" s="293"/>
      <c r="F893" s="293"/>
      <c r="G893" s="181"/>
      <c r="H893" s="181"/>
      <c r="I893" s="592"/>
    </row>
    <row r="894" spans="1:9" s="147" customFormat="1" ht="15" x14ac:dyDescent="0.2">
      <c r="A894" s="472">
        <v>875</v>
      </c>
      <c r="B894" s="516"/>
      <c r="C894" s="305"/>
      <c r="D894" s="305"/>
      <c r="E894" s="293"/>
      <c r="F894" s="293"/>
      <c r="G894" s="181"/>
      <c r="H894" s="181"/>
      <c r="I894" s="592"/>
    </row>
    <row r="895" spans="1:9" s="147" customFormat="1" ht="15" x14ac:dyDescent="0.2">
      <c r="A895" s="472">
        <v>876</v>
      </c>
      <c r="B895" s="516"/>
      <c r="C895" s="305"/>
      <c r="D895" s="305"/>
      <c r="E895" s="293"/>
      <c r="F895" s="293"/>
      <c r="G895" s="181"/>
      <c r="H895" s="181"/>
      <c r="I895" s="592"/>
    </row>
    <row r="896" spans="1:9" s="147" customFormat="1" ht="15" x14ac:dyDescent="0.2">
      <c r="A896" s="472">
        <v>877</v>
      </c>
      <c r="B896" s="516"/>
      <c r="C896" s="305"/>
      <c r="D896" s="305"/>
      <c r="E896" s="293"/>
      <c r="F896" s="293"/>
      <c r="G896" s="181"/>
      <c r="H896" s="181"/>
      <c r="I896" s="592"/>
    </row>
    <row r="897" spans="1:9" s="147" customFormat="1" ht="15" x14ac:dyDescent="0.2">
      <c r="A897" s="472">
        <v>878</v>
      </c>
      <c r="B897" s="516"/>
      <c r="C897" s="305"/>
      <c r="D897" s="305"/>
      <c r="E897" s="293"/>
      <c r="F897" s="293"/>
      <c r="G897" s="181"/>
      <c r="H897" s="181"/>
      <c r="I897" s="592"/>
    </row>
    <row r="898" spans="1:9" s="147" customFormat="1" ht="15" x14ac:dyDescent="0.2">
      <c r="A898" s="472">
        <v>879</v>
      </c>
      <c r="B898" s="516"/>
      <c r="C898" s="305"/>
      <c r="D898" s="305"/>
      <c r="E898" s="293"/>
      <c r="F898" s="293"/>
      <c r="G898" s="181"/>
      <c r="H898" s="181"/>
      <c r="I898" s="592"/>
    </row>
    <row r="899" spans="1:9" s="147" customFormat="1" ht="15" x14ac:dyDescent="0.2">
      <c r="A899" s="472">
        <v>880</v>
      </c>
      <c r="B899" s="516"/>
      <c r="C899" s="305"/>
      <c r="D899" s="305"/>
      <c r="E899" s="293"/>
      <c r="F899" s="293"/>
      <c r="G899" s="181"/>
      <c r="H899" s="181"/>
      <c r="I899" s="592"/>
    </row>
    <row r="900" spans="1:9" s="147" customFormat="1" ht="15" x14ac:dyDescent="0.2">
      <c r="A900" s="472">
        <v>881</v>
      </c>
      <c r="B900" s="516"/>
      <c r="C900" s="305"/>
      <c r="D900" s="305"/>
      <c r="E900" s="293"/>
      <c r="F900" s="293"/>
      <c r="G900" s="181"/>
      <c r="H900" s="181"/>
      <c r="I900" s="592"/>
    </row>
    <row r="901" spans="1:9" s="147" customFormat="1" ht="15" x14ac:dyDescent="0.2">
      <c r="A901" s="472">
        <v>882</v>
      </c>
      <c r="B901" s="516"/>
      <c r="C901" s="305"/>
      <c r="D901" s="305"/>
      <c r="E901" s="293"/>
      <c r="F901" s="293"/>
      <c r="G901" s="181"/>
      <c r="H901" s="181"/>
      <c r="I901" s="592"/>
    </row>
    <row r="902" spans="1:9" s="147" customFormat="1" ht="15" x14ac:dyDescent="0.2">
      <c r="A902" s="472">
        <v>883</v>
      </c>
      <c r="B902" s="516"/>
      <c r="C902" s="305"/>
      <c r="D902" s="305"/>
      <c r="E902" s="293"/>
      <c r="F902" s="293"/>
      <c r="G902" s="181"/>
      <c r="H902" s="181"/>
      <c r="I902" s="592"/>
    </row>
    <row r="903" spans="1:9" s="147" customFormat="1" ht="15" x14ac:dyDescent="0.2">
      <c r="A903" s="472">
        <v>884</v>
      </c>
      <c r="B903" s="516"/>
      <c r="C903" s="305"/>
      <c r="D903" s="305"/>
      <c r="E903" s="293"/>
      <c r="F903" s="293"/>
      <c r="G903" s="181"/>
      <c r="H903" s="181"/>
      <c r="I903" s="592"/>
    </row>
    <row r="904" spans="1:9" s="147" customFormat="1" ht="15" x14ac:dyDescent="0.2">
      <c r="A904" s="472">
        <v>885</v>
      </c>
      <c r="B904" s="516"/>
      <c r="C904" s="305"/>
      <c r="D904" s="305"/>
      <c r="E904" s="293"/>
      <c r="F904" s="293"/>
      <c r="G904" s="181"/>
      <c r="H904" s="181"/>
      <c r="I904" s="592"/>
    </row>
    <row r="905" spans="1:9" s="147" customFormat="1" ht="15" x14ac:dyDescent="0.2">
      <c r="A905" s="472">
        <v>886</v>
      </c>
      <c r="B905" s="516"/>
      <c r="C905" s="305"/>
      <c r="D905" s="305"/>
      <c r="E905" s="293"/>
      <c r="F905" s="293"/>
      <c r="G905" s="181"/>
      <c r="H905" s="181"/>
      <c r="I905" s="592"/>
    </row>
    <row r="906" spans="1:9" s="147" customFormat="1" ht="15" x14ac:dyDescent="0.2">
      <c r="A906" s="472">
        <v>887</v>
      </c>
      <c r="B906" s="516"/>
      <c r="C906" s="305"/>
      <c r="D906" s="305"/>
      <c r="E906" s="293"/>
      <c r="F906" s="293"/>
      <c r="G906" s="181"/>
      <c r="H906" s="181"/>
      <c r="I906" s="592"/>
    </row>
    <row r="907" spans="1:9" s="147" customFormat="1" ht="15" x14ac:dyDescent="0.2">
      <c r="A907" s="472">
        <v>888</v>
      </c>
      <c r="B907" s="516"/>
      <c r="C907" s="305"/>
      <c r="D907" s="305"/>
      <c r="E907" s="293"/>
      <c r="F907" s="293"/>
      <c r="G907" s="181"/>
      <c r="H907" s="181"/>
      <c r="I907" s="592"/>
    </row>
    <row r="908" spans="1:9" s="147" customFormat="1" ht="15" x14ac:dyDescent="0.2">
      <c r="A908" s="472">
        <v>889</v>
      </c>
      <c r="B908" s="516"/>
      <c r="C908" s="305"/>
      <c r="D908" s="305"/>
      <c r="E908" s="293"/>
      <c r="F908" s="293"/>
      <c r="G908" s="181"/>
      <c r="H908" s="181"/>
      <c r="I908" s="592"/>
    </row>
    <row r="909" spans="1:9" s="147" customFormat="1" ht="15" x14ac:dyDescent="0.2">
      <c r="A909" s="472">
        <v>890</v>
      </c>
      <c r="B909" s="516"/>
      <c r="C909" s="305"/>
      <c r="D909" s="305"/>
      <c r="E909" s="293"/>
      <c r="F909" s="293"/>
      <c r="G909" s="181"/>
      <c r="H909" s="181"/>
      <c r="I909" s="592"/>
    </row>
    <row r="910" spans="1:9" s="147" customFormat="1" ht="15" x14ac:dyDescent="0.2">
      <c r="A910" s="472">
        <v>891</v>
      </c>
      <c r="B910" s="516"/>
      <c r="C910" s="305"/>
      <c r="D910" s="305"/>
      <c r="E910" s="293"/>
      <c r="F910" s="293"/>
      <c r="G910" s="181"/>
      <c r="H910" s="181"/>
      <c r="I910" s="592"/>
    </row>
    <row r="911" spans="1:9" s="147" customFormat="1" ht="15" x14ac:dyDescent="0.2">
      <c r="A911" s="472">
        <v>892</v>
      </c>
      <c r="B911" s="516"/>
      <c r="C911" s="305"/>
      <c r="D911" s="305"/>
      <c r="E911" s="293"/>
      <c r="F911" s="293"/>
      <c r="G911" s="181"/>
      <c r="H911" s="181"/>
      <c r="I911" s="592"/>
    </row>
    <row r="912" spans="1:9" s="147" customFormat="1" ht="15" x14ac:dyDescent="0.2">
      <c r="A912" s="472">
        <v>893</v>
      </c>
      <c r="B912" s="516"/>
      <c r="C912" s="305"/>
      <c r="D912" s="305"/>
      <c r="E912" s="293"/>
      <c r="F912" s="293"/>
      <c r="G912" s="181"/>
      <c r="H912" s="181"/>
      <c r="I912" s="592"/>
    </row>
    <row r="913" spans="1:9" s="147" customFormat="1" ht="15" x14ac:dyDescent="0.2">
      <c r="A913" s="472">
        <v>894</v>
      </c>
      <c r="B913" s="516"/>
      <c r="C913" s="305"/>
      <c r="D913" s="305"/>
      <c r="E913" s="293"/>
      <c r="F913" s="293"/>
      <c r="G913" s="181"/>
      <c r="H913" s="181"/>
      <c r="I913" s="592"/>
    </row>
    <row r="914" spans="1:9" s="147" customFormat="1" ht="15" x14ac:dyDescent="0.2">
      <c r="A914" s="472">
        <v>895</v>
      </c>
      <c r="B914" s="516"/>
      <c r="C914" s="305"/>
      <c r="D914" s="305"/>
      <c r="E914" s="293"/>
      <c r="F914" s="293"/>
      <c r="G914" s="181"/>
      <c r="H914" s="181"/>
      <c r="I914" s="592"/>
    </row>
    <row r="915" spans="1:9" s="147" customFormat="1" ht="15" x14ac:dyDescent="0.2">
      <c r="A915" s="472">
        <v>896</v>
      </c>
      <c r="B915" s="516"/>
      <c r="C915" s="305"/>
      <c r="D915" s="305"/>
      <c r="E915" s="293"/>
      <c r="F915" s="293"/>
      <c r="G915" s="181"/>
      <c r="H915" s="181"/>
      <c r="I915" s="592"/>
    </row>
    <row r="916" spans="1:9" s="147" customFormat="1" ht="15" x14ac:dyDescent="0.2">
      <c r="A916" s="472">
        <v>897</v>
      </c>
      <c r="B916" s="516"/>
      <c r="C916" s="305"/>
      <c r="D916" s="305"/>
      <c r="E916" s="293"/>
      <c r="F916" s="293"/>
      <c r="G916" s="181"/>
      <c r="H916" s="181"/>
      <c r="I916" s="592"/>
    </row>
    <row r="917" spans="1:9" s="147" customFormat="1" ht="15" x14ac:dyDescent="0.2">
      <c r="A917" s="472">
        <v>898</v>
      </c>
      <c r="B917" s="516"/>
      <c r="C917" s="305"/>
      <c r="D917" s="305"/>
      <c r="E917" s="293"/>
      <c r="F917" s="293"/>
      <c r="G917" s="181"/>
      <c r="H917" s="181"/>
      <c r="I917" s="592"/>
    </row>
    <row r="918" spans="1:9" s="147" customFormat="1" ht="15" x14ac:dyDescent="0.2">
      <c r="A918" s="472">
        <v>899</v>
      </c>
      <c r="B918" s="516"/>
      <c r="C918" s="305"/>
      <c r="D918" s="305"/>
      <c r="E918" s="293"/>
      <c r="F918" s="293"/>
      <c r="G918" s="181"/>
      <c r="H918" s="181"/>
      <c r="I918" s="592"/>
    </row>
    <row r="919" spans="1:9" s="147" customFormat="1" ht="15" x14ac:dyDescent="0.2">
      <c r="A919" s="472">
        <v>900</v>
      </c>
      <c r="B919" s="516"/>
      <c r="C919" s="305"/>
      <c r="D919" s="305"/>
      <c r="E919" s="293"/>
      <c r="F919" s="293"/>
      <c r="G919" s="181"/>
      <c r="H919" s="181"/>
      <c r="I919" s="592"/>
    </row>
    <row r="920" spans="1:9" s="147" customFormat="1" ht="15" x14ac:dyDescent="0.2">
      <c r="A920" s="472">
        <v>901</v>
      </c>
      <c r="B920" s="516"/>
      <c r="C920" s="305"/>
      <c r="D920" s="305"/>
      <c r="E920" s="293"/>
      <c r="F920" s="293"/>
      <c r="G920" s="181"/>
      <c r="H920" s="181"/>
      <c r="I920" s="592"/>
    </row>
    <row r="921" spans="1:9" s="147" customFormat="1" ht="15" x14ac:dyDescent="0.2">
      <c r="A921" s="472">
        <v>902</v>
      </c>
      <c r="B921" s="516"/>
      <c r="C921" s="305"/>
      <c r="D921" s="305"/>
      <c r="E921" s="293"/>
      <c r="F921" s="293"/>
      <c r="G921" s="181"/>
      <c r="H921" s="181"/>
      <c r="I921" s="592"/>
    </row>
    <row r="922" spans="1:9" s="147" customFormat="1" ht="15" x14ac:dyDescent="0.2">
      <c r="A922" s="472">
        <v>903</v>
      </c>
      <c r="B922" s="516"/>
      <c r="C922" s="305"/>
      <c r="D922" s="305"/>
      <c r="E922" s="293"/>
      <c r="F922" s="293"/>
      <c r="G922" s="181"/>
      <c r="H922" s="181"/>
      <c r="I922" s="592"/>
    </row>
    <row r="923" spans="1:9" s="147" customFormat="1" ht="15" x14ac:dyDescent="0.2">
      <c r="A923" s="472">
        <v>904</v>
      </c>
      <c r="B923" s="516"/>
      <c r="C923" s="305"/>
      <c r="D923" s="305"/>
      <c r="E923" s="293"/>
      <c r="F923" s="293"/>
      <c r="G923" s="181"/>
      <c r="H923" s="181"/>
      <c r="I923" s="592"/>
    </row>
    <row r="924" spans="1:9" s="147" customFormat="1" ht="15" x14ac:dyDescent="0.2">
      <c r="A924" s="472">
        <v>905</v>
      </c>
      <c r="B924" s="516"/>
      <c r="C924" s="305"/>
      <c r="D924" s="305"/>
      <c r="E924" s="293"/>
      <c r="F924" s="293"/>
      <c r="G924" s="181"/>
      <c r="H924" s="181"/>
      <c r="I924" s="592"/>
    </row>
    <row r="925" spans="1:9" s="147" customFormat="1" ht="15" x14ac:dyDescent="0.2">
      <c r="A925" s="472">
        <v>906</v>
      </c>
      <c r="B925" s="516"/>
      <c r="C925" s="305"/>
      <c r="D925" s="305"/>
      <c r="E925" s="293"/>
      <c r="F925" s="293"/>
      <c r="G925" s="181"/>
      <c r="H925" s="181"/>
      <c r="I925" s="592"/>
    </row>
    <row r="926" spans="1:9" s="147" customFormat="1" ht="15" x14ac:dyDescent="0.2">
      <c r="A926" s="472">
        <v>907</v>
      </c>
      <c r="B926" s="516"/>
      <c r="C926" s="305"/>
      <c r="D926" s="305"/>
      <c r="E926" s="293"/>
      <c r="F926" s="293"/>
      <c r="G926" s="181"/>
      <c r="H926" s="181"/>
      <c r="I926" s="592"/>
    </row>
    <row r="927" spans="1:9" s="147" customFormat="1" ht="15" x14ac:dyDescent="0.2">
      <c r="A927" s="472">
        <v>908</v>
      </c>
      <c r="B927" s="516"/>
      <c r="C927" s="305"/>
      <c r="D927" s="305"/>
      <c r="E927" s="293"/>
      <c r="F927" s="293"/>
      <c r="G927" s="181"/>
      <c r="H927" s="181"/>
      <c r="I927" s="592"/>
    </row>
    <row r="928" spans="1:9" s="147" customFormat="1" ht="15" x14ac:dyDescent="0.2">
      <c r="A928" s="472">
        <v>909</v>
      </c>
      <c r="B928" s="516"/>
      <c r="C928" s="305"/>
      <c r="D928" s="305"/>
      <c r="E928" s="293"/>
      <c r="F928" s="293"/>
      <c r="G928" s="181"/>
      <c r="H928" s="181"/>
      <c r="I928" s="592"/>
    </row>
    <row r="929" spans="1:9" s="147" customFormat="1" ht="15" x14ac:dyDescent="0.2">
      <c r="A929" s="472">
        <v>910</v>
      </c>
      <c r="B929" s="516"/>
      <c r="C929" s="305"/>
      <c r="D929" s="305"/>
      <c r="E929" s="293"/>
      <c r="F929" s="293"/>
      <c r="G929" s="181"/>
      <c r="H929" s="181"/>
      <c r="I929" s="592"/>
    </row>
    <row r="930" spans="1:9" s="147" customFormat="1" ht="15" x14ac:dyDescent="0.2">
      <c r="A930" s="472">
        <v>911</v>
      </c>
      <c r="B930" s="516"/>
      <c r="C930" s="305"/>
      <c r="D930" s="305"/>
      <c r="E930" s="293"/>
      <c r="F930" s="293"/>
      <c r="G930" s="181"/>
      <c r="H930" s="181"/>
      <c r="I930" s="592"/>
    </row>
    <row r="931" spans="1:9" s="147" customFormat="1" ht="15" x14ac:dyDescent="0.2">
      <c r="A931" s="472">
        <v>912</v>
      </c>
      <c r="B931" s="516"/>
      <c r="C931" s="305"/>
      <c r="D931" s="305"/>
      <c r="E931" s="293"/>
      <c r="F931" s="293"/>
      <c r="G931" s="181"/>
      <c r="H931" s="181"/>
      <c r="I931" s="592"/>
    </row>
    <row r="932" spans="1:9" s="147" customFormat="1" ht="15" x14ac:dyDescent="0.2">
      <c r="A932" s="472">
        <v>913</v>
      </c>
      <c r="B932" s="516"/>
      <c r="C932" s="305"/>
      <c r="D932" s="305"/>
      <c r="E932" s="293"/>
      <c r="F932" s="293"/>
      <c r="G932" s="181"/>
      <c r="H932" s="181"/>
      <c r="I932" s="592"/>
    </row>
    <row r="933" spans="1:9" s="147" customFormat="1" ht="15" x14ac:dyDescent="0.2">
      <c r="A933" s="472">
        <v>914</v>
      </c>
      <c r="B933" s="516"/>
      <c r="C933" s="305"/>
      <c r="D933" s="305"/>
      <c r="E933" s="293"/>
      <c r="F933" s="293"/>
      <c r="G933" s="181"/>
      <c r="H933" s="181"/>
      <c r="I933" s="592"/>
    </row>
    <row r="934" spans="1:9" s="147" customFormat="1" ht="15" x14ac:dyDescent="0.2">
      <c r="A934" s="472">
        <v>915</v>
      </c>
      <c r="B934" s="516"/>
      <c r="C934" s="305"/>
      <c r="D934" s="305"/>
      <c r="E934" s="293"/>
      <c r="F934" s="293"/>
      <c r="G934" s="181"/>
      <c r="H934" s="181"/>
      <c r="I934" s="592"/>
    </row>
    <row r="935" spans="1:9" s="147" customFormat="1" ht="15" x14ac:dyDescent="0.2">
      <c r="A935" s="472">
        <v>916</v>
      </c>
      <c r="B935" s="516"/>
      <c r="C935" s="305"/>
      <c r="D935" s="305"/>
      <c r="E935" s="293"/>
      <c r="F935" s="293"/>
      <c r="G935" s="181"/>
      <c r="H935" s="181"/>
      <c r="I935" s="592"/>
    </row>
    <row r="936" spans="1:9" s="147" customFormat="1" ht="15" x14ac:dyDescent="0.2">
      <c r="A936" s="472">
        <v>917</v>
      </c>
      <c r="B936" s="516"/>
      <c r="C936" s="305"/>
      <c r="D936" s="305"/>
      <c r="E936" s="293"/>
      <c r="F936" s="293"/>
      <c r="G936" s="181"/>
      <c r="H936" s="181"/>
      <c r="I936" s="592"/>
    </row>
    <row r="937" spans="1:9" s="147" customFormat="1" ht="15" x14ac:dyDescent="0.2">
      <c r="A937" s="472">
        <v>918</v>
      </c>
      <c r="B937" s="516"/>
      <c r="C937" s="305"/>
      <c r="D937" s="305"/>
      <c r="E937" s="293"/>
      <c r="F937" s="293"/>
      <c r="G937" s="181"/>
      <c r="H937" s="181"/>
      <c r="I937" s="592"/>
    </row>
    <row r="938" spans="1:9" s="147" customFormat="1" ht="15" x14ac:dyDescent="0.2">
      <c r="A938" s="472">
        <v>919</v>
      </c>
      <c r="B938" s="516"/>
      <c r="C938" s="305"/>
      <c r="D938" s="305"/>
      <c r="E938" s="293"/>
      <c r="F938" s="293"/>
      <c r="G938" s="181"/>
      <c r="H938" s="181"/>
      <c r="I938" s="592"/>
    </row>
    <row r="939" spans="1:9" s="147" customFormat="1" ht="15" x14ac:dyDescent="0.2">
      <c r="A939" s="472">
        <v>920</v>
      </c>
      <c r="B939" s="516"/>
      <c r="C939" s="305"/>
      <c r="D939" s="305"/>
      <c r="E939" s="293"/>
      <c r="F939" s="293"/>
      <c r="G939" s="181"/>
      <c r="H939" s="181"/>
      <c r="I939" s="592"/>
    </row>
    <row r="940" spans="1:9" s="147" customFormat="1" ht="15" x14ac:dyDescent="0.2">
      <c r="A940" s="472">
        <v>921</v>
      </c>
      <c r="B940" s="516"/>
      <c r="C940" s="305"/>
      <c r="D940" s="305"/>
      <c r="E940" s="293"/>
      <c r="F940" s="293"/>
      <c r="G940" s="181"/>
      <c r="H940" s="181"/>
      <c r="I940" s="592"/>
    </row>
    <row r="941" spans="1:9" s="147" customFormat="1" ht="15" x14ac:dyDescent="0.2">
      <c r="A941" s="472">
        <v>922</v>
      </c>
      <c r="B941" s="516"/>
      <c r="C941" s="305"/>
      <c r="D941" s="305"/>
      <c r="E941" s="293"/>
      <c r="F941" s="293"/>
      <c r="G941" s="181"/>
      <c r="H941" s="181"/>
      <c r="I941" s="592"/>
    </row>
    <row r="942" spans="1:9" s="147" customFormat="1" ht="15" x14ac:dyDescent="0.2">
      <c r="A942" s="472">
        <v>923</v>
      </c>
      <c r="B942" s="516"/>
      <c r="C942" s="305"/>
      <c r="D942" s="305"/>
      <c r="E942" s="293"/>
      <c r="F942" s="293"/>
      <c r="G942" s="181"/>
      <c r="H942" s="181"/>
      <c r="I942" s="592"/>
    </row>
    <row r="943" spans="1:9" s="147" customFormat="1" ht="15" x14ac:dyDescent="0.2">
      <c r="A943" s="472">
        <v>924</v>
      </c>
      <c r="B943" s="516"/>
      <c r="C943" s="305"/>
      <c r="D943" s="305"/>
      <c r="E943" s="293"/>
      <c r="F943" s="293"/>
      <c r="G943" s="181"/>
      <c r="H943" s="181"/>
      <c r="I943" s="592"/>
    </row>
    <row r="944" spans="1:9" s="147" customFormat="1" ht="15" x14ac:dyDescent="0.2">
      <c r="A944" s="472">
        <v>925</v>
      </c>
      <c r="B944" s="516"/>
      <c r="C944" s="305"/>
      <c r="D944" s="305"/>
      <c r="E944" s="293"/>
      <c r="F944" s="293"/>
      <c r="G944" s="181"/>
      <c r="H944" s="181"/>
      <c r="I944" s="592"/>
    </row>
    <row r="945" spans="1:9" s="147" customFormat="1" ht="15" x14ac:dyDescent="0.2">
      <c r="A945" s="472">
        <v>926</v>
      </c>
      <c r="B945" s="516"/>
      <c r="C945" s="305"/>
      <c r="D945" s="305"/>
      <c r="E945" s="293"/>
      <c r="F945" s="293"/>
      <c r="G945" s="181"/>
      <c r="H945" s="181"/>
      <c r="I945" s="592"/>
    </row>
    <row r="946" spans="1:9" s="147" customFormat="1" ht="15" x14ac:dyDescent="0.2">
      <c r="A946" s="472">
        <v>927</v>
      </c>
      <c r="B946" s="516"/>
      <c r="C946" s="305"/>
      <c r="D946" s="305"/>
      <c r="E946" s="293"/>
      <c r="F946" s="293"/>
      <c r="G946" s="181"/>
      <c r="H946" s="181"/>
      <c r="I946" s="592"/>
    </row>
    <row r="947" spans="1:9" s="147" customFormat="1" ht="15" x14ac:dyDescent="0.2">
      <c r="A947" s="472">
        <v>928</v>
      </c>
      <c r="B947" s="516"/>
      <c r="C947" s="305"/>
      <c r="D947" s="305"/>
      <c r="E947" s="293"/>
      <c r="F947" s="293"/>
      <c r="G947" s="181"/>
      <c r="H947" s="181"/>
      <c r="I947" s="592"/>
    </row>
    <row r="948" spans="1:9" s="147" customFormat="1" ht="15" x14ac:dyDescent="0.2">
      <c r="A948" s="472">
        <v>929</v>
      </c>
      <c r="B948" s="516"/>
      <c r="C948" s="305"/>
      <c r="D948" s="305"/>
      <c r="E948" s="293"/>
      <c r="F948" s="293"/>
      <c r="G948" s="181"/>
      <c r="H948" s="181"/>
      <c r="I948" s="592"/>
    </row>
    <row r="949" spans="1:9" s="147" customFormat="1" ht="15" x14ac:dyDescent="0.2">
      <c r="A949" s="472">
        <v>930</v>
      </c>
      <c r="B949" s="516"/>
      <c r="C949" s="305"/>
      <c r="D949" s="305"/>
      <c r="E949" s="293"/>
      <c r="F949" s="293"/>
      <c r="G949" s="181"/>
      <c r="H949" s="181"/>
      <c r="I949" s="592"/>
    </row>
    <row r="950" spans="1:9" s="147" customFormat="1" ht="15" x14ac:dyDescent="0.2">
      <c r="A950" s="472">
        <v>931</v>
      </c>
      <c r="B950" s="516"/>
      <c r="C950" s="305"/>
      <c r="D950" s="305"/>
      <c r="E950" s="293"/>
      <c r="F950" s="293"/>
      <c r="G950" s="181"/>
      <c r="H950" s="181"/>
      <c r="I950" s="592"/>
    </row>
    <row r="951" spans="1:9" s="147" customFormat="1" ht="15" x14ac:dyDescent="0.2">
      <c r="A951" s="472">
        <v>932</v>
      </c>
      <c r="B951" s="516"/>
      <c r="C951" s="305"/>
      <c r="D951" s="305"/>
      <c r="E951" s="293"/>
      <c r="F951" s="293"/>
      <c r="G951" s="181"/>
      <c r="H951" s="181"/>
      <c r="I951" s="592"/>
    </row>
    <row r="952" spans="1:9" s="147" customFormat="1" ht="15" x14ac:dyDescent="0.2">
      <c r="A952" s="472">
        <v>933</v>
      </c>
      <c r="B952" s="516"/>
      <c r="C952" s="305"/>
      <c r="D952" s="305"/>
      <c r="E952" s="293"/>
      <c r="F952" s="293"/>
      <c r="G952" s="181"/>
      <c r="H952" s="181"/>
      <c r="I952" s="592"/>
    </row>
    <row r="953" spans="1:9" s="147" customFormat="1" ht="15" x14ac:dyDescent="0.2">
      <c r="A953" s="472">
        <v>934</v>
      </c>
      <c r="B953" s="516"/>
      <c r="C953" s="305"/>
      <c r="D953" s="305"/>
      <c r="E953" s="293"/>
      <c r="F953" s="293"/>
      <c r="G953" s="181"/>
      <c r="H953" s="181"/>
      <c r="I953" s="592"/>
    </row>
    <row r="954" spans="1:9" s="147" customFormat="1" ht="15" x14ac:dyDescent="0.2">
      <c r="A954" s="472">
        <v>935</v>
      </c>
      <c r="B954" s="516"/>
      <c r="C954" s="305"/>
      <c r="D954" s="305"/>
      <c r="E954" s="293"/>
      <c r="F954" s="293"/>
      <c r="G954" s="181"/>
      <c r="H954" s="181"/>
      <c r="I954" s="592"/>
    </row>
    <row r="955" spans="1:9" s="147" customFormat="1" ht="15" x14ac:dyDescent="0.2">
      <c r="A955" s="472">
        <v>936</v>
      </c>
      <c r="B955" s="516"/>
      <c r="C955" s="305"/>
      <c r="D955" s="305"/>
      <c r="E955" s="293"/>
      <c r="F955" s="293"/>
      <c r="G955" s="181"/>
      <c r="H955" s="181"/>
      <c r="I955" s="592"/>
    </row>
    <row r="956" spans="1:9" s="147" customFormat="1" ht="15" x14ac:dyDescent="0.2">
      <c r="A956" s="472">
        <v>937</v>
      </c>
      <c r="B956" s="516"/>
      <c r="C956" s="305"/>
      <c r="D956" s="305"/>
      <c r="E956" s="293"/>
      <c r="F956" s="293"/>
      <c r="G956" s="181"/>
      <c r="H956" s="181"/>
      <c r="I956" s="592"/>
    </row>
    <row r="957" spans="1:9" s="147" customFormat="1" ht="15" x14ac:dyDescent="0.2">
      <c r="A957" s="472">
        <v>938</v>
      </c>
      <c r="B957" s="516"/>
      <c r="C957" s="305"/>
      <c r="D957" s="305"/>
      <c r="E957" s="293"/>
      <c r="F957" s="293"/>
      <c r="G957" s="181"/>
      <c r="H957" s="181"/>
      <c r="I957" s="592"/>
    </row>
    <row r="958" spans="1:9" s="147" customFormat="1" ht="15" x14ac:dyDescent="0.2">
      <c r="A958" s="472">
        <v>939</v>
      </c>
      <c r="B958" s="516"/>
      <c r="C958" s="305"/>
      <c r="D958" s="305"/>
      <c r="E958" s="293"/>
      <c r="F958" s="293"/>
      <c r="G958" s="181"/>
      <c r="H958" s="181"/>
      <c r="I958" s="592"/>
    </row>
    <row r="959" spans="1:9" s="147" customFormat="1" ht="15" x14ac:dyDescent="0.2">
      <c r="A959" s="472">
        <v>940</v>
      </c>
      <c r="B959" s="516"/>
      <c r="C959" s="305"/>
      <c r="D959" s="305"/>
      <c r="E959" s="293"/>
      <c r="F959" s="293"/>
      <c r="G959" s="181"/>
      <c r="H959" s="181"/>
      <c r="I959" s="592"/>
    </row>
    <row r="960" spans="1:9" s="147" customFormat="1" ht="15" x14ac:dyDescent="0.2">
      <c r="A960" s="472">
        <v>941</v>
      </c>
      <c r="B960" s="516"/>
      <c r="C960" s="305"/>
      <c r="D960" s="305"/>
      <c r="E960" s="293"/>
      <c r="F960" s="293"/>
      <c r="G960" s="181"/>
      <c r="H960" s="181"/>
      <c r="I960" s="592"/>
    </row>
    <row r="961" spans="1:9" s="147" customFormat="1" ht="15" x14ac:dyDescent="0.2">
      <c r="A961" s="472">
        <v>942</v>
      </c>
      <c r="B961" s="516"/>
      <c r="C961" s="305"/>
      <c r="D961" s="305"/>
      <c r="E961" s="293"/>
      <c r="F961" s="293"/>
      <c r="G961" s="181"/>
      <c r="H961" s="181"/>
      <c r="I961" s="592"/>
    </row>
    <row r="962" spans="1:9" s="147" customFormat="1" ht="15" x14ac:dyDescent="0.2">
      <c r="A962" s="472">
        <v>943</v>
      </c>
      <c r="B962" s="516"/>
      <c r="C962" s="305"/>
      <c r="D962" s="305"/>
      <c r="E962" s="293"/>
      <c r="F962" s="293"/>
      <c r="G962" s="181"/>
      <c r="H962" s="181"/>
      <c r="I962" s="592"/>
    </row>
    <row r="963" spans="1:9" s="147" customFormat="1" ht="15" x14ac:dyDescent="0.2">
      <c r="A963" s="472">
        <v>944</v>
      </c>
      <c r="B963" s="516"/>
      <c r="C963" s="305"/>
      <c r="D963" s="305"/>
      <c r="E963" s="293"/>
      <c r="F963" s="293"/>
      <c r="G963" s="181"/>
      <c r="H963" s="181"/>
      <c r="I963" s="592"/>
    </row>
    <row r="964" spans="1:9" s="147" customFormat="1" ht="15" x14ac:dyDescent="0.2">
      <c r="A964" s="472">
        <v>945</v>
      </c>
      <c r="B964" s="516"/>
      <c r="C964" s="305"/>
      <c r="D964" s="305"/>
      <c r="E964" s="293"/>
      <c r="F964" s="293"/>
      <c r="G964" s="181"/>
      <c r="H964" s="181"/>
      <c r="I964" s="592"/>
    </row>
    <row r="965" spans="1:9" s="147" customFormat="1" ht="15" x14ac:dyDescent="0.2">
      <c r="A965" s="472">
        <v>946</v>
      </c>
      <c r="B965" s="516"/>
      <c r="C965" s="305"/>
      <c r="D965" s="305"/>
      <c r="E965" s="293"/>
      <c r="F965" s="293"/>
      <c r="G965" s="181"/>
      <c r="H965" s="181"/>
      <c r="I965" s="592"/>
    </row>
    <row r="966" spans="1:9" s="147" customFormat="1" ht="15" x14ac:dyDescent="0.2">
      <c r="A966" s="472">
        <v>947</v>
      </c>
      <c r="B966" s="516"/>
      <c r="C966" s="305"/>
      <c r="D966" s="305"/>
      <c r="E966" s="293"/>
      <c r="F966" s="293"/>
      <c r="G966" s="181"/>
      <c r="H966" s="181"/>
      <c r="I966" s="592"/>
    </row>
    <row r="967" spans="1:9" s="147" customFormat="1" ht="15" x14ac:dyDescent="0.2">
      <c r="A967" s="472">
        <v>948</v>
      </c>
      <c r="B967" s="516"/>
      <c r="C967" s="305"/>
      <c r="D967" s="305"/>
      <c r="E967" s="293"/>
      <c r="F967" s="293"/>
      <c r="G967" s="181"/>
      <c r="H967" s="181"/>
      <c r="I967" s="592"/>
    </row>
    <row r="968" spans="1:9" s="147" customFormat="1" ht="15" x14ac:dyDescent="0.2">
      <c r="A968" s="472">
        <v>949</v>
      </c>
      <c r="B968" s="516"/>
      <c r="C968" s="305"/>
      <c r="D968" s="305"/>
      <c r="E968" s="293"/>
      <c r="F968" s="293"/>
      <c r="G968" s="181"/>
      <c r="H968" s="181"/>
      <c r="I968" s="592"/>
    </row>
    <row r="969" spans="1:9" s="147" customFormat="1" ht="15" x14ac:dyDescent="0.2">
      <c r="A969" s="472">
        <v>950</v>
      </c>
      <c r="B969" s="516"/>
      <c r="C969" s="305"/>
      <c r="D969" s="305"/>
      <c r="E969" s="293"/>
      <c r="F969" s="293"/>
      <c r="G969" s="181"/>
      <c r="H969" s="181"/>
      <c r="I969" s="592"/>
    </row>
    <row r="970" spans="1:9" s="147" customFormat="1" ht="15" x14ac:dyDescent="0.2">
      <c r="A970" s="472">
        <v>951</v>
      </c>
      <c r="B970" s="516"/>
      <c r="C970" s="305"/>
      <c r="D970" s="305"/>
      <c r="E970" s="293"/>
      <c r="F970" s="293"/>
      <c r="G970" s="181"/>
      <c r="H970" s="181"/>
      <c r="I970" s="592"/>
    </row>
    <row r="971" spans="1:9" s="147" customFormat="1" ht="15" x14ac:dyDescent="0.2">
      <c r="A971" s="472">
        <v>952</v>
      </c>
      <c r="B971" s="516"/>
      <c r="C971" s="305"/>
      <c r="D971" s="305"/>
      <c r="E971" s="293"/>
      <c r="F971" s="293"/>
      <c r="G971" s="181"/>
      <c r="H971" s="181"/>
      <c r="I971" s="592"/>
    </row>
    <row r="972" spans="1:9" s="147" customFormat="1" ht="15" x14ac:dyDescent="0.2">
      <c r="A972" s="472">
        <v>953</v>
      </c>
      <c r="B972" s="516"/>
      <c r="C972" s="305"/>
      <c r="D972" s="305"/>
      <c r="E972" s="293"/>
      <c r="F972" s="293"/>
      <c r="G972" s="181"/>
      <c r="H972" s="181"/>
      <c r="I972" s="592"/>
    </row>
    <row r="973" spans="1:9" s="147" customFormat="1" ht="15" x14ac:dyDescent="0.2">
      <c r="A973" s="472">
        <v>954</v>
      </c>
      <c r="B973" s="516"/>
      <c r="C973" s="305"/>
      <c r="D973" s="305"/>
      <c r="E973" s="293"/>
      <c r="F973" s="293"/>
      <c r="G973" s="181"/>
      <c r="H973" s="181"/>
      <c r="I973" s="592"/>
    </row>
    <row r="974" spans="1:9" s="147" customFormat="1" ht="15" x14ac:dyDescent="0.2">
      <c r="A974" s="472">
        <v>955</v>
      </c>
      <c r="B974" s="516"/>
      <c r="C974" s="305"/>
      <c r="D974" s="305"/>
      <c r="E974" s="293"/>
      <c r="F974" s="293"/>
      <c r="G974" s="181"/>
      <c r="H974" s="181"/>
      <c r="I974" s="592"/>
    </row>
    <row r="975" spans="1:9" s="147" customFormat="1" ht="15" x14ac:dyDescent="0.2">
      <c r="A975" s="472">
        <v>956</v>
      </c>
      <c r="B975" s="516"/>
      <c r="C975" s="305"/>
      <c r="D975" s="305"/>
      <c r="E975" s="293"/>
      <c r="F975" s="293"/>
      <c r="G975" s="181"/>
      <c r="H975" s="181"/>
      <c r="I975" s="592"/>
    </row>
    <row r="976" spans="1:9" s="147" customFormat="1" ht="15" x14ac:dyDescent="0.2">
      <c r="A976" s="472">
        <v>957</v>
      </c>
      <c r="B976" s="516"/>
      <c r="C976" s="305"/>
      <c r="D976" s="305"/>
      <c r="E976" s="293"/>
      <c r="F976" s="293"/>
      <c r="G976" s="181"/>
      <c r="H976" s="181"/>
      <c r="I976" s="592"/>
    </row>
    <row r="977" spans="1:9" s="147" customFormat="1" ht="15" x14ac:dyDescent="0.2">
      <c r="A977" s="472">
        <v>958</v>
      </c>
      <c r="B977" s="516"/>
      <c r="C977" s="305"/>
      <c r="D977" s="305"/>
      <c r="E977" s="293"/>
      <c r="F977" s="293"/>
      <c r="G977" s="181"/>
      <c r="H977" s="181"/>
      <c r="I977" s="592"/>
    </row>
    <row r="978" spans="1:9" s="147" customFormat="1" ht="15" x14ac:dyDescent="0.2">
      <c r="A978" s="472">
        <v>959</v>
      </c>
      <c r="B978" s="516"/>
      <c r="C978" s="305"/>
      <c r="D978" s="305"/>
      <c r="E978" s="293"/>
      <c r="F978" s="293"/>
      <c r="G978" s="181"/>
      <c r="H978" s="181"/>
      <c r="I978" s="592"/>
    </row>
    <row r="979" spans="1:9" s="147" customFormat="1" ht="15" x14ac:dyDescent="0.2">
      <c r="A979" s="472">
        <v>960</v>
      </c>
      <c r="B979" s="516"/>
      <c r="C979" s="305"/>
      <c r="D979" s="305"/>
      <c r="E979" s="293"/>
      <c r="F979" s="293"/>
      <c r="G979" s="181"/>
      <c r="H979" s="181"/>
      <c r="I979" s="592"/>
    </row>
    <row r="980" spans="1:9" s="147" customFormat="1" ht="15" x14ac:dyDescent="0.2">
      <c r="A980" s="472">
        <v>961</v>
      </c>
      <c r="B980" s="516"/>
      <c r="C980" s="305"/>
      <c r="D980" s="305"/>
      <c r="E980" s="293"/>
      <c r="F980" s="293"/>
      <c r="G980" s="181"/>
      <c r="H980" s="181"/>
      <c r="I980" s="592"/>
    </row>
    <row r="981" spans="1:9" s="147" customFormat="1" ht="15" x14ac:dyDescent="0.2">
      <c r="A981" s="472">
        <v>962</v>
      </c>
      <c r="B981" s="516"/>
      <c r="C981" s="305"/>
      <c r="D981" s="305"/>
      <c r="E981" s="293"/>
      <c r="F981" s="293"/>
      <c r="G981" s="181"/>
      <c r="H981" s="181"/>
      <c r="I981" s="592"/>
    </row>
    <row r="982" spans="1:9" s="147" customFormat="1" ht="15" x14ac:dyDescent="0.2">
      <c r="A982" s="472">
        <v>963</v>
      </c>
      <c r="B982" s="516"/>
      <c r="C982" s="305"/>
      <c r="D982" s="305"/>
      <c r="E982" s="293"/>
      <c r="F982" s="293"/>
      <c r="G982" s="181"/>
      <c r="H982" s="181"/>
      <c r="I982" s="592"/>
    </row>
    <row r="983" spans="1:9" s="147" customFormat="1" ht="15" x14ac:dyDescent="0.2">
      <c r="A983" s="472">
        <v>964</v>
      </c>
      <c r="B983" s="516"/>
      <c r="C983" s="305"/>
      <c r="D983" s="305"/>
      <c r="E983" s="293"/>
      <c r="F983" s="293"/>
      <c r="G983" s="181"/>
      <c r="H983" s="181"/>
      <c r="I983" s="592"/>
    </row>
    <row r="984" spans="1:9" s="147" customFormat="1" ht="15" x14ac:dyDescent="0.2">
      <c r="A984" s="472">
        <v>965</v>
      </c>
      <c r="B984" s="516"/>
      <c r="C984" s="305"/>
      <c r="D984" s="305"/>
      <c r="E984" s="293"/>
      <c r="F984" s="293"/>
      <c r="G984" s="181"/>
      <c r="H984" s="181"/>
      <c r="I984" s="592"/>
    </row>
    <row r="985" spans="1:9" s="147" customFormat="1" ht="15" x14ac:dyDescent="0.2">
      <c r="A985" s="472">
        <v>966</v>
      </c>
      <c r="B985" s="516"/>
      <c r="C985" s="305"/>
      <c r="D985" s="305"/>
      <c r="E985" s="293"/>
      <c r="F985" s="293"/>
      <c r="G985" s="181"/>
      <c r="H985" s="181"/>
      <c r="I985" s="592"/>
    </row>
    <row r="986" spans="1:9" s="147" customFormat="1" ht="15" x14ac:dyDescent="0.2">
      <c r="A986" s="472">
        <v>967</v>
      </c>
      <c r="B986" s="516"/>
      <c r="C986" s="305"/>
      <c r="D986" s="305"/>
      <c r="E986" s="293"/>
      <c r="F986" s="293"/>
      <c r="G986" s="181"/>
      <c r="H986" s="181"/>
      <c r="I986" s="592"/>
    </row>
    <row r="987" spans="1:9" s="147" customFormat="1" ht="15" x14ac:dyDescent="0.2">
      <c r="A987" s="472">
        <v>968</v>
      </c>
      <c r="B987" s="516"/>
      <c r="C987" s="305"/>
      <c r="D987" s="305"/>
      <c r="E987" s="293"/>
      <c r="F987" s="293"/>
      <c r="G987" s="181"/>
      <c r="H987" s="181"/>
      <c r="I987" s="592"/>
    </row>
    <row r="988" spans="1:9" s="147" customFormat="1" ht="15" x14ac:dyDescent="0.2">
      <c r="A988" s="472">
        <v>969</v>
      </c>
      <c r="B988" s="516"/>
      <c r="C988" s="305"/>
      <c r="D988" s="305"/>
      <c r="E988" s="293"/>
      <c r="F988" s="293"/>
      <c r="G988" s="181"/>
      <c r="H988" s="181"/>
      <c r="I988" s="592"/>
    </row>
    <row r="989" spans="1:9" s="147" customFormat="1" ht="15" x14ac:dyDescent="0.2">
      <c r="A989" s="472">
        <v>970</v>
      </c>
      <c r="B989" s="516"/>
      <c r="C989" s="305"/>
      <c r="D989" s="305"/>
      <c r="E989" s="293"/>
      <c r="F989" s="293"/>
      <c r="G989" s="181"/>
      <c r="H989" s="181"/>
      <c r="I989" s="592"/>
    </row>
    <row r="990" spans="1:9" s="147" customFormat="1" ht="15" x14ac:dyDescent="0.2">
      <c r="A990" s="472">
        <v>971</v>
      </c>
      <c r="B990" s="516"/>
      <c r="C990" s="305"/>
      <c r="D990" s="305"/>
      <c r="E990" s="293"/>
      <c r="F990" s="293"/>
      <c r="G990" s="181"/>
      <c r="H990" s="181"/>
      <c r="I990" s="592"/>
    </row>
    <row r="991" spans="1:9" s="147" customFormat="1" ht="15" x14ac:dyDescent="0.2">
      <c r="A991" s="472">
        <v>972</v>
      </c>
      <c r="B991" s="516"/>
      <c r="C991" s="305"/>
      <c r="D991" s="305"/>
      <c r="E991" s="293"/>
      <c r="F991" s="293"/>
      <c r="G991" s="181"/>
      <c r="H991" s="181"/>
      <c r="I991" s="592"/>
    </row>
    <row r="992" spans="1:9" s="147" customFormat="1" ht="15" x14ac:dyDescent="0.2">
      <c r="A992" s="472">
        <v>973</v>
      </c>
      <c r="B992" s="516"/>
      <c r="C992" s="305"/>
      <c r="D992" s="305"/>
      <c r="E992" s="293"/>
      <c r="F992" s="293"/>
      <c r="G992" s="181"/>
      <c r="H992" s="181"/>
      <c r="I992" s="592"/>
    </row>
    <row r="993" spans="1:9" s="147" customFormat="1" ht="15" x14ac:dyDescent="0.2">
      <c r="A993" s="472">
        <v>974</v>
      </c>
      <c r="B993" s="516"/>
      <c r="C993" s="305"/>
      <c r="D993" s="305"/>
      <c r="E993" s="293"/>
      <c r="F993" s="293"/>
      <c r="G993" s="181"/>
      <c r="H993" s="181"/>
      <c r="I993" s="592"/>
    </row>
    <row r="994" spans="1:9" s="147" customFormat="1" ht="15" x14ac:dyDescent="0.2">
      <c r="A994" s="472">
        <v>975</v>
      </c>
      <c r="B994" s="516"/>
      <c r="C994" s="305"/>
      <c r="D994" s="305"/>
      <c r="E994" s="293"/>
      <c r="F994" s="293"/>
      <c r="G994" s="181"/>
      <c r="H994" s="181"/>
      <c r="I994" s="592"/>
    </row>
    <row r="995" spans="1:9" s="147" customFormat="1" ht="15" x14ac:dyDescent="0.2">
      <c r="A995" s="472">
        <v>976</v>
      </c>
      <c r="B995" s="516"/>
      <c r="C995" s="305"/>
      <c r="D995" s="305"/>
      <c r="E995" s="293"/>
      <c r="F995" s="293"/>
      <c r="G995" s="181"/>
      <c r="H995" s="181"/>
      <c r="I995" s="592"/>
    </row>
    <row r="996" spans="1:9" s="147" customFormat="1" ht="15" x14ac:dyDescent="0.2">
      <c r="A996" s="472">
        <v>977</v>
      </c>
      <c r="B996" s="516"/>
      <c r="C996" s="305"/>
      <c r="D996" s="305"/>
      <c r="E996" s="293"/>
      <c r="F996" s="293"/>
      <c r="G996" s="181"/>
      <c r="H996" s="181"/>
      <c r="I996" s="592"/>
    </row>
    <row r="997" spans="1:9" s="147" customFormat="1" ht="15" x14ac:dyDescent="0.2">
      <c r="A997" s="472">
        <v>978</v>
      </c>
      <c r="B997" s="516"/>
      <c r="C997" s="305"/>
      <c r="D997" s="305"/>
      <c r="E997" s="293"/>
      <c r="F997" s="293"/>
      <c r="G997" s="181"/>
      <c r="H997" s="181"/>
      <c r="I997" s="592"/>
    </row>
    <row r="998" spans="1:9" s="147" customFormat="1" ht="15" x14ac:dyDescent="0.2">
      <c r="A998" s="472">
        <v>979</v>
      </c>
      <c r="B998" s="516"/>
      <c r="C998" s="305"/>
      <c r="D998" s="305"/>
      <c r="E998" s="293"/>
      <c r="F998" s="293"/>
      <c r="G998" s="181"/>
      <c r="H998" s="181"/>
      <c r="I998" s="592"/>
    </row>
    <row r="999" spans="1:9" s="147" customFormat="1" ht="15" x14ac:dyDescent="0.2">
      <c r="A999" s="472">
        <v>980</v>
      </c>
      <c r="B999" s="516"/>
      <c r="C999" s="305"/>
      <c r="D999" s="305"/>
      <c r="E999" s="293"/>
      <c r="F999" s="293"/>
      <c r="G999" s="181"/>
      <c r="H999" s="181"/>
      <c r="I999" s="592"/>
    </row>
    <row r="1000" spans="1:9" s="147" customFormat="1" ht="15" x14ac:dyDescent="0.2">
      <c r="A1000" s="472">
        <v>981</v>
      </c>
      <c r="B1000" s="516"/>
      <c r="C1000" s="305"/>
      <c r="D1000" s="305"/>
      <c r="E1000" s="293"/>
      <c r="F1000" s="293"/>
      <c r="G1000" s="181"/>
      <c r="H1000" s="181"/>
      <c r="I1000" s="592"/>
    </row>
    <row r="1001" spans="1:9" s="147" customFormat="1" ht="15" x14ac:dyDescent="0.2">
      <c r="A1001" s="472">
        <v>982</v>
      </c>
      <c r="B1001" s="516"/>
      <c r="C1001" s="305"/>
      <c r="D1001" s="305"/>
      <c r="E1001" s="293"/>
      <c r="F1001" s="293"/>
      <c r="G1001" s="181"/>
      <c r="H1001" s="181"/>
      <c r="I1001" s="592"/>
    </row>
    <row r="1002" spans="1:9" s="147" customFormat="1" ht="15" x14ac:dyDescent="0.2">
      <c r="A1002" s="472">
        <v>983</v>
      </c>
      <c r="B1002" s="516"/>
      <c r="C1002" s="305"/>
      <c r="D1002" s="305"/>
      <c r="E1002" s="293"/>
      <c r="F1002" s="293"/>
      <c r="G1002" s="181"/>
      <c r="H1002" s="181"/>
      <c r="I1002" s="592"/>
    </row>
    <row r="1003" spans="1:9" s="147" customFormat="1" ht="15" x14ac:dyDescent="0.2">
      <c r="A1003" s="472">
        <v>984</v>
      </c>
      <c r="B1003" s="516"/>
      <c r="C1003" s="305"/>
      <c r="D1003" s="305"/>
      <c r="E1003" s="293"/>
      <c r="F1003" s="293"/>
      <c r="G1003" s="181"/>
      <c r="H1003" s="181"/>
      <c r="I1003" s="592"/>
    </row>
    <row r="1004" spans="1:9" s="147" customFormat="1" ht="15" x14ac:dyDescent="0.2">
      <c r="A1004" s="472">
        <v>985</v>
      </c>
      <c r="B1004" s="516"/>
      <c r="C1004" s="305"/>
      <c r="D1004" s="305"/>
      <c r="E1004" s="293"/>
      <c r="F1004" s="293"/>
      <c r="G1004" s="181"/>
      <c r="H1004" s="181"/>
      <c r="I1004" s="592"/>
    </row>
    <row r="1005" spans="1:9" s="147" customFormat="1" ht="15" x14ac:dyDescent="0.2">
      <c r="A1005" s="472">
        <v>986</v>
      </c>
      <c r="B1005" s="516"/>
      <c r="C1005" s="305"/>
      <c r="D1005" s="305"/>
      <c r="E1005" s="293"/>
      <c r="F1005" s="293"/>
      <c r="G1005" s="181"/>
      <c r="H1005" s="181"/>
      <c r="I1005" s="592"/>
    </row>
    <row r="1006" spans="1:9" s="147" customFormat="1" ht="15" x14ac:dyDescent="0.2">
      <c r="A1006" s="472">
        <v>987</v>
      </c>
      <c r="B1006" s="516"/>
      <c r="C1006" s="305"/>
      <c r="D1006" s="305"/>
      <c r="E1006" s="293"/>
      <c r="F1006" s="293"/>
      <c r="G1006" s="181"/>
      <c r="H1006" s="181"/>
      <c r="I1006" s="592"/>
    </row>
    <row r="1007" spans="1:9" s="147" customFormat="1" ht="15" x14ac:dyDescent="0.2">
      <c r="A1007" s="472">
        <v>988</v>
      </c>
      <c r="B1007" s="516"/>
      <c r="C1007" s="305"/>
      <c r="D1007" s="305"/>
      <c r="E1007" s="293"/>
      <c r="F1007" s="293"/>
      <c r="G1007" s="181"/>
      <c r="H1007" s="181"/>
      <c r="I1007" s="592"/>
    </row>
    <row r="1008" spans="1:9" s="147" customFormat="1" ht="15" x14ac:dyDescent="0.2">
      <c r="A1008" s="472">
        <v>989</v>
      </c>
      <c r="B1008" s="516"/>
      <c r="C1008" s="305"/>
      <c r="D1008" s="305"/>
      <c r="E1008" s="293"/>
      <c r="F1008" s="293"/>
      <c r="G1008" s="181"/>
      <c r="H1008" s="181"/>
      <c r="I1008" s="592"/>
    </row>
    <row r="1009" spans="1:9" s="147" customFormat="1" ht="15" x14ac:dyDescent="0.2">
      <c r="A1009" s="472">
        <v>990</v>
      </c>
      <c r="B1009" s="516"/>
      <c r="C1009" s="305"/>
      <c r="D1009" s="305"/>
      <c r="E1009" s="293"/>
      <c r="F1009" s="293"/>
      <c r="G1009" s="181"/>
      <c r="H1009" s="181"/>
      <c r="I1009" s="592"/>
    </row>
    <row r="1010" spans="1:9" s="147" customFormat="1" ht="15" x14ac:dyDescent="0.2">
      <c r="A1010" s="472">
        <v>991</v>
      </c>
      <c r="B1010" s="516"/>
      <c r="C1010" s="305"/>
      <c r="D1010" s="305"/>
      <c r="E1010" s="293"/>
      <c r="F1010" s="293"/>
      <c r="G1010" s="181"/>
      <c r="H1010" s="181"/>
      <c r="I1010" s="592"/>
    </row>
    <row r="1011" spans="1:9" s="147" customFormat="1" ht="15" x14ac:dyDescent="0.2">
      <c r="A1011" s="472">
        <v>992</v>
      </c>
      <c r="B1011" s="516"/>
      <c r="C1011" s="305"/>
      <c r="D1011" s="305"/>
      <c r="E1011" s="293"/>
      <c r="F1011" s="293"/>
      <c r="G1011" s="181"/>
      <c r="H1011" s="181"/>
      <c r="I1011" s="592"/>
    </row>
    <row r="1012" spans="1:9" s="147" customFormat="1" ht="15" x14ac:dyDescent="0.2">
      <c r="A1012" s="472">
        <v>993</v>
      </c>
      <c r="B1012" s="516"/>
      <c r="C1012" s="305"/>
      <c r="D1012" s="305"/>
      <c r="E1012" s="293"/>
      <c r="F1012" s="293"/>
      <c r="G1012" s="181"/>
      <c r="H1012" s="181"/>
      <c r="I1012" s="592"/>
    </row>
    <row r="1013" spans="1:9" s="147" customFormat="1" ht="15" x14ac:dyDescent="0.2">
      <c r="A1013" s="472">
        <v>994</v>
      </c>
      <c r="B1013" s="516"/>
      <c r="C1013" s="305"/>
      <c r="D1013" s="305"/>
      <c r="E1013" s="293"/>
      <c r="F1013" s="293"/>
      <c r="G1013" s="181"/>
      <c r="H1013" s="181"/>
      <c r="I1013" s="592"/>
    </row>
    <row r="1014" spans="1:9" s="147" customFormat="1" ht="15" x14ac:dyDescent="0.2">
      <c r="A1014" s="472">
        <v>995</v>
      </c>
      <c r="B1014" s="516"/>
      <c r="C1014" s="305"/>
      <c r="D1014" s="305"/>
      <c r="E1014" s="293"/>
      <c r="F1014" s="293"/>
      <c r="G1014" s="181"/>
      <c r="H1014" s="181"/>
      <c r="I1014" s="592"/>
    </row>
    <row r="1015" spans="1:9" s="147" customFormat="1" ht="15" x14ac:dyDescent="0.2">
      <c r="A1015" s="472">
        <v>996</v>
      </c>
      <c r="B1015" s="516"/>
      <c r="C1015" s="305"/>
      <c r="D1015" s="305"/>
      <c r="E1015" s="293"/>
      <c r="F1015" s="293"/>
      <c r="G1015" s="181"/>
      <c r="H1015" s="181"/>
      <c r="I1015" s="592"/>
    </row>
    <row r="1016" spans="1:9" s="147" customFormat="1" ht="15" x14ac:dyDescent="0.2">
      <c r="A1016" s="472">
        <v>997</v>
      </c>
      <c r="B1016" s="516"/>
      <c r="C1016" s="305"/>
      <c r="D1016" s="305"/>
      <c r="E1016" s="293"/>
      <c r="F1016" s="293"/>
      <c r="G1016" s="181"/>
      <c r="H1016" s="181"/>
      <c r="I1016" s="592"/>
    </row>
    <row r="1017" spans="1:9" s="147" customFormat="1" ht="15" x14ac:dyDescent="0.2">
      <c r="A1017" s="472">
        <v>998</v>
      </c>
      <c r="B1017" s="516"/>
      <c r="C1017" s="305"/>
      <c r="D1017" s="305"/>
      <c r="E1017" s="293"/>
      <c r="F1017" s="293"/>
      <c r="G1017" s="181"/>
      <c r="H1017" s="181"/>
      <c r="I1017" s="592"/>
    </row>
    <row r="1018" spans="1:9" s="147" customFormat="1" ht="15" x14ac:dyDescent="0.2">
      <c r="A1018" s="472">
        <v>999</v>
      </c>
      <c r="B1018" s="516"/>
      <c r="C1018" s="305"/>
      <c r="D1018" s="305"/>
      <c r="E1018" s="293"/>
      <c r="F1018" s="293"/>
      <c r="G1018" s="181"/>
      <c r="H1018" s="181"/>
      <c r="I1018" s="592"/>
    </row>
    <row r="1019" spans="1:9" s="147" customFormat="1" ht="15" x14ac:dyDescent="0.2">
      <c r="A1019" s="472">
        <v>1000</v>
      </c>
      <c r="B1019" s="516"/>
      <c r="C1019" s="305"/>
      <c r="D1019" s="305"/>
      <c r="E1019" s="293"/>
      <c r="F1019" s="293"/>
      <c r="G1019" s="181"/>
      <c r="H1019" s="181"/>
      <c r="I1019" s="592"/>
    </row>
  </sheetData>
  <sheetProtection password="8067" sheet="1" objects="1" scenarios="1" autoFilter="0"/>
  <mergeCells count="12">
    <mergeCell ref="A16:A19"/>
    <mergeCell ref="B16:B19"/>
    <mergeCell ref="C16:C19"/>
    <mergeCell ref="D16:D19"/>
    <mergeCell ref="E16:E19"/>
    <mergeCell ref="F16:F19"/>
    <mergeCell ref="G16:G19"/>
    <mergeCell ref="H16:H19"/>
    <mergeCell ref="G6:H6"/>
    <mergeCell ref="G7:H7"/>
    <mergeCell ref="G8:H8"/>
    <mergeCell ref="G9:H9"/>
  </mergeCells>
  <conditionalFormatting sqref="B20:H1019">
    <cfRule type="cellIs" dxfId="5" priority="2" stopIfTrue="1" operator="notEqual">
      <formula>0</formula>
    </cfRule>
  </conditionalFormatting>
  <conditionalFormatting sqref="G6:H9">
    <cfRule type="cellIs" dxfId="4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520"/>
  <sheetViews>
    <sheetView showGridLines="0" topLeftCell="A6" workbookViewId="0">
      <selection activeCell="B21" sqref="B21"/>
    </sheetView>
  </sheetViews>
  <sheetFormatPr baseColWidth="10" defaultRowHeight="12.75" x14ac:dyDescent="0.2"/>
  <cols>
    <col min="1" max="1" width="5.7109375" customWidth="1"/>
    <col min="2" max="3" width="15.7109375" customWidth="1"/>
    <col min="4" max="4" width="10.7109375" customWidth="1"/>
    <col min="5" max="5" width="65.7109375" customWidth="1"/>
    <col min="6" max="7" width="15.7109375" customWidth="1"/>
  </cols>
  <sheetData>
    <row r="1" spans="1:7" ht="12" hidden="1" customHeight="1" x14ac:dyDescent="0.2">
      <c r="A1" s="583" t="s">
        <v>97</v>
      </c>
      <c r="B1" s="282"/>
      <c r="C1" s="282"/>
      <c r="D1" s="312"/>
      <c r="E1" s="282"/>
      <c r="F1" s="282"/>
      <c r="G1" s="282"/>
    </row>
    <row r="2" spans="1:7" ht="12" hidden="1" customHeight="1" x14ac:dyDescent="0.2">
      <c r="A2" s="583" t="s">
        <v>98</v>
      </c>
      <c r="B2" s="282"/>
      <c r="C2" s="282"/>
      <c r="D2" s="312"/>
      <c r="E2" s="282"/>
      <c r="F2" s="282"/>
      <c r="G2" s="282"/>
    </row>
    <row r="3" spans="1:7" ht="12" hidden="1" customHeight="1" x14ac:dyDescent="0.2">
      <c r="A3" s="339">
        <f>ROW(A21)</f>
        <v>21</v>
      </c>
      <c r="B3" s="282"/>
      <c r="C3" s="282"/>
      <c r="D3" s="312"/>
      <c r="E3" s="486"/>
      <c r="F3" s="486"/>
      <c r="G3" s="486"/>
    </row>
    <row r="4" spans="1:7" ht="12" hidden="1" customHeight="1" x14ac:dyDescent="0.2">
      <c r="A4" s="483" t="s">
        <v>190</v>
      </c>
      <c r="B4" s="282"/>
      <c r="C4" s="282"/>
      <c r="D4" s="312"/>
      <c r="E4" s="478"/>
      <c r="F4" s="478"/>
      <c r="G4" s="480"/>
    </row>
    <row r="5" spans="1:7" ht="12" hidden="1" customHeight="1" x14ac:dyDescent="0.2">
      <c r="A5" s="484" t="str">
        <f>"$A$6:$G$"&amp;IF(LOOKUP(2,1/(G1:G520&lt;&gt;0),ROW(G:G))=ROW(A16),A3-1,LOOKUP(2,1/(G1:G520&lt;&gt;0),ROW(G:G)))</f>
        <v>$A$6:$G$20</v>
      </c>
      <c r="B5" s="282"/>
      <c r="C5" s="282"/>
      <c r="D5" s="312"/>
      <c r="E5" s="478"/>
      <c r="F5" s="584"/>
      <c r="G5" s="481"/>
    </row>
    <row r="6" spans="1:7" ht="15" customHeight="1" x14ac:dyDescent="0.2">
      <c r="A6" s="338" t="str">
        <f>'Seite 2 ZN'!B41</f>
        <v>Einnahmen aus Projekttätigkeit</v>
      </c>
      <c r="B6" s="183"/>
      <c r="C6" s="183"/>
      <c r="D6" s="314"/>
      <c r="E6" s="31" t="s">
        <v>191</v>
      </c>
      <c r="F6" s="774">
        <f>'Seite 1'!$O$18</f>
        <v>0</v>
      </c>
      <c r="G6" s="776"/>
    </row>
    <row r="7" spans="1:7" ht="15" customHeight="1" x14ac:dyDescent="0.2">
      <c r="A7" s="196"/>
      <c r="B7" s="183"/>
      <c r="C7" s="183"/>
      <c r="D7" s="315"/>
      <c r="E7" s="31" t="s">
        <v>193</v>
      </c>
      <c r="F7" s="774" t="str">
        <f>'Seite 1'!$AD$14</f>
        <v/>
      </c>
      <c r="G7" s="776"/>
    </row>
    <row r="8" spans="1:7" ht="15" customHeight="1" x14ac:dyDescent="0.2">
      <c r="A8" s="196"/>
      <c r="B8" s="183"/>
      <c r="C8" s="183"/>
      <c r="D8" s="315"/>
      <c r="E8" s="31" t="s">
        <v>194</v>
      </c>
      <c r="F8" s="777" t="str">
        <f>'Seite 1'!$AE$14</f>
        <v/>
      </c>
      <c r="G8" s="779"/>
    </row>
    <row r="9" spans="1:7" ht="15" customHeight="1" x14ac:dyDescent="0.2">
      <c r="A9" s="186"/>
      <c r="B9" s="185"/>
      <c r="C9" s="185"/>
      <c r="D9" s="315"/>
      <c r="E9" s="135" t="s">
        <v>192</v>
      </c>
      <c r="F9" s="780">
        <f ca="1">'Seite 1'!$O$17</f>
        <v>44578</v>
      </c>
      <c r="G9" s="782"/>
    </row>
    <row r="10" spans="1:7" ht="15" customHeight="1" x14ac:dyDescent="0.2">
      <c r="A10" s="187"/>
      <c r="B10" s="188"/>
      <c r="C10" s="188"/>
      <c r="D10" s="315"/>
      <c r="E10" s="184"/>
      <c r="F10" s="184"/>
      <c r="G10" s="141" t="str">
        <f>'Seite 1'!$A$66</f>
        <v>VWN Gründer - Gründernetzwerke</v>
      </c>
    </row>
    <row r="11" spans="1:7" ht="15" customHeight="1" x14ac:dyDescent="0.2">
      <c r="A11" s="189"/>
      <c r="B11" s="188"/>
      <c r="C11" s="188"/>
      <c r="D11" s="315"/>
      <c r="E11" s="184"/>
      <c r="F11" s="184"/>
      <c r="G11" s="142" t="str">
        <f>'Seite 1'!$A$67</f>
        <v>Formularversion: V 1.5 vom 17.01.22</v>
      </c>
    </row>
    <row r="12" spans="1:7" ht="18" customHeight="1" x14ac:dyDescent="0.2">
      <c r="A12" s="190"/>
      <c r="B12" s="191"/>
      <c r="C12" s="191"/>
      <c r="D12" s="316"/>
      <c r="E12" s="527" t="str">
        <f>A6</f>
        <v>Einnahmen aus Projekttätigkeit</v>
      </c>
      <c r="F12" s="527"/>
      <c r="G12" s="587">
        <f>SUMPRODUCT(ROUND(G21:G520,2))</f>
        <v>0</v>
      </c>
    </row>
    <row r="13" spans="1:7" ht="12" customHeight="1" x14ac:dyDescent="0.2">
      <c r="A13" s="193"/>
      <c r="B13" s="194"/>
      <c r="C13" s="194"/>
      <c r="D13" s="317"/>
      <c r="E13" s="194"/>
      <c r="F13" s="194"/>
      <c r="G13" s="195"/>
    </row>
    <row r="14" spans="1:7" ht="15" customHeight="1" x14ac:dyDescent="0.2">
      <c r="A14" s="169" t="str">
        <f ca="1">CONCATENATE("Belegliste¹ der ",$A$6," - Aktenzeichen ",IF($F$6=0,"__________",$F$6)," - Nachweis vom ",IF($F$9=0,"_________",TEXT($F$9,"TT.MM.JJJJ")))</f>
        <v>Belegliste¹ der Einnahmen aus Projekttätigkeit - Aktenzeichen __________ - Nachweis vom 17.01.2022</v>
      </c>
      <c r="B14" s="194"/>
      <c r="C14" s="194"/>
      <c r="D14" s="317"/>
      <c r="E14" s="194"/>
      <c r="F14" s="194"/>
      <c r="G14" s="195"/>
    </row>
    <row r="15" spans="1:7" ht="5.0999999999999996" customHeight="1" x14ac:dyDescent="0.2">
      <c r="A15" s="203"/>
      <c r="B15" s="194"/>
      <c r="C15" s="194"/>
      <c r="D15" s="317"/>
      <c r="E15" s="194"/>
      <c r="F15" s="194"/>
      <c r="G15" s="195"/>
    </row>
    <row r="16" spans="1:7" ht="12" customHeight="1" x14ac:dyDescent="0.2">
      <c r="A16" s="895" t="s">
        <v>31</v>
      </c>
      <c r="B16" s="880" t="s">
        <v>141</v>
      </c>
      <c r="C16" s="880" t="s">
        <v>75</v>
      </c>
      <c r="D16" s="895" t="s">
        <v>76</v>
      </c>
      <c r="E16" s="880" t="s">
        <v>261</v>
      </c>
      <c r="F16" s="893" t="s">
        <v>262</v>
      </c>
      <c r="G16" s="893" t="s">
        <v>74</v>
      </c>
    </row>
    <row r="17" spans="1:8" ht="12" customHeight="1" x14ac:dyDescent="0.2">
      <c r="A17" s="882"/>
      <c r="B17" s="881"/>
      <c r="C17" s="881"/>
      <c r="D17" s="882"/>
      <c r="E17" s="881"/>
      <c r="F17" s="891"/>
      <c r="G17" s="891"/>
    </row>
    <row r="18" spans="1:8" ht="12" customHeight="1" x14ac:dyDescent="0.2">
      <c r="A18" s="882"/>
      <c r="B18" s="881"/>
      <c r="C18" s="881"/>
      <c r="D18" s="882"/>
      <c r="E18" s="881"/>
      <c r="F18" s="891"/>
      <c r="G18" s="891"/>
    </row>
    <row r="19" spans="1:8" ht="12" customHeight="1" x14ac:dyDescent="0.2">
      <c r="A19" s="882"/>
      <c r="B19" s="881"/>
      <c r="C19" s="881"/>
      <c r="D19" s="882"/>
      <c r="E19" s="881"/>
      <c r="F19" s="891"/>
      <c r="G19" s="891"/>
    </row>
    <row r="20" spans="1:8" ht="12" customHeight="1" thickBot="1" x14ac:dyDescent="0.25">
      <c r="A20" s="883"/>
      <c r="B20" s="896"/>
      <c r="C20" s="896"/>
      <c r="D20" s="883"/>
      <c r="E20" s="896"/>
      <c r="F20" s="894"/>
      <c r="G20" s="894"/>
    </row>
    <row r="21" spans="1:8" s="147" customFormat="1" ht="15" thickTop="1" x14ac:dyDescent="0.2">
      <c r="A21" s="470">
        <v>1</v>
      </c>
      <c r="B21" s="524"/>
      <c r="C21" s="524"/>
      <c r="D21" s="305"/>
      <c r="E21" s="332"/>
      <c r="F21" s="561"/>
      <c r="G21" s="561"/>
      <c r="H21" s="609"/>
    </row>
    <row r="22" spans="1:8" s="147" customFormat="1" ht="15" x14ac:dyDescent="0.2">
      <c r="A22" s="470">
        <v>2</v>
      </c>
      <c r="B22" s="525"/>
      <c r="C22" s="524"/>
      <c r="D22" s="305"/>
      <c r="E22" s="332"/>
      <c r="F22" s="561"/>
      <c r="G22" s="561"/>
      <c r="H22" s="602"/>
    </row>
    <row r="23" spans="1:8" s="147" customFormat="1" ht="15" x14ac:dyDescent="0.2">
      <c r="A23" s="470">
        <v>3</v>
      </c>
      <c r="B23" s="525"/>
      <c r="C23" s="524"/>
      <c r="D23" s="305"/>
      <c r="E23" s="332"/>
      <c r="F23" s="561"/>
      <c r="G23" s="561"/>
      <c r="H23" s="602"/>
    </row>
    <row r="24" spans="1:8" s="147" customFormat="1" ht="15" x14ac:dyDescent="0.2">
      <c r="A24" s="470">
        <v>4</v>
      </c>
      <c r="B24" s="525"/>
      <c r="C24" s="524"/>
      <c r="D24" s="305"/>
      <c r="E24" s="332"/>
      <c r="F24" s="561"/>
      <c r="G24" s="561"/>
      <c r="H24" s="602"/>
    </row>
    <row r="25" spans="1:8" s="147" customFormat="1" ht="15" x14ac:dyDescent="0.2">
      <c r="A25" s="470">
        <v>5</v>
      </c>
      <c r="B25" s="525"/>
      <c r="C25" s="524"/>
      <c r="D25" s="305"/>
      <c r="E25" s="332"/>
      <c r="F25" s="561"/>
      <c r="G25" s="561"/>
      <c r="H25" s="602"/>
    </row>
    <row r="26" spans="1:8" s="147" customFormat="1" ht="15" x14ac:dyDescent="0.2">
      <c r="A26" s="470">
        <v>6</v>
      </c>
      <c r="B26" s="525"/>
      <c r="C26" s="524"/>
      <c r="D26" s="305"/>
      <c r="E26" s="332"/>
      <c r="F26" s="561"/>
      <c r="G26" s="561"/>
      <c r="H26" s="602"/>
    </row>
    <row r="27" spans="1:8" s="147" customFormat="1" ht="15" x14ac:dyDescent="0.2">
      <c r="A27" s="470">
        <v>7</v>
      </c>
      <c r="B27" s="525"/>
      <c r="C27" s="524"/>
      <c r="D27" s="305"/>
      <c r="E27" s="332"/>
      <c r="F27" s="561"/>
      <c r="G27" s="561"/>
      <c r="H27" s="602"/>
    </row>
    <row r="28" spans="1:8" s="147" customFormat="1" ht="15" x14ac:dyDescent="0.2">
      <c r="A28" s="470">
        <v>8</v>
      </c>
      <c r="B28" s="525"/>
      <c r="C28" s="524"/>
      <c r="D28" s="305"/>
      <c r="E28" s="332"/>
      <c r="F28" s="561"/>
      <c r="G28" s="561"/>
      <c r="H28" s="602"/>
    </row>
    <row r="29" spans="1:8" s="147" customFormat="1" ht="15" x14ac:dyDescent="0.2">
      <c r="A29" s="470">
        <v>9</v>
      </c>
      <c r="B29" s="525"/>
      <c r="C29" s="524"/>
      <c r="D29" s="305"/>
      <c r="E29" s="332"/>
      <c r="F29" s="561"/>
      <c r="G29" s="561"/>
      <c r="H29" s="602"/>
    </row>
    <row r="30" spans="1:8" s="147" customFormat="1" ht="15" x14ac:dyDescent="0.2">
      <c r="A30" s="470">
        <v>10</v>
      </c>
      <c r="B30" s="525"/>
      <c r="C30" s="524"/>
      <c r="D30" s="305"/>
      <c r="E30" s="332"/>
      <c r="F30" s="561"/>
      <c r="G30" s="561"/>
      <c r="H30" s="602"/>
    </row>
    <row r="31" spans="1:8" s="147" customFormat="1" ht="15" x14ac:dyDescent="0.2">
      <c r="A31" s="470">
        <v>11</v>
      </c>
      <c r="B31" s="525"/>
      <c r="C31" s="524"/>
      <c r="D31" s="305"/>
      <c r="E31" s="332"/>
      <c r="F31" s="561"/>
      <c r="G31" s="561"/>
      <c r="H31" s="602"/>
    </row>
    <row r="32" spans="1:8" s="147" customFormat="1" ht="15" x14ac:dyDescent="0.2">
      <c r="A32" s="470">
        <v>12</v>
      </c>
      <c r="B32" s="525"/>
      <c r="C32" s="524"/>
      <c r="D32" s="305"/>
      <c r="E32" s="332"/>
      <c r="F32" s="561"/>
      <c r="G32" s="561"/>
      <c r="H32" s="602"/>
    </row>
    <row r="33" spans="1:8" s="147" customFormat="1" ht="15" x14ac:dyDescent="0.2">
      <c r="A33" s="470">
        <v>13</v>
      </c>
      <c r="B33" s="525"/>
      <c r="C33" s="524"/>
      <c r="D33" s="305"/>
      <c r="E33" s="332"/>
      <c r="F33" s="561"/>
      <c r="G33" s="561"/>
      <c r="H33" s="602"/>
    </row>
    <row r="34" spans="1:8" s="147" customFormat="1" ht="15" x14ac:dyDescent="0.2">
      <c r="A34" s="470">
        <v>14</v>
      </c>
      <c r="B34" s="525"/>
      <c r="C34" s="524"/>
      <c r="D34" s="305"/>
      <c r="E34" s="332"/>
      <c r="F34" s="561"/>
      <c r="G34" s="561"/>
      <c r="H34" s="602"/>
    </row>
    <row r="35" spans="1:8" s="147" customFormat="1" ht="15" x14ac:dyDescent="0.2">
      <c r="A35" s="470">
        <v>15</v>
      </c>
      <c r="B35" s="525"/>
      <c r="C35" s="524"/>
      <c r="D35" s="305"/>
      <c r="E35" s="332"/>
      <c r="F35" s="561"/>
      <c r="G35" s="561"/>
      <c r="H35" s="602"/>
    </row>
    <row r="36" spans="1:8" s="147" customFormat="1" ht="15" x14ac:dyDescent="0.2">
      <c r="A36" s="470">
        <v>16</v>
      </c>
      <c r="B36" s="525"/>
      <c r="C36" s="524"/>
      <c r="D36" s="305"/>
      <c r="E36" s="332"/>
      <c r="F36" s="561"/>
      <c r="G36" s="561"/>
      <c r="H36" s="602"/>
    </row>
    <row r="37" spans="1:8" s="147" customFormat="1" ht="15" x14ac:dyDescent="0.2">
      <c r="A37" s="470">
        <v>17</v>
      </c>
      <c r="B37" s="525"/>
      <c r="C37" s="524"/>
      <c r="D37" s="305"/>
      <c r="E37" s="332"/>
      <c r="F37" s="561"/>
      <c r="G37" s="561"/>
      <c r="H37" s="602"/>
    </row>
    <row r="38" spans="1:8" s="147" customFormat="1" ht="15" x14ac:dyDescent="0.2">
      <c r="A38" s="470">
        <v>18</v>
      </c>
      <c r="B38" s="525"/>
      <c r="C38" s="524"/>
      <c r="D38" s="305"/>
      <c r="E38" s="332"/>
      <c r="F38" s="561"/>
      <c r="G38" s="561"/>
      <c r="H38" s="602"/>
    </row>
    <row r="39" spans="1:8" s="147" customFormat="1" ht="15" x14ac:dyDescent="0.2">
      <c r="A39" s="470">
        <v>19</v>
      </c>
      <c r="B39" s="525"/>
      <c r="C39" s="524"/>
      <c r="D39" s="305"/>
      <c r="E39" s="332"/>
      <c r="F39" s="561"/>
      <c r="G39" s="561"/>
      <c r="H39" s="602"/>
    </row>
    <row r="40" spans="1:8" s="147" customFormat="1" ht="15" x14ac:dyDescent="0.2">
      <c r="A40" s="470">
        <v>20</v>
      </c>
      <c r="B40" s="525"/>
      <c r="C40" s="524"/>
      <c r="D40" s="305"/>
      <c r="E40" s="332"/>
      <c r="F40" s="561"/>
      <c r="G40" s="561"/>
      <c r="H40" s="602"/>
    </row>
    <row r="41" spans="1:8" s="147" customFormat="1" ht="15" x14ac:dyDescent="0.2">
      <c r="A41" s="470">
        <v>21</v>
      </c>
      <c r="B41" s="525"/>
      <c r="C41" s="524"/>
      <c r="D41" s="305"/>
      <c r="E41" s="332"/>
      <c r="F41" s="561"/>
      <c r="G41" s="561"/>
      <c r="H41" s="602"/>
    </row>
    <row r="42" spans="1:8" s="147" customFormat="1" ht="15" x14ac:dyDescent="0.2">
      <c r="A42" s="470">
        <v>22</v>
      </c>
      <c r="B42" s="525"/>
      <c r="C42" s="524"/>
      <c r="D42" s="305"/>
      <c r="E42" s="332"/>
      <c r="F42" s="561"/>
      <c r="G42" s="561"/>
      <c r="H42" s="602"/>
    </row>
    <row r="43" spans="1:8" s="147" customFormat="1" ht="15" x14ac:dyDescent="0.2">
      <c r="A43" s="470">
        <v>23</v>
      </c>
      <c r="B43" s="525"/>
      <c r="C43" s="524"/>
      <c r="D43" s="305"/>
      <c r="E43" s="332"/>
      <c r="F43" s="561"/>
      <c r="G43" s="561"/>
      <c r="H43" s="602"/>
    </row>
    <row r="44" spans="1:8" s="147" customFormat="1" ht="15" x14ac:dyDescent="0.2">
      <c r="A44" s="470">
        <v>24</v>
      </c>
      <c r="B44" s="525"/>
      <c r="C44" s="524"/>
      <c r="D44" s="305"/>
      <c r="E44" s="332"/>
      <c r="F44" s="561"/>
      <c r="G44" s="561"/>
      <c r="H44" s="602"/>
    </row>
    <row r="45" spans="1:8" s="147" customFormat="1" ht="15" x14ac:dyDescent="0.2">
      <c r="A45" s="470">
        <v>25</v>
      </c>
      <c r="B45" s="525"/>
      <c r="C45" s="524"/>
      <c r="D45" s="305"/>
      <c r="E45" s="332"/>
      <c r="F45" s="561"/>
      <c r="G45" s="561"/>
      <c r="H45" s="602"/>
    </row>
    <row r="46" spans="1:8" s="147" customFormat="1" ht="15" x14ac:dyDescent="0.2">
      <c r="A46" s="470">
        <v>26</v>
      </c>
      <c r="B46" s="525"/>
      <c r="C46" s="524"/>
      <c r="D46" s="305"/>
      <c r="E46" s="332"/>
      <c r="F46" s="561"/>
      <c r="G46" s="561"/>
      <c r="H46" s="602"/>
    </row>
    <row r="47" spans="1:8" s="147" customFormat="1" ht="15" x14ac:dyDescent="0.2">
      <c r="A47" s="470">
        <v>27</v>
      </c>
      <c r="B47" s="525"/>
      <c r="C47" s="524"/>
      <c r="D47" s="305"/>
      <c r="E47" s="332"/>
      <c r="F47" s="561"/>
      <c r="G47" s="561"/>
      <c r="H47" s="602"/>
    </row>
    <row r="48" spans="1:8" s="147" customFormat="1" ht="15" x14ac:dyDescent="0.2">
      <c r="A48" s="470">
        <v>28</v>
      </c>
      <c r="B48" s="525"/>
      <c r="C48" s="524"/>
      <c r="D48" s="305"/>
      <c r="E48" s="332"/>
      <c r="F48" s="561"/>
      <c r="G48" s="561"/>
      <c r="H48" s="602"/>
    </row>
    <row r="49" spans="1:8" s="147" customFormat="1" ht="15" x14ac:dyDescent="0.2">
      <c r="A49" s="470">
        <v>29</v>
      </c>
      <c r="B49" s="525"/>
      <c r="C49" s="524"/>
      <c r="D49" s="305"/>
      <c r="E49" s="332"/>
      <c r="F49" s="561"/>
      <c r="G49" s="561"/>
      <c r="H49" s="602"/>
    </row>
    <row r="50" spans="1:8" s="147" customFormat="1" ht="15" x14ac:dyDescent="0.2">
      <c r="A50" s="470">
        <v>30</v>
      </c>
      <c r="B50" s="525"/>
      <c r="C50" s="524"/>
      <c r="D50" s="305"/>
      <c r="E50" s="332"/>
      <c r="F50" s="561"/>
      <c r="G50" s="561"/>
      <c r="H50" s="602"/>
    </row>
    <row r="51" spans="1:8" s="147" customFormat="1" ht="15" x14ac:dyDescent="0.2">
      <c r="A51" s="470">
        <v>31</v>
      </c>
      <c r="B51" s="525"/>
      <c r="C51" s="524"/>
      <c r="D51" s="305"/>
      <c r="E51" s="332"/>
      <c r="F51" s="561"/>
      <c r="G51" s="561"/>
      <c r="H51" s="602"/>
    </row>
    <row r="52" spans="1:8" s="147" customFormat="1" ht="15" x14ac:dyDescent="0.2">
      <c r="A52" s="470">
        <v>32</v>
      </c>
      <c r="B52" s="525"/>
      <c r="C52" s="524"/>
      <c r="D52" s="305"/>
      <c r="E52" s="332"/>
      <c r="F52" s="561"/>
      <c r="G52" s="561"/>
      <c r="H52" s="602"/>
    </row>
    <row r="53" spans="1:8" s="147" customFormat="1" ht="15" x14ac:dyDescent="0.2">
      <c r="A53" s="470">
        <v>33</v>
      </c>
      <c r="B53" s="525"/>
      <c r="C53" s="524"/>
      <c r="D53" s="305"/>
      <c r="E53" s="332"/>
      <c r="F53" s="561"/>
      <c r="G53" s="561"/>
      <c r="H53" s="602"/>
    </row>
    <row r="54" spans="1:8" s="147" customFormat="1" ht="15" x14ac:dyDescent="0.2">
      <c r="A54" s="470">
        <v>34</v>
      </c>
      <c r="B54" s="525"/>
      <c r="C54" s="524"/>
      <c r="D54" s="305"/>
      <c r="E54" s="332"/>
      <c r="F54" s="561"/>
      <c r="G54" s="561"/>
      <c r="H54" s="602"/>
    </row>
    <row r="55" spans="1:8" s="147" customFormat="1" ht="15" x14ac:dyDescent="0.2">
      <c r="A55" s="470">
        <v>35</v>
      </c>
      <c r="B55" s="525"/>
      <c r="C55" s="524"/>
      <c r="D55" s="305"/>
      <c r="E55" s="332"/>
      <c r="F55" s="561"/>
      <c r="G55" s="561"/>
      <c r="H55" s="602"/>
    </row>
    <row r="56" spans="1:8" s="147" customFormat="1" ht="15" x14ac:dyDescent="0.2">
      <c r="A56" s="470">
        <v>36</v>
      </c>
      <c r="B56" s="525"/>
      <c r="C56" s="524"/>
      <c r="D56" s="305"/>
      <c r="E56" s="332"/>
      <c r="F56" s="561"/>
      <c r="G56" s="561"/>
      <c r="H56" s="602"/>
    </row>
    <row r="57" spans="1:8" s="147" customFormat="1" ht="15" x14ac:dyDescent="0.2">
      <c r="A57" s="470">
        <v>37</v>
      </c>
      <c r="B57" s="525"/>
      <c r="C57" s="524"/>
      <c r="D57" s="305"/>
      <c r="E57" s="332"/>
      <c r="F57" s="561"/>
      <c r="G57" s="561"/>
      <c r="H57" s="602"/>
    </row>
    <row r="58" spans="1:8" s="147" customFormat="1" ht="15" x14ac:dyDescent="0.2">
      <c r="A58" s="470">
        <v>38</v>
      </c>
      <c r="B58" s="525"/>
      <c r="C58" s="524"/>
      <c r="D58" s="305"/>
      <c r="E58" s="332"/>
      <c r="F58" s="561"/>
      <c r="G58" s="561"/>
      <c r="H58" s="602"/>
    </row>
    <row r="59" spans="1:8" s="147" customFormat="1" ht="15" x14ac:dyDescent="0.2">
      <c r="A59" s="470">
        <v>39</v>
      </c>
      <c r="B59" s="525"/>
      <c r="C59" s="524"/>
      <c r="D59" s="305"/>
      <c r="E59" s="332"/>
      <c r="F59" s="561"/>
      <c r="G59" s="561"/>
      <c r="H59" s="602"/>
    </row>
    <row r="60" spans="1:8" s="147" customFormat="1" ht="15" x14ac:dyDescent="0.2">
      <c r="A60" s="470">
        <v>40</v>
      </c>
      <c r="B60" s="525"/>
      <c r="C60" s="524"/>
      <c r="D60" s="305"/>
      <c r="E60" s="332"/>
      <c r="F60" s="561"/>
      <c r="G60" s="561"/>
      <c r="H60" s="602"/>
    </row>
    <row r="61" spans="1:8" s="147" customFormat="1" ht="15" x14ac:dyDescent="0.2">
      <c r="A61" s="470">
        <v>41</v>
      </c>
      <c r="B61" s="525"/>
      <c r="C61" s="524"/>
      <c r="D61" s="305"/>
      <c r="E61" s="332"/>
      <c r="F61" s="561"/>
      <c r="G61" s="561"/>
      <c r="H61" s="602"/>
    </row>
    <row r="62" spans="1:8" s="147" customFormat="1" ht="15" x14ac:dyDescent="0.2">
      <c r="A62" s="470">
        <v>42</v>
      </c>
      <c r="B62" s="525"/>
      <c r="C62" s="524"/>
      <c r="D62" s="305"/>
      <c r="E62" s="332"/>
      <c r="F62" s="561"/>
      <c r="G62" s="561"/>
      <c r="H62" s="602"/>
    </row>
    <row r="63" spans="1:8" s="147" customFormat="1" ht="15" x14ac:dyDescent="0.2">
      <c r="A63" s="470">
        <v>43</v>
      </c>
      <c r="B63" s="525"/>
      <c r="C63" s="524"/>
      <c r="D63" s="305"/>
      <c r="E63" s="332"/>
      <c r="F63" s="561"/>
      <c r="G63" s="561"/>
      <c r="H63" s="602"/>
    </row>
    <row r="64" spans="1:8" s="147" customFormat="1" ht="15" x14ac:dyDescent="0.2">
      <c r="A64" s="470">
        <v>44</v>
      </c>
      <c r="B64" s="525"/>
      <c r="C64" s="524"/>
      <c r="D64" s="305"/>
      <c r="E64" s="332"/>
      <c r="F64" s="561"/>
      <c r="G64" s="561"/>
      <c r="H64" s="602"/>
    </row>
    <row r="65" spans="1:8" s="147" customFormat="1" ht="15" x14ac:dyDescent="0.2">
      <c r="A65" s="470">
        <v>45</v>
      </c>
      <c r="B65" s="525"/>
      <c r="C65" s="524"/>
      <c r="D65" s="305"/>
      <c r="E65" s="332"/>
      <c r="F65" s="561"/>
      <c r="G65" s="561"/>
      <c r="H65" s="602"/>
    </row>
    <row r="66" spans="1:8" s="147" customFormat="1" ht="15" x14ac:dyDescent="0.2">
      <c r="A66" s="470">
        <v>46</v>
      </c>
      <c r="B66" s="525"/>
      <c r="C66" s="524"/>
      <c r="D66" s="305"/>
      <c r="E66" s="332"/>
      <c r="F66" s="561"/>
      <c r="G66" s="561"/>
      <c r="H66" s="602"/>
    </row>
    <row r="67" spans="1:8" s="147" customFormat="1" ht="15" x14ac:dyDescent="0.2">
      <c r="A67" s="470">
        <v>47</v>
      </c>
      <c r="B67" s="525"/>
      <c r="C67" s="524"/>
      <c r="D67" s="305"/>
      <c r="E67" s="332"/>
      <c r="F67" s="561"/>
      <c r="G67" s="561"/>
      <c r="H67" s="602"/>
    </row>
    <row r="68" spans="1:8" s="147" customFormat="1" ht="15" x14ac:dyDescent="0.2">
      <c r="A68" s="470">
        <v>48</v>
      </c>
      <c r="B68" s="525"/>
      <c r="C68" s="524"/>
      <c r="D68" s="305"/>
      <c r="E68" s="332"/>
      <c r="F68" s="561"/>
      <c r="G68" s="561"/>
      <c r="H68" s="602"/>
    </row>
    <row r="69" spans="1:8" s="147" customFormat="1" ht="15" x14ac:dyDescent="0.2">
      <c r="A69" s="470">
        <v>49</v>
      </c>
      <c r="B69" s="525"/>
      <c r="C69" s="524"/>
      <c r="D69" s="305"/>
      <c r="E69" s="332"/>
      <c r="F69" s="561"/>
      <c r="G69" s="561"/>
      <c r="H69" s="602"/>
    </row>
    <row r="70" spans="1:8" s="147" customFormat="1" ht="15" x14ac:dyDescent="0.2">
      <c r="A70" s="470">
        <v>50</v>
      </c>
      <c r="B70" s="525"/>
      <c r="C70" s="524"/>
      <c r="D70" s="305"/>
      <c r="E70" s="332"/>
      <c r="F70" s="561"/>
      <c r="G70" s="561"/>
      <c r="H70" s="602"/>
    </row>
    <row r="71" spans="1:8" s="147" customFormat="1" ht="15" x14ac:dyDescent="0.2">
      <c r="A71" s="470">
        <v>51</v>
      </c>
      <c r="B71" s="525"/>
      <c r="C71" s="524"/>
      <c r="D71" s="305"/>
      <c r="E71" s="332"/>
      <c r="F71" s="561"/>
      <c r="G71" s="561"/>
      <c r="H71" s="602"/>
    </row>
    <row r="72" spans="1:8" s="147" customFormat="1" ht="15" x14ac:dyDescent="0.2">
      <c r="A72" s="470">
        <v>52</v>
      </c>
      <c r="B72" s="525"/>
      <c r="C72" s="524"/>
      <c r="D72" s="305"/>
      <c r="E72" s="332"/>
      <c r="F72" s="561"/>
      <c r="G72" s="561"/>
      <c r="H72" s="602"/>
    </row>
    <row r="73" spans="1:8" s="147" customFormat="1" ht="15" x14ac:dyDescent="0.2">
      <c r="A73" s="470">
        <v>53</v>
      </c>
      <c r="B73" s="525"/>
      <c r="C73" s="524"/>
      <c r="D73" s="305"/>
      <c r="E73" s="332"/>
      <c r="F73" s="561"/>
      <c r="G73" s="561"/>
      <c r="H73" s="602"/>
    </row>
    <row r="74" spans="1:8" s="147" customFormat="1" ht="15" x14ac:dyDescent="0.2">
      <c r="A74" s="470">
        <v>54</v>
      </c>
      <c r="B74" s="525"/>
      <c r="C74" s="524"/>
      <c r="D74" s="305"/>
      <c r="E74" s="332"/>
      <c r="F74" s="561"/>
      <c r="G74" s="561"/>
      <c r="H74" s="602"/>
    </row>
    <row r="75" spans="1:8" s="147" customFormat="1" ht="15" x14ac:dyDescent="0.2">
      <c r="A75" s="470">
        <v>55</v>
      </c>
      <c r="B75" s="525"/>
      <c r="C75" s="524"/>
      <c r="D75" s="305"/>
      <c r="E75" s="332"/>
      <c r="F75" s="561"/>
      <c r="G75" s="561"/>
      <c r="H75" s="602"/>
    </row>
    <row r="76" spans="1:8" s="147" customFormat="1" ht="15" x14ac:dyDescent="0.2">
      <c r="A76" s="470">
        <v>56</v>
      </c>
      <c r="B76" s="525"/>
      <c r="C76" s="524"/>
      <c r="D76" s="305"/>
      <c r="E76" s="332"/>
      <c r="F76" s="561"/>
      <c r="G76" s="561"/>
      <c r="H76" s="602"/>
    </row>
    <row r="77" spans="1:8" s="147" customFormat="1" ht="15" x14ac:dyDescent="0.2">
      <c r="A77" s="470">
        <v>57</v>
      </c>
      <c r="B77" s="525"/>
      <c r="C77" s="524"/>
      <c r="D77" s="305"/>
      <c r="E77" s="332"/>
      <c r="F77" s="561"/>
      <c r="G77" s="561"/>
      <c r="H77" s="602"/>
    </row>
    <row r="78" spans="1:8" s="147" customFormat="1" ht="15" x14ac:dyDescent="0.2">
      <c r="A78" s="470">
        <v>58</v>
      </c>
      <c r="B78" s="525"/>
      <c r="C78" s="524"/>
      <c r="D78" s="305"/>
      <c r="E78" s="332"/>
      <c r="F78" s="561"/>
      <c r="G78" s="561"/>
      <c r="H78" s="602"/>
    </row>
    <row r="79" spans="1:8" s="147" customFormat="1" ht="15" x14ac:dyDescent="0.2">
      <c r="A79" s="470">
        <v>59</v>
      </c>
      <c r="B79" s="525"/>
      <c r="C79" s="524"/>
      <c r="D79" s="305"/>
      <c r="E79" s="332"/>
      <c r="F79" s="561"/>
      <c r="G79" s="561"/>
      <c r="H79" s="602"/>
    </row>
    <row r="80" spans="1:8" s="147" customFormat="1" ht="15" x14ac:dyDescent="0.2">
      <c r="A80" s="470">
        <v>60</v>
      </c>
      <c r="B80" s="525"/>
      <c r="C80" s="524"/>
      <c r="D80" s="305"/>
      <c r="E80" s="332"/>
      <c r="F80" s="561"/>
      <c r="G80" s="561"/>
      <c r="H80" s="602"/>
    </row>
    <row r="81" spans="1:8" s="147" customFormat="1" ht="15" x14ac:dyDescent="0.2">
      <c r="A81" s="470">
        <v>61</v>
      </c>
      <c r="B81" s="525"/>
      <c r="C81" s="524"/>
      <c r="D81" s="305"/>
      <c r="E81" s="332"/>
      <c r="F81" s="561"/>
      <c r="G81" s="561"/>
      <c r="H81" s="602"/>
    </row>
    <row r="82" spans="1:8" s="147" customFormat="1" ht="15" x14ac:dyDescent="0.2">
      <c r="A82" s="470">
        <v>62</v>
      </c>
      <c r="B82" s="525"/>
      <c r="C82" s="524"/>
      <c r="D82" s="305"/>
      <c r="E82" s="332"/>
      <c r="F82" s="561"/>
      <c r="G82" s="561"/>
      <c r="H82" s="602"/>
    </row>
    <row r="83" spans="1:8" s="147" customFormat="1" ht="15" x14ac:dyDescent="0.2">
      <c r="A83" s="470">
        <v>63</v>
      </c>
      <c r="B83" s="525"/>
      <c r="C83" s="524"/>
      <c r="D83" s="305"/>
      <c r="E83" s="332"/>
      <c r="F83" s="561"/>
      <c r="G83" s="561"/>
      <c r="H83" s="602"/>
    </row>
    <row r="84" spans="1:8" s="147" customFormat="1" ht="15" x14ac:dyDescent="0.2">
      <c r="A84" s="470">
        <v>64</v>
      </c>
      <c r="B84" s="525"/>
      <c r="C84" s="524"/>
      <c r="D84" s="305"/>
      <c r="E84" s="332"/>
      <c r="F84" s="561"/>
      <c r="G84" s="561"/>
      <c r="H84" s="602"/>
    </row>
    <row r="85" spans="1:8" s="147" customFormat="1" ht="15" x14ac:dyDescent="0.2">
      <c r="A85" s="470">
        <v>65</v>
      </c>
      <c r="B85" s="525"/>
      <c r="C85" s="524"/>
      <c r="D85" s="305"/>
      <c r="E85" s="332"/>
      <c r="F85" s="561"/>
      <c r="G85" s="561"/>
      <c r="H85" s="602"/>
    </row>
    <row r="86" spans="1:8" s="147" customFormat="1" ht="15" x14ac:dyDescent="0.2">
      <c r="A86" s="470">
        <v>66</v>
      </c>
      <c r="B86" s="525"/>
      <c r="C86" s="524"/>
      <c r="D86" s="305"/>
      <c r="E86" s="332"/>
      <c r="F86" s="561"/>
      <c r="G86" s="561"/>
      <c r="H86" s="602"/>
    </row>
    <row r="87" spans="1:8" s="147" customFormat="1" ht="15" x14ac:dyDescent="0.2">
      <c r="A87" s="470">
        <v>67</v>
      </c>
      <c r="B87" s="525"/>
      <c r="C87" s="524"/>
      <c r="D87" s="305"/>
      <c r="E87" s="332"/>
      <c r="F87" s="561"/>
      <c r="G87" s="561"/>
      <c r="H87" s="602"/>
    </row>
    <row r="88" spans="1:8" s="147" customFormat="1" ht="15" x14ac:dyDescent="0.2">
      <c r="A88" s="470">
        <v>68</v>
      </c>
      <c r="B88" s="525"/>
      <c r="C88" s="524"/>
      <c r="D88" s="305"/>
      <c r="E88" s="332"/>
      <c r="F88" s="561"/>
      <c r="G88" s="561"/>
      <c r="H88" s="602"/>
    </row>
    <row r="89" spans="1:8" s="147" customFormat="1" ht="15" x14ac:dyDescent="0.2">
      <c r="A89" s="470">
        <v>69</v>
      </c>
      <c r="B89" s="525"/>
      <c r="C89" s="524"/>
      <c r="D89" s="305"/>
      <c r="E89" s="332"/>
      <c r="F89" s="561"/>
      <c r="G89" s="561"/>
      <c r="H89" s="602"/>
    </row>
    <row r="90" spans="1:8" s="147" customFormat="1" ht="15" x14ac:dyDescent="0.2">
      <c r="A90" s="470">
        <v>70</v>
      </c>
      <c r="B90" s="525"/>
      <c r="C90" s="524"/>
      <c r="D90" s="305"/>
      <c r="E90" s="332"/>
      <c r="F90" s="561"/>
      <c r="G90" s="561"/>
      <c r="H90" s="602"/>
    </row>
    <row r="91" spans="1:8" s="147" customFormat="1" ht="15" x14ac:dyDescent="0.2">
      <c r="A91" s="470">
        <v>71</v>
      </c>
      <c r="B91" s="525"/>
      <c r="C91" s="524"/>
      <c r="D91" s="305"/>
      <c r="E91" s="332"/>
      <c r="F91" s="561"/>
      <c r="G91" s="561"/>
      <c r="H91" s="602"/>
    </row>
    <row r="92" spans="1:8" s="147" customFormat="1" ht="15" x14ac:dyDescent="0.2">
      <c r="A92" s="470">
        <v>72</v>
      </c>
      <c r="B92" s="525"/>
      <c r="C92" s="524"/>
      <c r="D92" s="305"/>
      <c r="E92" s="332"/>
      <c r="F92" s="561"/>
      <c r="G92" s="561"/>
      <c r="H92" s="602"/>
    </row>
    <row r="93" spans="1:8" s="147" customFormat="1" ht="15" x14ac:dyDescent="0.2">
      <c r="A93" s="470">
        <v>73</v>
      </c>
      <c r="B93" s="525"/>
      <c r="C93" s="524"/>
      <c r="D93" s="305"/>
      <c r="E93" s="332"/>
      <c r="F93" s="561"/>
      <c r="G93" s="561"/>
      <c r="H93" s="602"/>
    </row>
    <row r="94" spans="1:8" s="147" customFormat="1" ht="15" x14ac:dyDescent="0.2">
      <c r="A94" s="470">
        <v>74</v>
      </c>
      <c r="B94" s="525"/>
      <c r="C94" s="524"/>
      <c r="D94" s="305"/>
      <c r="E94" s="332"/>
      <c r="F94" s="561"/>
      <c r="G94" s="561"/>
      <c r="H94" s="602"/>
    </row>
    <row r="95" spans="1:8" s="147" customFormat="1" ht="15" x14ac:dyDescent="0.2">
      <c r="A95" s="470">
        <v>75</v>
      </c>
      <c r="B95" s="525"/>
      <c r="C95" s="524"/>
      <c r="D95" s="305"/>
      <c r="E95" s="332"/>
      <c r="F95" s="561"/>
      <c r="G95" s="561"/>
      <c r="H95" s="602"/>
    </row>
    <row r="96" spans="1:8" s="147" customFormat="1" ht="15" x14ac:dyDescent="0.2">
      <c r="A96" s="470">
        <v>76</v>
      </c>
      <c r="B96" s="525"/>
      <c r="C96" s="524"/>
      <c r="D96" s="305"/>
      <c r="E96" s="332"/>
      <c r="F96" s="561"/>
      <c r="G96" s="561"/>
      <c r="H96" s="602"/>
    </row>
    <row r="97" spans="1:8" s="147" customFormat="1" ht="15" x14ac:dyDescent="0.2">
      <c r="A97" s="470">
        <v>77</v>
      </c>
      <c r="B97" s="525"/>
      <c r="C97" s="524"/>
      <c r="D97" s="305"/>
      <c r="E97" s="332"/>
      <c r="F97" s="561"/>
      <c r="G97" s="561"/>
      <c r="H97" s="602"/>
    </row>
    <row r="98" spans="1:8" s="147" customFormat="1" ht="15" x14ac:dyDescent="0.2">
      <c r="A98" s="470">
        <v>78</v>
      </c>
      <c r="B98" s="525"/>
      <c r="C98" s="524"/>
      <c r="D98" s="305"/>
      <c r="E98" s="332"/>
      <c r="F98" s="561"/>
      <c r="G98" s="561"/>
      <c r="H98" s="602"/>
    </row>
    <row r="99" spans="1:8" s="147" customFormat="1" ht="15" x14ac:dyDescent="0.2">
      <c r="A99" s="470">
        <v>79</v>
      </c>
      <c r="B99" s="525"/>
      <c r="C99" s="524"/>
      <c r="D99" s="305"/>
      <c r="E99" s="332"/>
      <c r="F99" s="561"/>
      <c r="G99" s="561"/>
      <c r="H99" s="602"/>
    </row>
    <row r="100" spans="1:8" s="147" customFormat="1" ht="15" x14ac:dyDescent="0.2">
      <c r="A100" s="470">
        <v>80</v>
      </c>
      <c r="B100" s="525"/>
      <c r="C100" s="524"/>
      <c r="D100" s="305"/>
      <c r="E100" s="332"/>
      <c r="F100" s="561"/>
      <c r="G100" s="561"/>
      <c r="H100" s="602"/>
    </row>
    <row r="101" spans="1:8" s="147" customFormat="1" ht="15" x14ac:dyDescent="0.2">
      <c r="A101" s="470">
        <v>81</v>
      </c>
      <c r="B101" s="525"/>
      <c r="C101" s="524"/>
      <c r="D101" s="305"/>
      <c r="E101" s="332"/>
      <c r="F101" s="561"/>
      <c r="G101" s="561"/>
      <c r="H101" s="602"/>
    </row>
    <row r="102" spans="1:8" s="147" customFormat="1" ht="15" x14ac:dyDescent="0.2">
      <c r="A102" s="470">
        <v>82</v>
      </c>
      <c r="B102" s="525"/>
      <c r="C102" s="524"/>
      <c r="D102" s="305"/>
      <c r="E102" s="332"/>
      <c r="F102" s="561"/>
      <c r="G102" s="561"/>
      <c r="H102" s="602"/>
    </row>
    <row r="103" spans="1:8" s="147" customFormat="1" ht="15" x14ac:dyDescent="0.2">
      <c r="A103" s="470">
        <v>83</v>
      </c>
      <c r="B103" s="525"/>
      <c r="C103" s="524"/>
      <c r="D103" s="305"/>
      <c r="E103" s="332"/>
      <c r="F103" s="561"/>
      <c r="G103" s="561"/>
      <c r="H103" s="602"/>
    </row>
    <row r="104" spans="1:8" s="147" customFormat="1" ht="15" x14ac:dyDescent="0.2">
      <c r="A104" s="470">
        <v>84</v>
      </c>
      <c r="B104" s="525"/>
      <c r="C104" s="524"/>
      <c r="D104" s="305"/>
      <c r="E104" s="332"/>
      <c r="F104" s="561"/>
      <c r="G104" s="561"/>
      <c r="H104" s="602"/>
    </row>
    <row r="105" spans="1:8" s="147" customFormat="1" ht="15" x14ac:dyDescent="0.2">
      <c r="A105" s="470">
        <v>85</v>
      </c>
      <c r="B105" s="525"/>
      <c r="C105" s="524"/>
      <c r="D105" s="305"/>
      <c r="E105" s="332"/>
      <c r="F105" s="561"/>
      <c r="G105" s="561"/>
      <c r="H105" s="602"/>
    </row>
    <row r="106" spans="1:8" s="147" customFormat="1" ht="15" x14ac:dyDescent="0.2">
      <c r="A106" s="470">
        <v>86</v>
      </c>
      <c r="B106" s="525"/>
      <c r="C106" s="524"/>
      <c r="D106" s="305"/>
      <c r="E106" s="332"/>
      <c r="F106" s="561"/>
      <c r="G106" s="561"/>
      <c r="H106" s="602"/>
    </row>
    <row r="107" spans="1:8" s="147" customFormat="1" ht="15" x14ac:dyDescent="0.2">
      <c r="A107" s="470">
        <v>87</v>
      </c>
      <c r="B107" s="525"/>
      <c r="C107" s="524"/>
      <c r="D107" s="305"/>
      <c r="E107" s="332"/>
      <c r="F107" s="561"/>
      <c r="G107" s="561"/>
      <c r="H107" s="602"/>
    </row>
    <row r="108" spans="1:8" s="147" customFormat="1" ht="15" x14ac:dyDescent="0.2">
      <c r="A108" s="470">
        <v>88</v>
      </c>
      <c r="B108" s="525"/>
      <c r="C108" s="524"/>
      <c r="D108" s="305"/>
      <c r="E108" s="332"/>
      <c r="F108" s="561"/>
      <c r="G108" s="561"/>
      <c r="H108" s="602"/>
    </row>
    <row r="109" spans="1:8" s="147" customFormat="1" ht="15" x14ac:dyDescent="0.2">
      <c r="A109" s="470">
        <v>89</v>
      </c>
      <c r="B109" s="525"/>
      <c r="C109" s="524"/>
      <c r="D109" s="305"/>
      <c r="E109" s="332"/>
      <c r="F109" s="561"/>
      <c r="G109" s="561"/>
      <c r="H109" s="602"/>
    </row>
    <row r="110" spans="1:8" s="147" customFormat="1" ht="15" x14ac:dyDescent="0.2">
      <c r="A110" s="470">
        <v>90</v>
      </c>
      <c r="B110" s="525"/>
      <c r="C110" s="524"/>
      <c r="D110" s="305"/>
      <c r="E110" s="332"/>
      <c r="F110" s="561"/>
      <c r="G110" s="561"/>
      <c r="H110" s="602"/>
    </row>
    <row r="111" spans="1:8" s="147" customFormat="1" ht="15" x14ac:dyDescent="0.2">
      <c r="A111" s="470">
        <v>91</v>
      </c>
      <c r="B111" s="525"/>
      <c r="C111" s="524"/>
      <c r="D111" s="305"/>
      <c r="E111" s="332"/>
      <c r="F111" s="561"/>
      <c r="G111" s="561"/>
      <c r="H111" s="602"/>
    </row>
    <row r="112" spans="1:8" s="147" customFormat="1" ht="15" x14ac:dyDescent="0.2">
      <c r="A112" s="470">
        <v>92</v>
      </c>
      <c r="B112" s="525"/>
      <c r="C112" s="524"/>
      <c r="D112" s="305"/>
      <c r="E112" s="332"/>
      <c r="F112" s="561"/>
      <c r="G112" s="561"/>
      <c r="H112" s="602"/>
    </row>
    <row r="113" spans="1:8" s="147" customFormat="1" ht="15" x14ac:dyDescent="0.2">
      <c r="A113" s="470">
        <v>93</v>
      </c>
      <c r="B113" s="525"/>
      <c r="C113" s="524"/>
      <c r="D113" s="305"/>
      <c r="E113" s="332"/>
      <c r="F113" s="561"/>
      <c r="G113" s="561"/>
      <c r="H113" s="602"/>
    </row>
    <row r="114" spans="1:8" s="147" customFormat="1" ht="15" x14ac:dyDescent="0.2">
      <c r="A114" s="470">
        <v>94</v>
      </c>
      <c r="B114" s="525"/>
      <c r="C114" s="524"/>
      <c r="D114" s="305"/>
      <c r="E114" s="332"/>
      <c r="F114" s="561"/>
      <c r="G114" s="561"/>
      <c r="H114" s="602"/>
    </row>
    <row r="115" spans="1:8" s="147" customFormat="1" ht="15" x14ac:dyDescent="0.2">
      <c r="A115" s="470">
        <v>95</v>
      </c>
      <c r="B115" s="525"/>
      <c r="C115" s="524"/>
      <c r="D115" s="305"/>
      <c r="E115" s="332"/>
      <c r="F115" s="561"/>
      <c r="G115" s="561"/>
      <c r="H115" s="602"/>
    </row>
    <row r="116" spans="1:8" s="147" customFormat="1" ht="15" x14ac:dyDescent="0.2">
      <c r="A116" s="470">
        <v>96</v>
      </c>
      <c r="B116" s="525"/>
      <c r="C116" s="524"/>
      <c r="D116" s="305"/>
      <c r="E116" s="332"/>
      <c r="F116" s="561"/>
      <c r="G116" s="561"/>
      <c r="H116" s="602"/>
    </row>
    <row r="117" spans="1:8" s="147" customFormat="1" ht="15" x14ac:dyDescent="0.2">
      <c r="A117" s="470">
        <v>97</v>
      </c>
      <c r="B117" s="525"/>
      <c r="C117" s="524"/>
      <c r="D117" s="305"/>
      <c r="E117" s="332"/>
      <c r="F117" s="561"/>
      <c r="G117" s="561"/>
      <c r="H117" s="602"/>
    </row>
    <row r="118" spans="1:8" s="147" customFormat="1" ht="15" x14ac:dyDescent="0.2">
      <c r="A118" s="470">
        <v>98</v>
      </c>
      <c r="B118" s="525"/>
      <c r="C118" s="524"/>
      <c r="D118" s="305"/>
      <c r="E118" s="332"/>
      <c r="F118" s="561"/>
      <c r="G118" s="561"/>
      <c r="H118" s="602"/>
    </row>
    <row r="119" spans="1:8" s="147" customFormat="1" ht="15" x14ac:dyDescent="0.2">
      <c r="A119" s="470">
        <v>99</v>
      </c>
      <c r="B119" s="525"/>
      <c r="C119" s="524"/>
      <c r="D119" s="305"/>
      <c r="E119" s="332"/>
      <c r="F119" s="561"/>
      <c r="G119" s="561"/>
      <c r="H119" s="602"/>
    </row>
    <row r="120" spans="1:8" s="147" customFormat="1" ht="15" x14ac:dyDescent="0.2">
      <c r="A120" s="470">
        <v>100</v>
      </c>
      <c r="B120" s="525"/>
      <c r="C120" s="524"/>
      <c r="D120" s="305"/>
      <c r="E120" s="332"/>
      <c r="F120" s="561"/>
      <c r="G120" s="561"/>
      <c r="H120" s="602"/>
    </row>
    <row r="121" spans="1:8" s="147" customFormat="1" ht="15" x14ac:dyDescent="0.2">
      <c r="A121" s="470">
        <v>101</v>
      </c>
      <c r="B121" s="525"/>
      <c r="C121" s="524"/>
      <c r="D121" s="305"/>
      <c r="E121" s="332"/>
      <c r="F121" s="561"/>
      <c r="G121" s="561"/>
      <c r="H121" s="602"/>
    </row>
    <row r="122" spans="1:8" s="147" customFormat="1" ht="15" x14ac:dyDescent="0.2">
      <c r="A122" s="470">
        <v>102</v>
      </c>
      <c r="B122" s="525"/>
      <c r="C122" s="524"/>
      <c r="D122" s="305"/>
      <c r="E122" s="332"/>
      <c r="F122" s="561"/>
      <c r="G122" s="561"/>
      <c r="H122" s="602"/>
    </row>
    <row r="123" spans="1:8" s="147" customFormat="1" ht="15" x14ac:dyDescent="0.2">
      <c r="A123" s="470">
        <v>103</v>
      </c>
      <c r="B123" s="525"/>
      <c r="C123" s="524"/>
      <c r="D123" s="305"/>
      <c r="E123" s="332"/>
      <c r="F123" s="561"/>
      <c r="G123" s="561"/>
      <c r="H123" s="602"/>
    </row>
    <row r="124" spans="1:8" s="147" customFormat="1" ht="15" x14ac:dyDescent="0.2">
      <c r="A124" s="470">
        <v>104</v>
      </c>
      <c r="B124" s="525"/>
      <c r="C124" s="524"/>
      <c r="D124" s="305"/>
      <c r="E124" s="332"/>
      <c r="F124" s="561"/>
      <c r="G124" s="561"/>
      <c r="H124" s="602"/>
    </row>
    <row r="125" spans="1:8" s="147" customFormat="1" ht="15" x14ac:dyDescent="0.2">
      <c r="A125" s="470">
        <v>105</v>
      </c>
      <c r="B125" s="525"/>
      <c r="C125" s="524"/>
      <c r="D125" s="305"/>
      <c r="E125" s="332"/>
      <c r="F125" s="561"/>
      <c r="G125" s="561"/>
      <c r="H125" s="602"/>
    </row>
    <row r="126" spans="1:8" s="147" customFormat="1" ht="15" x14ac:dyDescent="0.2">
      <c r="A126" s="470">
        <v>106</v>
      </c>
      <c r="B126" s="525"/>
      <c r="C126" s="524"/>
      <c r="D126" s="305"/>
      <c r="E126" s="332"/>
      <c r="F126" s="561"/>
      <c r="G126" s="561"/>
      <c r="H126" s="602"/>
    </row>
    <row r="127" spans="1:8" s="147" customFormat="1" ht="15" x14ac:dyDescent="0.2">
      <c r="A127" s="470">
        <v>107</v>
      </c>
      <c r="B127" s="525"/>
      <c r="C127" s="524"/>
      <c r="D127" s="305"/>
      <c r="E127" s="332"/>
      <c r="F127" s="561"/>
      <c r="G127" s="561"/>
      <c r="H127" s="602"/>
    </row>
    <row r="128" spans="1:8" s="147" customFormat="1" ht="15" x14ac:dyDescent="0.2">
      <c r="A128" s="470">
        <v>108</v>
      </c>
      <c r="B128" s="525"/>
      <c r="C128" s="524"/>
      <c r="D128" s="305"/>
      <c r="E128" s="332"/>
      <c r="F128" s="561"/>
      <c r="G128" s="561"/>
      <c r="H128" s="602"/>
    </row>
    <row r="129" spans="1:8" s="147" customFormat="1" ht="15" x14ac:dyDescent="0.2">
      <c r="A129" s="470">
        <v>109</v>
      </c>
      <c r="B129" s="525"/>
      <c r="C129" s="524"/>
      <c r="D129" s="305"/>
      <c r="E129" s="332"/>
      <c r="F129" s="561"/>
      <c r="G129" s="561"/>
      <c r="H129" s="602"/>
    </row>
    <row r="130" spans="1:8" s="147" customFormat="1" ht="15" x14ac:dyDescent="0.2">
      <c r="A130" s="470">
        <v>110</v>
      </c>
      <c r="B130" s="525"/>
      <c r="C130" s="524"/>
      <c r="D130" s="305"/>
      <c r="E130" s="332"/>
      <c r="F130" s="561"/>
      <c r="G130" s="561"/>
      <c r="H130" s="602"/>
    </row>
    <row r="131" spans="1:8" s="147" customFormat="1" ht="15" x14ac:dyDescent="0.2">
      <c r="A131" s="470">
        <v>111</v>
      </c>
      <c r="B131" s="525"/>
      <c r="C131" s="524"/>
      <c r="D131" s="305"/>
      <c r="E131" s="332"/>
      <c r="F131" s="561"/>
      <c r="G131" s="561"/>
      <c r="H131" s="602"/>
    </row>
    <row r="132" spans="1:8" s="147" customFormat="1" ht="15" x14ac:dyDescent="0.2">
      <c r="A132" s="470">
        <v>112</v>
      </c>
      <c r="B132" s="525"/>
      <c r="C132" s="524"/>
      <c r="D132" s="305"/>
      <c r="E132" s="332"/>
      <c r="F132" s="561"/>
      <c r="G132" s="561"/>
      <c r="H132" s="602"/>
    </row>
    <row r="133" spans="1:8" s="147" customFormat="1" ht="15" x14ac:dyDescent="0.2">
      <c r="A133" s="470">
        <v>113</v>
      </c>
      <c r="B133" s="525"/>
      <c r="C133" s="524"/>
      <c r="D133" s="305"/>
      <c r="E133" s="332"/>
      <c r="F133" s="561"/>
      <c r="G133" s="561"/>
      <c r="H133" s="602"/>
    </row>
    <row r="134" spans="1:8" s="147" customFormat="1" ht="15" x14ac:dyDescent="0.2">
      <c r="A134" s="470">
        <v>114</v>
      </c>
      <c r="B134" s="525"/>
      <c r="C134" s="524"/>
      <c r="D134" s="305"/>
      <c r="E134" s="332"/>
      <c r="F134" s="561"/>
      <c r="G134" s="561"/>
      <c r="H134" s="602"/>
    </row>
    <row r="135" spans="1:8" s="147" customFormat="1" ht="15" x14ac:dyDescent="0.2">
      <c r="A135" s="470">
        <v>115</v>
      </c>
      <c r="B135" s="525"/>
      <c r="C135" s="524"/>
      <c r="D135" s="305"/>
      <c r="E135" s="332"/>
      <c r="F135" s="561"/>
      <c r="G135" s="561"/>
      <c r="H135" s="602"/>
    </row>
    <row r="136" spans="1:8" s="147" customFormat="1" ht="15" x14ac:dyDescent="0.2">
      <c r="A136" s="470">
        <v>116</v>
      </c>
      <c r="B136" s="525"/>
      <c r="C136" s="524"/>
      <c r="D136" s="305"/>
      <c r="E136" s="332"/>
      <c r="F136" s="561"/>
      <c r="G136" s="561"/>
      <c r="H136" s="602"/>
    </row>
    <row r="137" spans="1:8" s="147" customFormat="1" ht="15" x14ac:dyDescent="0.2">
      <c r="A137" s="470">
        <v>117</v>
      </c>
      <c r="B137" s="525"/>
      <c r="C137" s="524"/>
      <c r="D137" s="305"/>
      <c r="E137" s="332"/>
      <c r="F137" s="561"/>
      <c r="G137" s="561"/>
      <c r="H137" s="602"/>
    </row>
    <row r="138" spans="1:8" s="147" customFormat="1" ht="15" x14ac:dyDescent="0.2">
      <c r="A138" s="470">
        <v>118</v>
      </c>
      <c r="B138" s="525"/>
      <c r="C138" s="524"/>
      <c r="D138" s="305"/>
      <c r="E138" s="332"/>
      <c r="F138" s="561"/>
      <c r="G138" s="561"/>
      <c r="H138" s="602"/>
    </row>
    <row r="139" spans="1:8" s="147" customFormat="1" ht="15" x14ac:dyDescent="0.2">
      <c r="A139" s="470">
        <v>119</v>
      </c>
      <c r="B139" s="525"/>
      <c r="C139" s="524"/>
      <c r="D139" s="305"/>
      <c r="E139" s="332"/>
      <c r="F139" s="561"/>
      <c r="G139" s="561"/>
      <c r="H139" s="602"/>
    </row>
    <row r="140" spans="1:8" s="147" customFormat="1" ht="15" x14ac:dyDescent="0.2">
      <c r="A140" s="470">
        <v>120</v>
      </c>
      <c r="B140" s="525"/>
      <c r="C140" s="524"/>
      <c r="D140" s="305"/>
      <c r="E140" s="332"/>
      <c r="F140" s="561"/>
      <c r="G140" s="561"/>
      <c r="H140" s="602"/>
    </row>
    <row r="141" spans="1:8" s="147" customFormat="1" ht="15" x14ac:dyDescent="0.2">
      <c r="A141" s="470">
        <v>121</v>
      </c>
      <c r="B141" s="525"/>
      <c r="C141" s="524"/>
      <c r="D141" s="305"/>
      <c r="E141" s="332"/>
      <c r="F141" s="561"/>
      <c r="G141" s="561"/>
      <c r="H141" s="602"/>
    </row>
    <row r="142" spans="1:8" s="147" customFormat="1" ht="15" x14ac:dyDescent="0.2">
      <c r="A142" s="470">
        <v>122</v>
      </c>
      <c r="B142" s="525"/>
      <c r="C142" s="524"/>
      <c r="D142" s="305"/>
      <c r="E142" s="332"/>
      <c r="F142" s="561"/>
      <c r="G142" s="561"/>
      <c r="H142" s="602"/>
    </row>
    <row r="143" spans="1:8" s="147" customFormat="1" ht="15" x14ac:dyDescent="0.2">
      <c r="A143" s="470">
        <v>123</v>
      </c>
      <c r="B143" s="525"/>
      <c r="C143" s="524"/>
      <c r="D143" s="305"/>
      <c r="E143" s="332"/>
      <c r="F143" s="561"/>
      <c r="G143" s="561"/>
      <c r="H143" s="602"/>
    </row>
    <row r="144" spans="1:8" s="147" customFormat="1" ht="15" x14ac:dyDescent="0.2">
      <c r="A144" s="470">
        <v>124</v>
      </c>
      <c r="B144" s="525"/>
      <c r="C144" s="524"/>
      <c r="D144" s="305"/>
      <c r="E144" s="332"/>
      <c r="F144" s="561"/>
      <c r="G144" s="561"/>
      <c r="H144" s="602"/>
    </row>
    <row r="145" spans="1:8" s="147" customFormat="1" ht="15" x14ac:dyDescent="0.2">
      <c r="A145" s="470">
        <v>125</v>
      </c>
      <c r="B145" s="525"/>
      <c r="C145" s="524"/>
      <c r="D145" s="305"/>
      <c r="E145" s="332"/>
      <c r="F145" s="561"/>
      <c r="G145" s="561"/>
      <c r="H145" s="602"/>
    </row>
    <row r="146" spans="1:8" s="147" customFormat="1" ht="15" x14ac:dyDescent="0.2">
      <c r="A146" s="470">
        <v>126</v>
      </c>
      <c r="B146" s="525"/>
      <c r="C146" s="524"/>
      <c r="D146" s="305"/>
      <c r="E146" s="332"/>
      <c r="F146" s="561"/>
      <c r="G146" s="561"/>
      <c r="H146" s="602"/>
    </row>
    <row r="147" spans="1:8" s="147" customFormat="1" ht="15" x14ac:dyDescent="0.2">
      <c r="A147" s="470">
        <v>127</v>
      </c>
      <c r="B147" s="525"/>
      <c r="C147" s="524"/>
      <c r="D147" s="305"/>
      <c r="E147" s="332"/>
      <c r="F147" s="561"/>
      <c r="G147" s="561"/>
      <c r="H147" s="602"/>
    </row>
    <row r="148" spans="1:8" s="147" customFormat="1" ht="15" x14ac:dyDescent="0.2">
      <c r="A148" s="470">
        <v>128</v>
      </c>
      <c r="B148" s="525"/>
      <c r="C148" s="524"/>
      <c r="D148" s="305"/>
      <c r="E148" s="332"/>
      <c r="F148" s="561"/>
      <c r="G148" s="561"/>
      <c r="H148" s="602"/>
    </row>
    <row r="149" spans="1:8" s="147" customFormat="1" ht="15" x14ac:dyDescent="0.2">
      <c r="A149" s="470">
        <v>129</v>
      </c>
      <c r="B149" s="525"/>
      <c r="C149" s="524"/>
      <c r="D149" s="305"/>
      <c r="E149" s="332"/>
      <c r="F149" s="561"/>
      <c r="G149" s="561"/>
      <c r="H149" s="602"/>
    </row>
    <row r="150" spans="1:8" s="147" customFormat="1" ht="15" x14ac:dyDescent="0.2">
      <c r="A150" s="470">
        <v>130</v>
      </c>
      <c r="B150" s="525"/>
      <c r="C150" s="524"/>
      <c r="D150" s="305"/>
      <c r="E150" s="332"/>
      <c r="F150" s="561"/>
      <c r="G150" s="561"/>
      <c r="H150" s="602"/>
    </row>
    <row r="151" spans="1:8" s="147" customFormat="1" ht="15" x14ac:dyDescent="0.2">
      <c r="A151" s="470">
        <v>131</v>
      </c>
      <c r="B151" s="525"/>
      <c r="C151" s="524"/>
      <c r="D151" s="305"/>
      <c r="E151" s="332"/>
      <c r="F151" s="561"/>
      <c r="G151" s="561"/>
      <c r="H151" s="602"/>
    </row>
    <row r="152" spans="1:8" s="147" customFormat="1" ht="15" x14ac:dyDescent="0.2">
      <c r="A152" s="470">
        <v>132</v>
      </c>
      <c r="B152" s="525"/>
      <c r="C152" s="524"/>
      <c r="D152" s="305"/>
      <c r="E152" s="332"/>
      <c r="F152" s="561"/>
      <c r="G152" s="561"/>
      <c r="H152" s="602"/>
    </row>
    <row r="153" spans="1:8" s="147" customFormat="1" ht="15" x14ac:dyDescent="0.2">
      <c r="A153" s="470">
        <v>133</v>
      </c>
      <c r="B153" s="525"/>
      <c r="C153" s="524"/>
      <c r="D153" s="305"/>
      <c r="E153" s="332"/>
      <c r="F153" s="561"/>
      <c r="G153" s="561"/>
      <c r="H153" s="602"/>
    </row>
    <row r="154" spans="1:8" s="147" customFormat="1" ht="15" x14ac:dyDescent="0.2">
      <c r="A154" s="470">
        <v>134</v>
      </c>
      <c r="B154" s="525"/>
      <c r="C154" s="524"/>
      <c r="D154" s="305"/>
      <c r="E154" s="332"/>
      <c r="F154" s="561"/>
      <c r="G154" s="561"/>
      <c r="H154" s="602"/>
    </row>
    <row r="155" spans="1:8" s="147" customFormat="1" ht="15" x14ac:dyDescent="0.2">
      <c r="A155" s="470">
        <v>135</v>
      </c>
      <c r="B155" s="525"/>
      <c r="C155" s="524"/>
      <c r="D155" s="305"/>
      <c r="E155" s="332"/>
      <c r="F155" s="561"/>
      <c r="G155" s="561"/>
      <c r="H155" s="602"/>
    </row>
    <row r="156" spans="1:8" s="147" customFormat="1" ht="15" x14ac:dyDescent="0.2">
      <c r="A156" s="470">
        <v>136</v>
      </c>
      <c r="B156" s="525"/>
      <c r="C156" s="524"/>
      <c r="D156" s="305"/>
      <c r="E156" s="332"/>
      <c r="F156" s="561"/>
      <c r="G156" s="561"/>
      <c r="H156" s="602"/>
    </row>
    <row r="157" spans="1:8" s="147" customFormat="1" ht="15" x14ac:dyDescent="0.2">
      <c r="A157" s="470">
        <v>137</v>
      </c>
      <c r="B157" s="525"/>
      <c r="C157" s="524"/>
      <c r="D157" s="305"/>
      <c r="E157" s="332"/>
      <c r="F157" s="561"/>
      <c r="G157" s="561"/>
      <c r="H157" s="602"/>
    </row>
    <row r="158" spans="1:8" s="147" customFormat="1" ht="15" x14ac:dyDescent="0.2">
      <c r="A158" s="470">
        <v>138</v>
      </c>
      <c r="B158" s="525"/>
      <c r="C158" s="524"/>
      <c r="D158" s="305"/>
      <c r="E158" s="332"/>
      <c r="F158" s="561"/>
      <c r="G158" s="561"/>
      <c r="H158" s="602"/>
    </row>
    <row r="159" spans="1:8" s="147" customFormat="1" ht="15" x14ac:dyDescent="0.2">
      <c r="A159" s="470">
        <v>139</v>
      </c>
      <c r="B159" s="525"/>
      <c r="C159" s="524"/>
      <c r="D159" s="305"/>
      <c r="E159" s="332"/>
      <c r="F159" s="561"/>
      <c r="G159" s="561"/>
      <c r="H159" s="602"/>
    </row>
    <row r="160" spans="1:8" s="147" customFormat="1" ht="15" x14ac:dyDescent="0.2">
      <c r="A160" s="470">
        <v>140</v>
      </c>
      <c r="B160" s="525"/>
      <c r="C160" s="524"/>
      <c r="D160" s="305"/>
      <c r="E160" s="332"/>
      <c r="F160" s="561"/>
      <c r="G160" s="561"/>
      <c r="H160" s="602"/>
    </row>
    <row r="161" spans="1:8" s="147" customFormat="1" ht="15" x14ac:dyDescent="0.2">
      <c r="A161" s="470">
        <v>141</v>
      </c>
      <c r="B161" s="525"/>
      <c r="C161" s="524"/>
      <c r="D161" s="305"/>
      <c r="E161" s="332"/>
      <c r="F161" s="561"/>
      <c r="G161" s="561"/>
      <c r="H161" s="602"/>
    </row>
    <row r="162" spans="1:8" s="147" customFormat="1" ht="15" x14ac:dyDescent="0.2">
      <c r="A162" s="470">
        <v>142</v>
      </c>
      <c r="B162" s="525"/>
      <c r="C162" s="524"/>
      <c r="D162" s="305"/>
      <c r="E162" s="332"/>
      <c r="F162" s="561"/>
      <c r="G162" s="561"/>
      <c r="H162" s="602"/>
    </row>
    <row r="163" spans="1:8" s="147" customFormat="1" ht="15" x14ac:dyDescent="0.2">
      <c r="A163" s="470">
        <v>143</v>
      </c>
      <c r="B163" s="525"/>
      <c r="C163" s="524"/>
      <c r="D163" s="305"/>
      <c r="E163" s="332"/>
      <c r="F163" s="561"/>
      <c r="G163" s="561"/>
      <c r="H163" s="602"/>
    </row>
    <row r="164" spans="1:8" s="147" customFormat="1" ht="15" x14ac:dyDescent="0.2">
      <c r="A164" s="470">
        <v>144</v>
      </c>
      <c r="B164" s="525"/>
      <c r="C164" s="524"/>
      <c r="D164" s="305"/>
      <c r="E164" s="332"/>
      <c r="F164" s="561"/>
      <c r="G164" s="561"/>
      <c r="H164" s="602"/>
    </row>
    <row r="165" spans="1:8" s="147" customFormat="1" ht="15" x14ac:dyDescent="0.2">
      <c r="A165" s="470">
        <v>145</v>
      </c>
      <c r="B165" s="525"/>
      <c r="C165" s="524"/>
      <c r="D165" s="305"/>
      <c r="E165" s="332"/>
      <c r="F165" s="561"/>
      <c r="G165" s="561"/>
      <c r="H165" s="602"/>
    </row>
    <row r="166" spans="1:8" s="147" customFormat="1" ht="15" x14ac:dyDescent="0.2">
      <c r="A166" s="470">
        <v>146</v>
      </c>
      <c r="B166" s="525"/>
      <c r="C166" s="524"/>
      <c r="D166" s="305"/>
      <c r="E166" s="332"/>
      <c r="F166" s="561"/>
      <c r="G166" s="561"/>
      <c r="H166" s="602"/>
    </row>
    <row r="167" spans="1:8" s="147" customFormat="1" ht="15" x14ac:dyDescent="0.2">
      <c r="A167" s="470">
        <v>147</v>
      </c>
      <c r="B167" s="525"/>
      <c r="C167" s="524"/>
      <c r="D167" s="305"/>
      <c r="E167" s="332"/>
      <c r="F167" s="561"/>
      <c r="G167" s="561"/>
      <c r="H167" s="602"/>
    </row>
    <row r="168" spans="1:8" s="147" customFormat="1" ht="15" x14ac:dyDescent="0.2">
      <c r="A168" s="470">
        <v>148</v>
      </c>
      <c r="B168" s="525"/>
      <c r="C168" s="524"/>
      <c r="D168" s="305"/>
      <c r="E168" s="332"/>
      <c r="F168" s="561"/>
      <c r="G168" s="561"/>
      <c r="H168" s="602"/>
    </row>
    <row r="169" spans="1:8" s="147" customFormat="1" ht="15" x14ac:dyDescent="0.2">
      <c r="A169" s="470">
        <v>149</v>
      </c>
      <c r="B169" s="525"/>
      <c r="C169" s="524"/>
      <c r="D169" s="305"/>
      <c r="E169" s="332"/>
      <c r="F169" s="561"/>
      <c r="G169" s="561"/>
      <c r="H169" s="602"/>
    </row>
    <row r="170" spans="1:8" s="147" customFormat="1" ht="15" x14ac:dyDescent="0.2">
      <c r="A170" s="470">
        <v>150</v>
      </c>
      <c r="B170" s="525"/>
      <c r="C170" s="524"/>
      <c r="D170" s="305"/>
      <c r="E170" s="332"/>
      <c r="F170" s="561"/>
      <c r="G170" s="561"/>
      <c r="H170" s="602"/>
    </row>
    <row r="171" spans="1:8" s="147" customFormat="1" ht="15" x14ac:dyDescent="0.2">
      <c r="A171" s="470">
        <v>151</v>
      </c>
      <c r="B171" s="525"/>
      <c r="C171" s="524"/>
      <c r="D171" s="305"/>
      <c r="E171" s="332"/>
      <c r="F171" s="561"/>
      <c r="G171" s="561"/>
      <c r="H171" s="602"/>
    </row>
    <row r="172" spans="1:8" s="147" customFormat="1" ht="15" x14ac:dyDescent="0.2">
      <c r="A172" s="470">
        <v>152</v>
      </c>
      <c r="B172" s="525"/>
      <c r="C172" s="524"/>
      <c r="D172" s="305"/>
      <c r="E172" s="332"/>
      <c r="F172" s="561"/>
      <c r="G172" s="561"/>
      <c r="H172" s="602"/>
    </row>
    <row r="173" spans="1:8" s="147" customFormat="1" ht="15" x14ac:dyDescent="0.2">
      <c r="A173" s="470">
        <v>153</v>
      </c>
      <c r="B173" s="525"/>
      <c r="C173" s="524"/>
      <c r="D173" s="305"/>
      <c r="E173" s="332"/>
      <c r="F173" s="561"/>
      <c r="G173" s="561"/>
      <c r="H173" s="602"/>
    </row>
    <row r="174" spans="1:8" s="147" customFormat="1" ht="15" x14ac:dyDescent="0.2">
      <c r="A174" s="470">
        <v>154</v>
      </c>
      <c r="B174" s="525"/>
      <c r="C174" s="524"/>
      <c r="D174" s="305"/>
      <c r="E174" s="332"/>
      <c r="F174" s="561"/>
      <c r="G174" s="561"/>
      <c r="H174" s="602"/>
    </row>
    <row r="175" spans="1:8" s="147" customFormat="1" ht="15" x14ac:dyDescent="0.2">
      <c r="A175" s="470">
        <v>155</v>
      </c>
      <c r="B175" s="525"/>
      <c r="C175" s="524"/>
      <c r="D175" s="305"/>
      <c r="E175" s="332"/>
      <c r="F175" s="561"/>
      <c r="G175" s="561"/>
      <c r="H175" s="602"/>
    </row>
    <row r="176" spans="1:8" s="147" customFormat="1" ht="15" x14ac:dyDescent="0.2">
      <c r="A176" s="470">
        <v>156</v>
      </c>
      <c r="B176" s="525"/>
      <c r="C176" s="524"/>
      <c r="D176" s="305"/>
      <c r="E176" s="332"/>
      <c r="F176" s="561"/>
      <c r="G176" s="561"/>
      <c r="H176" s="602"/>
    </row>
    <row r="177" spans="1:8" s="147" customFormat="1" ht="15" x14ac:dyDescent="0.2">
      <c r="A177" s="470">
        <v>157</v>
      </c>
      <c r="B177" s="525"/>
      <c r="C177" s="524"/>
      <c r="D177" s="305"/>
      <c r="E177" s="332"/>
      <c r="F177" s="561"/>
      <c r="G177" s="561"/>
      <c r="H177" s="602"/>
    </row>
    <row r="178" spans="1:8" s="147" customFormat="1" ht="15" x14ac:dyDescent="0.2">
      <c r="A178" s="470">
        <v>158</v>
      </c>
      <c r="B178" s="525"/>
      <c r="C178" s="524"/>
      <c r="D178" s="305"/>
      <c r="E178" s="332"/>
      <c r="F178" s="561"/>
      <c r="G178" s="561"/>
      <c r="H178" s="602"/>
    </row>
    <row r="179" spans="1:8" s="147" customFormat="1" ht="15" x14ac:dyDescent="0.2">
      <c r="A179" s="470">
        <v>159</v>
      </c>
      <c r="B179" s="525"/>
      <c r="C179" s="524"/>
      <c r="D179" s="305"/>
      <c r="E179" s="332"/>
      <c r="F179" s="561"/>
      <c r="G179" s="561"/>
      <c r="H179" s="602"/>
    </row>
    <row r="180" spans="1:8" s="147" customFormat="1" ht="15" x14ac:dyDescent="0.2">
      <c r="A180" s="470">
        <v>160</v>
      </c>
      <c r="B180" s="525"/>
      <c r="C180" s="524"/>
      <c r="D180" s="305"/>
      <c r="E180" s="332"/>
      <c r="F180" s="561"/>
      <c r="G180" s="561"/>
      <c r="H180" s="602"/>
    </row>
    <row r="181" spans="1:8" s="147" customFormat="1" ht="15" x14ac:dyDescent="0.2">
      <c r="A181" s="470">
        <v>161</v>
      </c>
      <c r="B181" s="525"/>
      <c r="C181" s="524"/>
      <c r="D181" s="305"/>
      <c r="E181" s="332"/>
      <c r="F181" s="561"/>
      <c r="G181" s="561"/>
      <c r="H181" s="602"/>
    </row>
    <row r="182" spans="1:8" s="147" customFormat="1" ht="15" x14ac:dyDescent="0.2">
      <c r="A182" s="470">
        <v>162</v>
      </c>
      <c r="B182" s="525"/>
      <c r="C182" s="524"/>
      <c r="D182" s="305"/>
      <c r="E182" s="332"/>
      <c r="F182" s="561"/>
      <c r="G182" s="561"/>
      <c r="H182" s="602"/>
    </row>
    <row r="183" spans="1:8" s="147" customFormat="1" ht="15" x14ac:dyDescent="0.2">
      <c r="A183" s="470">
        <v>163</v>
      </c>
      <c r="B183" s="525"/>
      <c r="C183" s="524"/>
      <c r="D183" s="305"/>
      <c r="E183" s="332"/>
      <c r="F183" s="561"/>
      <c r="G183" s="561"/>
      <c r="H183" s="602"/>
    </row>
    <row r="184" spans="1:8" s="147" customFormat="1" ht="15" x14ac:dyDescent="0.2">
      <c r="A184" s="470">
        <v>164</v>
      </c>
      <c r="B184" s="525"/>
      <c r="C184" s="524"/>
      <c r="D184" s="305"/>
      <c r="E184" s="332"/>
      <c r="F184" s="561"/>
      <c r="G184" s="561"/>
      <c r="H184" s="602"/>
    </row>
    <row r="185" spans="1:8" s="147" customFormat="1" ht="15" x14ac:dyDescent="0.2">
      <c r="A185" s="470">
        <v>165</v>
      </c>
      <c r="B185" s="525"/>
      <c r="C185" s="524"/>
      <c r="D185" s="305"/>
      <c r="E185" s="332"/>
      <c r="F185" s="561"/>
      <c r="G185" s="561"/>
      <c r="H185" s="602"/>
    </row>
    <row r="186" spans="1:8" s="147" customFormat="1" ht="15" x14ac:dyDescent="0.2">
      <c r="A186" s="470">
        <v>166</v>
      </c>
      <c r="B186" s="525"/>
      <c r="C186" s="524"/>
      <c r="D186" s="305"/>
      <c r="E186" s="332"/>
      <c r="F186" s="561"/>
      <c r="G186" s="561"/>
      <c r="H186" s="602"/>
    </row>
    <row r="187" spans="1:8" s="147" customFormat="1" ht="15" x14ac:dyDescent="0.2">
      <c r="A187" s="470">
        <v>167</v>
      </c>
      <c r="B187" s="525"/>
      <c r="C187" s="524"/>
      <c r="D187" s="305"/>
      <c r="E187" s="332"/>
      <c r="F187" s="561"/>
      <c r="G187" s="561"/>
      <c r="H187" s="602"/>
    </row>
    <row r="188" spans="1:8" s="147" customFormat="1" ht="15" x14ac:dyDescent="0.2">
      <c r="A188" s="470">
        <v>168</v>
      </c>
      <c r="B188" s="525"/>
      <c r="C188" s="524"/>
      <c r="D188" s="305"/>
      <c r="E188" s="332"/>
      <c r="F188" s="561"/>
      <c r="G188" s="561"/>
      <c r="H188" s="602"/>
    </row>
    <row r="189" spans="1:8" s="147" customFormat="1" ht="15" x14ac:dyDescent="0.2">
      <c r="A189" s="470">
        <v>169</v>
      </c>
      <c r="B189" s="525"/>
      <c r="C189" s="524"/>
      <c r="D189" s="305"/>
      <c r="E189" s="332"/>
      <c r="F189" s="561"/>
      <c r="G189" s="561"/>
      <c r="H189" s="602"/>
    </row>
    <row r="190" spans="1:8" s="147" customFormat="1" ht="15" x14ac:dyDescent="0.2">
      <c r="A190" s="470">
        <v>170</v>
      </c>
      <c r="B190" s="525"/>
      <c r="C190" s="524"/>
      <c r="D190" s="305"/>
      <c r="E190" s="332"/>
      <c r="F190" s="561"/>
      <c r="G190" s="561"/>
      <c r="H190" s="602"/>
    </row>
    <row r="191" spans="1:8" s="147" customFormat="1" ht="15" x14ac:dyDescent="0.2">
      <c r="A191" s="470">
        <v>171</v>
      </c>
      <c r="B191" s="525"/>
      <c r="C191" s="524"/>
      <c r="D191" s="305"/>
      <c r="E191" s="332"/>
      <c r="F191" s="561"/>
      <c r="G191" s="561"/>
      <c r="H191" s="602"/>
    </row>
    <row r="192" spans="1:8" s="147" customFormat="1" ht="15" x14ac:dyDescent="0.2">
      <c r="A192" s="470">
        <v>172</v>
      </c>
      <c r="B192" s="525"/>
      <c r="C192" s="524"/>
      <c r="D192" s="305"/>
      <c r="E192" s="332"/>
      <c r="F192" s="561"/>
      <c r="G192" s="561"/>
      <c r="H192" s="602"/>
    </row>
    <row r="193" spans="1:8" s="147" customFormat="1" ht="15" x14ac:dyDescent="0.2">
      <c r="A193" s="470">
        <v>173</v>
      </c>
      <c r="B193" s="525"/>
      <c r="C193" s="524"/>
      <c r="D193" s="305"/>
      <c r="E193" s="332"/>
      <c r="F193" s="561"/>
      <c r="G193" s="561"/>
      <c r="H193" s="602"/>
    </row>
    <row r="194" spans="1:8" s="147" customFormat="1" ht="15" x14ac:dyDescent="0.2">
      <c r="A194" s="470">
        <v>174</v>
      </c>
      <c r="B194" s="525"/>
      <c r="C194" s="524"/>
      <c r="D194" s="305"/>
      <c r="E194" s="332"/>
      <c r="F194" s="561"/>
      <c r="G194" s="561"/>
      <c r="H194" s="602"/>
    </row>
    <row r="195" spans="1:8" s="147" customFormat="1" ht="15" x14ac:dyDescent="0.2">
      <c r="A195" s="470">
        <v>175</v>
      </c>
      <c r="B195" s="525"/>
      <c r="C195" s="524"/>
      <c r="D195" s="305"/>
      <c r="E195" s="332"/>
      <c r="F195" s="561"/>
      <c r="G195" s="561"/>
      <c r="H195" s="602"/>
    </row>
    <row r="196" spans="1:8" s="147" customFormat="1" ht="15" x14ac:dyDescent="0.2">
      <c r="A196" s="470">
        <v>176</v>
      </c>
      <c r="B196" s="525"/>
      <c r="C196" s="524"/>
      <c r="D196" s="305"/>
      <c r="E196" s="332"/>
      <c r="F196" s="561"/>
      <c r="G196" s="561"/>
      <c r="H196" s="602"/>
    </row>
    <row r="197" spans="1:8" s="147" customFormat="1" ht="15" x14ac:dyDescent="0.2">
      <c r="A197" s="470">
        <v>177</v>
      </c>
      <c r="B197" s="525"/>
      <c r="C197" s="524"/>
      <c r="D197" s="305"/>
      <c r="E197" s="332"/>
      <c r="F197" s="561"/>
      <c r="G197" s="561"/>
      <c r="H197" s="602"/>
    </row>
    <row r="198" spans="1:8" s="147" customFormat="1" ht="15" x14ac:dyDescent="0.2">
      <c r="A198" s="470">
        <v>178</v>
      </c>
      <c r="B198" s="525"/>
      <c r="C198" s="524"/>
      <c r="D198" s="305"/>
      <c r="E198" s="332"/>
      <c r="F198" s="561"/>
      <c r="G198" s="561"/>
      <c r="H198" s="602"/>
    </row>
    <row r="199" spans="1:8" s="147" customFormat="1" ht="15" x14ac:dyDescent="0.2">
      <c r="A199" s="470">
        <v>179</v>
      </c>
      <c r="B199" s="525"/>
      <c r="C199" s="524"/>
      <c r="D199" s="305"/>
      <c r="E199" s="332"/>
      <c r="F199" s="561"/>
      <c r="G199" s="561"/>
      <c r="H199" s="602"/>
    </row>
    <row r="200" spans="1:8" s="147" customFormat="1" ht="15" x14ac:dyDescent="0.2">
      <c r="A200" s="470">
        <v>180</v>
      </c>
      <c r="B200" s="525"/>
      <c r="C200" s="524"/>
      <c r="D200" s="305"/>
      <c r="E200" s="332"/>
      <c r="F200" s="561"/>
      <c r="G200" s="561"/>
      <c r="H200" s="602"/>
    </row>
    <row r="201" spans="1:8" s="147" customFormat="1" ht="15" x14ac:dyDescent="0.2">
      <c r="A201" s="470">
        <v>181</v>
      </c>
      <c r="B201" s="525"/>
      <c r="C201" s="524"/>
      <c r="D201" s="305"/>
      <c r="E201" s="332"/>
      <c r="F201" s="561"/>
      <c r="G201" s="561"/>
      <c r="H201" s="602"/>
    </row>
    <row r="202" spans="1:8" s="147" customFormat="1" ht="15" x14ac:dyDescent="0.2">
      <c r="A202" s="470">
        <v>182</v>
      </c>
      <c r="B202" s="525"/>
      <c r="C202" s="524"/>
      <c r="D202" s="305"/>
      <c r="E202" s="332"/>
      <c r="F202" s="561"/>
      <c r="G202" s="561"/>
      <c r="H202" s="602"/>
    </row>
    <row r="203" spans="1:8" s="147" customFormat="1" ht="15" x14ac:dyDescent="0.2">
      <c r="A203" s="470">
        <v>183</v>
      </c>
      <c r="B203" s="525"/>
      <c r="C203" s="524"/>
      <c r="D203" s="305"/>
      <c r="E203" s="332"/>
      <c r="F203" s="561"/>
      <c r="G203" s="561"/>
      <c r="H203" s="602"/>
    </row>
    <row r="204" spans="1:8" s="147" customFormat="1" ht="15" x14ac:dyDescent="0.2">
      <c r="A204" s="470">
        <v>184</v>
      </c>
      <c r="B204" s="525"/>
      <c r="C204" s="524"/>
      <c r="D204" s="305"/>
      <c r="E204" s="332"/>
      <c r="F204" s="561"/>
      <c r="G204" s="561"/>
      <c r="H204" s="602"/>
    </row>
    <row r="205" spans="1:8" s="147" customFormat="1" ht="15" x14ac:dyDescent="0.2">
      <c r="A205" s="470">
        <v>185</v>
      </c>
      <c r="B205" s="525"/>
      <c r="C205" s="524"/>
      <c r="D205" s="305"/>
      <c r="E205" s="332"/>
      <c r="F205" s="561"/>
      <c r="G205" s="561"/>
      <c r="H205" s="602"/>
    </row>
    <row r="206" spans="1:8" s="147" customFormat="1" ht="15" x14ac:dyDescent="0.2">
      <c r="A206" s="470">
        <v>186</v>
      </c>
      <c r="B206" s="525"/>
      <c r="C206" s="524"/>
      <c r="D206" s="305"/>
      <c r="E206" s="332"/>
      <c r="F206" s="561"/>
      <c r="G206" s="561"/>
      <c r="H206" s="602"/>
    </row>
    <row r="207" spans="1:8" s="147" customFormat="1" ht="15" x14ac:dyDescent="0.2">
      <c r="A207" s="470">
        <v>187</v>
      </c>
      <c r="B207" s="525"/>
      <c r="C207" s="524"/>
      <c r="D207" s="305"/>
      <c r="E207" s="332"/>
      <c r="F207" s="561"/>
      <c r="G207" s="561"/>
      <c r="H207" s="602"/>
    </row>
    <row r="208" spans="1:8" s="147" customFormat="1" ht="15" x14ac:dyDescent="0.2">
      <c r="A208" s="470">
        <v>188</v>
      </c>
      <c r="B208" s="525"/>
      <c r="C208" s="524"/>
      <c r="D208" s="305"/>
      <c r="E208" s="332"/>
      <c r="F208" s="561"/>
      <c r="G208" s="561"/>
      <c r="H208" s="602"/>
    </row>
    <row r="209" spans="1:8" s="147" customFormat="1" ht="15" x14ac:dyDescent="0.2">
      <c r="A209" s="470">
        <v>189</v>
      </c>
      <c r="B209" s="525"/>
      <c r="C209" s="524"/>
      <c r="D209" s="305"/>
      <c r="E209" s="332"/>
      <c r="F209" s="561"/>
      <c r="G209" s="561"/>
      <c r="H209" s="602"/>
    </row>
    <row r="210" spans="1:8" s="147" customFormat="1" ht="15" x14ac:dyDescent="0.2">
      <c r="A210" s="470">
        <v>190</v>
      </c>
      <c r="B210" s="525"/>
      <c r="C210" s="524"/>
      <c r="D210" s="305"/>
      <c r="E210" s="332"/>
      <c r="F210" s="561"/>
      <c r="G210" s="561"/>
      <c r="H210" s="602"/>
    </row>
    <row r="211" spans="1:8" s="147" customFormat="1" ht="15" x14ac:dyDescent="0.2">
      <c r="A211" s="470">
        <v>191</v>
      </c>
      <c r="B211" s="525"/>
      <c r="C211" s="524"/>
      <c r="D211" s="305"/>
      <c r="E211" s="332"/>
      <c r="F211" s="561"/>
      <c r="G211" s="561"/>
      <c r="H211" s="602"/>
    </row>
    <row r="212" spans="1:8" s="147" customFormat="1" ht="15" x14ac:dyDescent="0.2">
      <c r="A212" s="470">
        <v>192</v>
      </c>
      <c r="B212" s="525"/>
      <c r="C212" s="524"/>
      <c r="D212" s="305"/>
      <c r="E212" s="332"/>
      <c r="F212" s="561"/>
      <c r="G212" s="561"/>
      <c r="H212" s="602"/>
    </row>
    <row r="213" spans="1:8" s="147" customFormat="1" ht="15" x14ac:dyDescent="0.2">
      <c r="A213" s="470">
        <v>193</v>
      </c>
      <c r="B213" s="525"/>
      <c r="C213" s="524"/>
      <c r="D213" s="305"/>
      <c r="E213" s="332"/>
      <c r="F213" s="561"/>
      <c r="G213" s="561"/>
      <c r="H213" s="602"/>
    </row>
    <row r="214" spans="1:8" s="147" customFormat="1" ht="15" x14ac:dyDescent="0.2">
      <c r="A214" s="470">
        <v>194</v>
      </c>
      <c r="B214" s="525"/>
      <c r="C214" s="524"/>
      <c r="D214" s="305"/>
      <c r="E214" s="332"/>
      <c r="F214" s="561"/>
      <c r="G214" s="561"/>
      <c r="H214" s="602"/>
    </row>
    <row r="215" spans="1:8" s="147" customFormat="1" ht="15" x14ac:dyDescent="0.2">
      <c r="A215" s="470">
        <v>195</v>
      </c>
      <c r="B215" s="525"/>
      <c r="C215" s="524"/>
      <c r="D215" s="305"/>
      <c r="E215" s="332"/>
      <c r="F215" s="561"/>
      <c r="G215" s="561"/>
      <c r="H215" s="602"/>
    </row>
    <row r="216" spans="1:8" s="147" customFormat="1" ht="15" x14ac:dyDescent="0.2">
      <c r="A216" s="470">
        <v>196</v>
      </c>
      <c r="B216" s="525"/>
      <c r="C216" s="524"/>
      <c r="D216" s="305"/>
      <c r="E216" s="332"/>
      <c r="F216" s="561"/>
      <c r="G216" s="561"/>
      <c r="H216" s="602"/>
    </row>
    <row r="217" spans="1:8" s="147" customFormat="1" ht="15" x14ac:dyDescent="0.2">
      <c r="A217" s="470">
        <v>197</v>
      </c>
      <c r="B217" s="525"/>
      <c r="C217" s="524"/>
      <c r="D217" s="305"/>
      <c r="E217" s="332"/>
      <c r="F217" s="561"/>
      <c r="G217" s="561"/>
      <c r="H217" s="602"/>
    </row>
    <row r="218" spans="1:8" s="147" customFormat="1" ht="15" x14ac:dyDescent="0.2">
      <c r="A218" s="470">
        <v>198</v>
      </c>
      <c r="B218" s="525"/>
      <c r="C218" s="524"/>
      <c r="D218" s="305"/>
      <c r="E218" s="332"/>
      <c r="F218" s="561"/>
      <c r="G218" s="561"/>
      <c r="H218" s="602"/>
    </row>
    <row r="219" spans="1:8" s="147" customFormat="1" ht="15" x14ac:dyDescent="0.2">
      <c r="A219" s="470">
        <v>199</v>
      </c>
      <c r="B219" s="525"/>
      <c r="C219" s="524"/>
      <c r="D219" s="305"/>
      <c r="E219" s="332"/>
      <c r="F219" s="561"/>
      <c r="G219" s="561"/>
      <c r="H219" s="602"/>
    </row>
    <row r="220" spans="1:8" s="147" customFormat="1" ht="15" x14ac:dyDescent="0.2">
      <c r="A220" s="470">
        <v>200</v>
      </c>
      <c r="B220" s="525"/>
      <c r="C220" s="524"/>
      <c r="D220" s="305"/>
      <c r="E220" s="332"/>
      <c r="F220" s="561"/>
      <c r="G220" s="561"/>
      <c r="H220" s="602"/>
    </row>
    <row r="221" spans="1:8" s="147" customFormat="1" ht="15" x14ac:dyDescent="0.2">
      <c r="A221" s="470">
        <v>201</v>
      </c>
      <c r="B221" s="525"/>
      <c r="C221" s="524"/>
      <c r="D221" s="305"/>
      <c r="E221" s="332"/>
      <c r="F221" s="561"/>
      <c r="G221" s="561"/>
      <c r="H221" s="602"/>
    </row>
    <row r="222" spans="1:8" s="147" customFormat="1" ht="15" x14ac:dyDescent="0.2">
      <c r="A222" s="470">
        <v>202</v>
      </c>
      <c r="B222" s="525"/>
      <c r="C222" s="524"/>
      <c r="D222" s="305"/>
      <c r="E222" s="332"/>
      <c r="F222" s="561"/>
      <c r="G222" s="561"/>
      <c r="H222" s="602"/>
    </row>
    <row r="223" spans="1:8" s="147" customFormat="1" ht="15" x14ac:dyDescent="0.2">
      <c r="A223" s="470">
        <v>203</v>
      </c>
      <c r="B223" s="525"/>
      <c r="C223" s="524"/>
      <c r="D223" s="305"/>
      <c r="E223" s="332"/>
      <c r="F223" s="561"/>
      <c r="G223" s="561"/>
      <c r="H223" s="602"/>
    </row>
    <row r="224" spans="1:8" s="147" customFormat="1" ht="15" x14ac:dyDescent="0.2">
      <c r="A224" s="470">
        <v>204</v>
      </c>
      <c r="B224" s="525"/>
      <c r="C224" s="524"/>
      <c r="D224" s="305"/>
      <c r="E224" s="332"/>
      <c r="F224" s="561"/>
      <c r="G224" s="561"/>
      <c r="H224" s="602"/>
    </row>
    <row r="225" spans="1:8" s="147" customFormat="1" ht="15" x14ac:dyDescent="0.2">
      <c r="A225" s="470">
        <v>205</v>
      </c>
      <c r="B225" s="525"/>
      <c r="C225" s="524"/>
      <c r="D225" s="305"/>
      <c r="E225" s="332"/>
      <c r="F225" s="561"/>
      <c r="G225" s="561"/>
      <c r="H225" s="602"/>
    </row>
    <row r="226" spans="1:8" s="147" customFormat="1" ht="15" x14ac:dyDescent="0.2">
      <c r="A226" s="470">
        <v>206</v>
      </c>
      <c r="B226" s="525"/>
      <c r="C226" s="524"/>
      <c r="D226" s="305"/>
      <c r="E226" s="332"/>
      <c r="F226" s="561"/>
      <c r="G226" s="561"/>
      <c r="H226" s="602"/>
    </row>
    <row r="227" spans="1:8" s="147" customFormat="1" ht="15" x14ac:dyDescent="0.2">
      <c r="A227" s="470">
        <v>207</v>
      </c>
      <c r="B227" s="525"/>
      <c r="C227" s="524"/>
      <c r="D227" s="305"/>
      <c r="E227" s="332"/>
      <c r="F227" s="561"/>
      <c r="G227" s="561"/>
      <c r="H227" s="602"/>
    </row>
    <row r="228" spans="1:8" s="147" customFormat="1" ht="15" x14ac:dyDescent="0.2">
      <c r="A228" s="470">
        <v>208</v>
      </c>
      <c r="B228" s="525"/>
      <c r="C228" s="524"/>
      <c r="D228" s="305"/>
      <c r="E228" s="332"/>
      <c r="F228" s="561"/>
      <c r="G228" s="561"/>
      <c r="H228" s="602"/>
    </row>
    <row r="229" spans="1:8" s="147" customFormat="1" ht="15" x14ac:dyDescent="0.2">
      <c r="A229" s="470">
        <v>209</v>
      </c>
      <c r="B229" s="525"/>
      <c r="C229" s="524"/>
      <c r="D229" s="305"/>
      <c r="E229" s="332"/>
      <c r="F229" s="561"/>
      <c r="G229" s="561"/>
      <c r="H229" s="602"/>
    </row>
    <row r="230" spans="1:8" s="147" customFormat="1" ht="15" x14ac:dyDescent="0.2">
      <c r="A230" s="470">
        <v>210</v>
      </c>
      <c r="B230" s="525"/>
      <c r="C230" s="524"/>
      <c r="D230" s="305"/>
      <c r="E230" s="332"/>
      <c r="F230" s="561"/>
      <c r="G230" s="561"/>
      <c r="H230" s="602"/>
    </row>
    <row r="231" spans="1:8" s="147" customFormat="1" ht="15" x14ac:dyDescent="0.2">
      <c r="A231" s="470">
        <v>211</v>
      </c>
      <c r="B231" s="525"/>
      <c r="C231" s="524"/>
      <c r="D231" s="305"/>
      <c r="E231" s="332"/>
      <c r="F231" s="561"/>
      <c r="G231" s="561"/>
      <c r="H231" s="602"/>
    </row>
    <row r="232" spans="1:8" s="147" customFormat="1" ht="15" x14ac:dyDescent="0.2">
      <c r="A232" s="470">
        <v>212</v>
      </c>
      <c r="B232" s="525"/>
      <c r="C232" s="524"/>
      <c r="D232" s="305"/>
      <c r="E232" s="332"/>
      <c r="F232" s="561"/>
      <c r="G232" s="561"/>
      <c r="H232" s="602"/>
    </row>
    <row r="233" spans="1:8" s="147" customFormat="1" ht="15" x14ac:dyDescent="0.2">
      <c r="A233" s="470">
        <v>213</v>
      </c>
      <c r="B233" s="525"/>
      <c r="C233" s="524"/>
      <c r="D233" s="305"/>
      <c r="E233" s="332"/>
      <c r="F233" s="561"/>
      <c r="G233" s="561"/>
      <c r="H233" s="602"/>
    </row>
    <row r="234" spans="1:8" s="147" customFormat="1" ht="15" x14ac:dyDescent="0.2">
      <c r="A234" s="470">
        <v>214</v>
      </c>
      <c r="B234" s="525"/>
      <c r="C234" s="524"/>
      <c r="D234" s="305"/>
      <c r="E234" s="332"/>
      <c r="F234" s="561"/>
      <c r="G234" s="561"/>
      <c r="H234" s="602"/>
    </row>
    <row r="235" spans="1:8" s="147" customFormat="1" ht="15" x14ac:dyDescent="0.2">
      <c r="A235" s="470">
        <v>215</v>
      </c>
      <c r="B235" s="525"/>
      <c r="C235" s="524"/>
      <c r="D235" s="305"/>
      <c r="E235" s="332"/>
      <c r="F235" s="561"/>
      <c r="G235" s="561"/>
      <c r="H235" s="602"/>
    </row>
    <row r="236" spans="1:8" s="147" customFormat="1" ht="15" x14ac:dyDescent="0.2">
      <c r="A236" s="470">
        <v>216</v>
      </c>
      <c r="B236" s="525"/>
      <c r="C236" s="524"/>
      <c r="D236" s="305"/>
      <c r="E236" s="332"/>
      <c r="F236" s="561"/>
      <c r="G236" s="561"/>
      <c r="H236" s="602"/>
    </row>
    <row r="237" spans="1:8" s="147" customFormat="1" ht="15" x14ac:dyDescent="0.2">
      <c r="A237" s="470">
        <v>217</v>
      </c>
      <c r="B237" s="525"/>
      <c r="C237" s="524"/>
      <c r="D237" s="305"/>
      <c r="E237" s="332"/>
      <c r="F237" s="561"/>
      <c r="G237" s="561"/>
      <c r="H237" s="602"/>
    </row>
    <row r="238" spans="1:8" s="147" customFormat="1" ht="15" x14ac:dyDescent="0.2">
      <c r="A238" s="470">
        <v>218</v>
      </c>
      <c r="B238" s="525"/>
      <c r="C238" s="524"/>
      <c r="D238" s="305"/>
      <c r="E238" s="332"/>
      <c r="F238" s="561"/>
      <c r="G238" s="561"/>
      <c r="H238" s="602"/>
    </row>
    <row r="239" spans="1:8" s="147" customFormat="1" ht="15" x14ac:dyDescent="0.2">
      <c r="A239" s="470">
        <v>219</v>
      </c>
      <c r="B239" s="525"/>
      <c r="C239" s="524"/>
      <c r="D239" s="305"/>
      <c r="E239" s="332"/>
      <c r="F239" s="561"/>
      <c r="G239" s="561"/>
      <c r="H239" s="602"/>
    </row>
    <row r="240" spans="1:8" s="147" customFormat="1" ht="15" x14ac:dyDescent="0.2">
      <c r="A240" s="470">
        <v>220</v>
      </c>
      <c r="B240" s="525"/>
      <c r="C240" s="524"/>
      <c r="D240" s="305"/>
      <c r="E240" s="332"/>
      <c r="F240" s="561"/>
      <c r="G240" s="561"/>
      <c r="H240" s="602"/>
    </row>
    <row r="241" spans="1:8" s="147" customFormat="1" ht="15" x14ac:dyDescent="0.2">
      <c r="A241" s="470">
        <v>221</v>
      </c>
      <c r="B241" s="525"/>
      <c r="C241" s="524"/>
      <c r="D241" s="305"/>
      <c r="E241" s="332"/>
      <c r="F241" s="561"/>
      <c r="G241" s="561"/>
      <c r="H241" s="602"/>
    </row>
    <row r="242" spans="1:8" s="147" customFormat="1" ht="15" x14ac:dyDescent="0.2">
      <c r="A242" s="470">
        <v>222</v>
      </c>
      <c r="B242" s="525"/>
      <c r="C242" s="524"/>
      <c r="D242" s="305"/>
      <c r="E242" s="332"/>
      <c r="F242" s="561"/>
      <c r="G242" s="561"/>
      <c r="H242" s="602"/>
    </row>
    <row r="243" spans="1:8" s="147" customFormat="1" ht="15" x14ac:dyDescent="0.2">
      <c r="A243" s="470">
        <v>223</v>
      </c>
      <c r="B243" s="525"/>
      <c r="C243" s="524"/>
      <c r="D243" s="305"/>
      <c r="E243" s="332"/>
      <c r="F243" s="561"/>
      <c r="G243" s="561"/>
      <c r="H243" s="602"/>
    </row>
    <row r="244" spans="1:8" s="147" customFormat="1" ht="15" x14ac:dyDescent="0.2">
      <c r="A244" s="470">
        <v>224</v>
      </c>
      <c r="B244" s="525"/>
      <c r="C244" s="524"/>
      <c r="D244" s="305"/>
      <c r="E244" s="332"/>
      <c r="F244" s="561"/>
      <c r="G244" s="561"/>
      <c r="H244" s="602"/>
    </row>
    <row r="245" spans="1:8" s="147" customFormat="1" ht="15" x14ac:dyDescent="0.2">
      <c r="A245" s="470">
        <v>225</v>
      </c>
      <c r="B245" s="525"/>
      <c r="C245" s="524"/>
      <c r="D245" s="305"/>
      <c r="E245" s="332"/>
      <c r="F245" s="561"/>
      <c r="G245" s="561"/>
      <c r="H245" s="602"/>
    </row>
    <row r="246" spans="1:8" s="147" customFormat="1" ht="15" x14ac:dyDescent="0.2">
      <c r="A246" s="470">
        <v>226</v>
      </c>
      <c r="B246" s="525"/>
      <c r="C246" s="524"/>
      <c r="D246" s="305"/>
      <c r="E246" s="332"/>
      <c r="F246" s="561"/>
      <c r="G246" s="561"/>
      <c r="H246" s="602"/>
    </row>
    <row r="247" spans="1:8" s="147" customFormat="1" ht="15" x14ac:dyDescent="0.2">
      <c r="A247" s="470">
        <v>227</v>
      </c>
      <c r="B247" s="525"/>
      <c r="C247" s="524"/>
      <c r="D247" s="305"/>
      <c r="E247" s="332"/>
      <c r="F247" s="561"/>
      <c r="G247" s="561"/>
      <c r="H247" s="602"/>
    </row>
    <row r="248" spans="1:8" s="147" customFormat="1" ht="15" x14ac:dyDescent="0.2">
      <c r="A248" s="470">
        <v>228</v>
      </c>
      <c r="B248" s="525"/>
      <c r="C248" s="524"/>
      <c r="D248" s="305"/>
      <c r="E248" s="332"/>
      <c r="F248" s="561"/>
      <c r="G248" s="561"/>
      <c r="H248" s="602"/>
    </row>
    <row r="249" spans="1:8" s="147" customFormat="1" ht="15" x14ac:dyDescent="0.2">
      <c r="A249" s="470">
        <v>229</v>
      </c>
      <c r="B249" s="525"/>
      <c r="C249" s="524"/>
      <c r="D249" s="305"/>
      <c r="E249" s="332"/>
      <c r="F249" s="561"/>
      <c r="G249" s="561"/>
      <c r="H249" s="602"/>
    </row>
    <row r="250" spans="1:8" s="147" customFormat="1" ht="15" x14ac:dyDescent="0.2">
      <c r="A250" s="470">
        <v>230</v>
      </c>
      <c r="B250" s="525"/>
      <c r="C250" s="524"/>
      <c r="D250" s="305"/>
      <c r="E250" s="332"/>
      <c r="F250" s="561"/>
      <c r="G250" s="561"/>
      <c r="H250" s="602"/>
    </row>
    <row r="251" spans="1:8" s="147" customFormat="1" ht="15" x14ac:dyDescent="0.2">
      <c r="A251" s="470">
        <v>231</v>
      </c>
      <c r="B251" s="525"/>
      <c r="C251" s="524"/>
      <c r="D251" s="305"/>
      <c r="E251" s="332"/>
      <c r="F251" s="561"/>
      <c r="G251" s="561"/>
      <c r="H251" s="602"/>
    </row>
    <row r="252" spans="1:8" s="147" customFormat="1" ht="15" x14ac:dyDescent="0.2">
      <c r="A252" s="470">
        <v>232</v>
      </c>
      <c r="B252" s="525"/>
      <c r="C252" s="524"/>
      <c r="D252" s="305"/>
      <c r="E252" s="332"/>
      <c r="F252" s="561"/>
      <c r="G252" s="561"/>
      <c r="H252" s="602"/>
    </row>
    <row r="253" spans="1:8" s="147" customFormat="1" ht="15" x14ac:dyDescent="0.2">
      <c r="A253" s="470">
        <v>233</v>
      </c>
      <c r="B253" s="525"/>
      <c r="C253" s="524"/>
      <c r="D253" s="305"/>
      <c r="E253" s="332"/>
      <c r="F253" s="561"/>
      <c r="G253" s="561"/>
      <c r="H253" s="602"/>
    </row>
    <row r="254" spans="1:8" s="147" customFormat="1" ht="15" x14ac:dyDescent="0.2">
      <c r="A254" s="470">
        <v>234</v>
      </c>
      <c r="B254" s="525"/>
      <c r="C254" s="524"/>
      <c r="D254" s="305"/>
      <c r="E254" s="332"/>
      <c r="F254" s="561"/>
      <c r="G254" s="561"/>
      <c r="H254" s="602"/>
    </row>
    <row r="255" spans="1:8" s="147" customFormat="1" ht="15" x14ac:dyDescent="0.2">
      <c r="A255" s="470">
        <v>235</v>
      </c>
      <c r="B255" s="525"/>
      <c r="C255" s="524"/>
      <c r="D255" s="305"/>
      <c r="E255" s="332"/>
      <c r="F255" s="561"/>
      <c r="G255" s="561"/>
      <c r="H255" s="602"/>
    </row>
    <row r="256" spans="1:8" s="147" customFormat="1" ht="15" x14ac:dyDescent="0.2">
      <c r="A256" s="470">
        <v>236</v>
      </c>
      <c r="B256" s="525"/>
      <c r="C256" s="524"/>
      <c r="D256" s="305"/>
      <c r="E256" s="332"/>
      <c r="F256" s="561"/>
      <c r="G256" s="561"/>
      <c r="H256" s="602"/>
    </row>
    <row r="257" spans="1:8" s="147" customFormat="1" ht="15" x14ac:dyDescent="0.2">
      <c r="A257" s="470">
        <v>237</v>
      </c>
      <c r="B257" s="525"/>
      <c r="C257" s="524"/>
      <c r="D257" s="305"/>
      <c r="E257" s="332"/>
      <c r="F257" s="561"/>
      <c r="G257" s="561"/>
      <c r="H257" s="602"/>
    </row>
    <row r="258" spans="1:8" s="147" customFormat="1" ht="15" x14ac:dyDescent="0.2">
      <c r="A258" s="470">
        <v>238</v>
      </c>
      <c r="B258" s="525"/>
      <c r="C258" s="524"/>
      <c r="D258" s="305"/>
      <c r="E258" s="332"/>
      <c r="F258" s="561"/>
      <c r="G258" s="561"/>
      <c r="H258" s="602"/>
    </row>
    <row r="259" spans="1:8" s="147" customFormat="1" ht="15" x14ac:dyDescent="0.2">
      <c r="A259" s="470">
        <v>239</v>
      </c>
      <c r="B259" s="525"/>
      <c r="C259" s="524"/>
      <c r="D259" s="305"/>
      <c r="E259" s="332"/>
      <c r="F259" s="561"/>
      <c r="G259" s="561"/>
      <c r="H259" s="602"/>
    </row>
    <row r="260" spans="1:8" s="147" customFormat="1" ht="15" x14ac:dyDescent="0.2">
      <c r="A260" s="470">
        <v>240</v>
      </c>
      <c r="B260" s="525"/>
      <c r="C260" s="524"/>
      <c r="D260" s="305"/>
      <c r="E260" s="332"/>
      <c r="F260" s="561"/>
      <c r="G260" s="561"/>
      <c r="H260" s="602"/>
    </row>
    <row r="261" spans="1:8" s="147" customFormat="1" ht="15" x14ac:dyDescent="0.2">
      <c r="A261" s="470">
        <v>241</v>
      </c>
      <c r="B261" s="525"/>
      <c r="C261" s="524"/>
      <c r="D261" s="305"/>
      <c r="E261" s="332"/>
      <c r="F261" s="561"/>
      <c r="G261" s="561"/>
      <c r="H261" s="602"/>
    </row>
    <row r="262" spans="1:8" s="147" customFormat="1" ht="15" x14ac:dyDescent="0.2">
      <c r="A262" s="470">
        <v>242</v>
      </c>
      <c r="B262" s="525"/>
      <c r="C262" s="524"/>
      <c r="D262" s="305"/>
      <c r="E262" s="332"/>
      <c r="F262" s="561"/>
      <c r="G262" s="561"/>
      <c r="H262" s="602"/>
    </row>
    <row r="263" spans="1:8" s="147" customFormat="1" ht="15" x14ac:dyDescent="0.2">
      <c r="A263" s="470">
        <v>243</v>
      </c>
      <c r="B263" s="525"/>
      <c r="C263" s="524"/>
      <c r="D263" s="305"/>
      <c r="E263" s="332"/>
      <c r="F263" s="561"/>
      <c r="G263" s="561"/>
      <c r="H263" s="602"/>
    </row>
    <row r="264" spans="1:8" s="147" customFormat="1" ht="15" x14ac:dyDescent="0.2">
      <c r="A264" s="470">
        <v>244</v>
      </c>
      <c r="B264" s="525"/>
      <c r="C264" s="524"/>
      <c r="D264" s="305"/>
      <c r="E264" s="332"/>
      <c r="F264" s="561"/>
      <c r="G264" s="561"/>
      <c r="H264" s="602"/>
    </row>
    <row r="265" spans="1:8" s="147" customFormat="1" ht="15" x14ac:dyDescent="0.2">
      <c r="A265" s="470">
        <v>245</v>
      </c>
      <c r="B265" s="525"/>
      <c r="C265" s="524"/>
      <c r="D265" s="305"/>
      <c r="E265" s="332"/>
      <c r="F265" s="561"/>
      <c r="G265" s="561"/>
      <c r="H265" s="602"/>
    </row>
    <row r="266" spans="1:8" s="147" customFormat="1" ht="15" x14ac:dyDescent="0.2">
      <c r="A266" s="470">
        <v>246</v>
      </c>
      <c r="B266" s="525"/>
      <c r="C266" s="524"/>
      <c r="D266" s="305"/>
      <c r="E266" s="332"/>
      <c r="F266" s="561"/>
      <c r="G266" s="561"/>
      <c r="H266" s="602"/>
    </row>
    <row r="267" spans="1:8" s="147" customFormat="1" ht="15" x14ac:dyDescent="0.2">
      <c r="A267" s="470">
        <v>247</v>
      </c>
      <c r="B267" s="525"/>
      <c r="C267" s="524"/>
      <c r="D267" s="305"/>
      <c r="E267" s="332"/>
      <c r="F267" s="561"/>
      <c r="G267" s="561"/>
      <c r="H267" s="602"/>
    </row>
    <row r="268" spans="1:8" s="147" customFormat="1" ht="15" x14ac:dyDescent="0.2">
      <c r="A268" s="470">
        <v>248</v>
      </c>
      <c r="B268" s="525"/>
      <c r="C268" s="524"/>
      <c r="D268" s="305"/>
      <c r="E268" s="332"/>
      <c r="F268" s="561"/>
      <c r="G268" s="561"/>
      <c r="H268" s="602"/>
    </row>
    <row r="269" spans="1:8" s="147" customFormat="1" ht="15" x14ac:dyDescent="0.2">
      <c r="A269" s="470">
        <v>249</v>
      </c>
      <c r="B269" s="525"/>
      <c r="C269" s="524"/>
      <c r="D269" s="305"/>
      <c r="E269" s="332"/>
      <c r="F269" s="561"/>
      <c r="G269" s="561"/>
      <c r="H269" s="602"/>
    </row>
    <row r="270" spans="1:8" s="147" customFormat="1" ht="15" x14ac:dyDescent="0.2">
      <c r="A270" s="470">
        <v>250</v>
      </c>
      <c r="B270" s="525"/>
      <c r="C270" s="524"/>
      <c r="D270" s="305"/>
      <c r="E270" s="332"/>
      <c r="F270" s="561"/>
      <c r="G270" s="561"/>
      <c r="H270" s="602"/>
    </row>
    <row r="271" spans="1:8" s="147" customFormat="1" ht="15" x14ac:dyDescent="0.2">
      <c r="A271" s="470">
        <v>251</v>
      </c>
      <c r="B271" s="525"/>
      <c r="C271" s="524"/>
      <c r="D271" s="305"/>
      <c r="E271" s="332"/>
      <c r="F271" s="561"/>
      <c r="G271" s="561"/>
      <c r="H271" s="602"/>
    </row>
    <row r="272" spans="1:8" s="147" customFormat="1" ht="15" x14ac:dyDescent="0.2">
      <c r="A272" s="470">
        <v>252</v>
      </c>
      <c r="B272" s="525"/>
      <c r="C272" s="524"/>
      <c r="D272" s="305"/>
      <c r="E272" s="332"/>
      <c r="F272" s="561"/>
      <c r="G272" s="561"/>
      <c r="H272" s="602"/>
    </row>
    <row r="273" spans="1:8" s="147" customFormat="1" ht="15" x14ac:dyDescent="0.2">
      <c r="A273" s="470">
        <v>253</v>
      </c>
      <c r="B273" s="525"/>
      <c r="C273" s="524"/>
      <c r="D273" s="305"/>
      <c r="E273" s="332"/>
      <c r="F273" s="561"/>
      <c r="G273" s="561"/>
      <c r="H273" s="602"/>
    </row>
    <row r="274" spans="1:8" s="147" customFormat="1" ht="15" x14ac:dyDescent="0.2">
      <c r="A274" s="470">
        <v>254</v>
      </c>
      <c r="B274" s="525"/>
      <c r="C274" s="524"/>
      <c r="D274" s="305"/>
      <c r="E274" s="332"/>
      <c r="F274" s="561"/>
      <c r="G274" s="561"/>
      <c r="H274" s="602"/>
    </row>
    <row r="275" spans="1:8" s="147" customFormat="1" ht="15" x14ac:dyDescent="0.2">
      <c r="A275" s="470">
        <v>255</v>
      </c>
      <c r="B275" s="525"/>
      <c r="C275" s="524"/>
      <c r="D275" s="305"/>
      <c r="E275" s="332"/>
      <c r="F275" s="561"/>
      <c r="G275" s="561"/>
      <c r="H275" s="602"/>
    </row>
    <row r="276" spans="1:8" s="147" customFormat="1" ht="15" x14ac:dyDescent="0.2">
      <c r="A276" s="470">
        <v>256</v>
      </c>
      <c r="B276" s="525"/>
      <c r="C276" s="524"/>
      <c r="D276" s="305"/>
      <c r="E276" s="332"/>
      <c r="F276" s="561"/>
      <c r="G276" s="561"/>
      <c r="H276" s="602"/>
    </row>
    <row r="277" spans="1:8" s="147" customFormat="1" ht="15" x14ac:dyDescent="0.2">
      <c r="A277" s="470">
        <v>257</v>
      </c>
      <c r="B277" s="525"/>
      <c r="C277" s="524"/>
      <c r="D277" s="305"/>
      <c r="E277" s="332"/>
      <c r="F277" s="561"/>
      <c r="G277" s="561"/>
      <c r="H277" s="602"/>
    </row>
    <row r="278" spans="1:8" s="147" customFormat="1" ht="15" x14ac:dyDescent="0.2">
      <c r="A278" s="470">
        <v>258</v>
      </c>
      <c r="B278" s="525"/>
      <c r="C278" s="524"/>
      <c r="D278" s="305"/>
      <c r="E278" s="332"/>
      <c r="F278" s="561"/>
      <c r="G278" s="561"/>
      <c r="H278" s="602"/>
    </row>
    <row r="279" spans="1:8" s="147" customFormat="1" ht="15" x14ac:dyDescent="0.2">
      <c r="A279" s="470">
        <v>259</v>
      </c>
      <c r="B279" s="525"/>
      <c r="C279" s="524"/>
      <c r="D279" s="305"/>
      <c r="E279" s="332"/>
      <c r="F279" s="561"/>
      <c r="G279" s="561"/>
      <c r="H279" s="602"/>
    </row>
    <row r="280" spans="1:8" s="147" customFormat="1" ht="15" x14ac:dyDescent="0.2">
      <c r="A280" s="470">
        <v>260</v>
      </c>
      <c r="B280" s="525"/>
      <c r="C280" s="524"/>
      <c r="D280" s="305"/>
      <c r="E280" s="332"/>
      <c r="F280" s="561"/>
      <c r="G280" s="561"/>
      <c r="H280" s="602"/>
    </row>
    <row r="281" spans="1:8" s="147" customFormat="1" ht="15" x14ac:dyDescent="0.2">
      <c r="A281" s="470">
        <v>261</v>
      </c>
      <c r="B281" s="525"/>
      <c r="C281" s="524"/>
      <c r="D281" s="305"/>
      <c r="E281" s="332"/>
      <c r="F281" s="561"/>
      <c r="G281" s="561"/>
      <c r="H281" s="602"/>
    </row>
    <row r="282" spans="1:8" s="147" customFormat="1" ht="15" x14ac:dyDescent="0.2">
      <c r="A282" s="470">
        <v>262</v>
      </c>
      <c r="B282" s="525"/>
      <c r="C282" s="524"/>
      <c r="D282" s="305"/>
      <c r="E282" s="332"/>
      <c r="F282" s="561"/>
      <c r="G282" s="561"/>
      <c r="H282" s="602"/>
    </row>
    <row r="283" spans="1:8" s="147" customFormat="1" ht="15" x14ac:dyDescent="0.2">
      <c r="A283" s="470">
        <v>263</v>
      </c>
      <c r="B283" s="525"/>
      <c r="C283" s="524"/>
      <c r="D283" s="305"/>
      <c r="E283" s="332"/>
      <c r="F283" s="561"/>
      <c r="G283" s="561"/>
      <c r="H283" s="602"/>
    </row>
    <row r="284" spans="1:8" s="147" customFormat="1" ht="15" x14ac:dyDescent="0.2">
      <c r="A284" s="470">
        <v>264</v>
      </c>
      <c r="B284" s="525"/>
      <c r="C284" s="524"/>
      <c r="D284" s="305"/>
      <c r="E284" s="332"/>
      <c r="F284" s="561"/>
      <c r="G284" s="561"/>
      <c r="H284" s="602"/>
    </row>
    <row r="285" spans="1:8" s="147" customFormat="1" ht="15" x14ac:dyDescent="0.2">
      <c r="A285" s="470">
        <v>265</v>
      </c>
      <c r="B285" s="525"/>
      <c r="C285" s="524"/>
      <c r="D285" s="305"/>
      <c r="E285" s="332"/>
      <c r="F285" s="561"/>
      <c r="G285" s="561"/>
      <c r="H285" s="602"/>
    </row>
    <row r="286" spans="1:8" s="147" customFormat="1" ht="15" x14ac:dyDescent="0.2">
      <c r="A286" s="470">
        <v>266</v>
      </c>
      <c r="B286" s="525"/>
      <c r="C286" s="524"/>
      <c r="D286" s="305"/>
      <c r="E286" s="332"/>
      <c r="F286" s="561"/>
      <c r="G286" s="561"/>
      <c r="H286" s="602"/>
    </row>
    <row r="287" spans="1:8" s="147" customFormat="1" ht="15" x14ac:dyDescent="0.2">
      <c r="A287" s="470">
        <v>267</v>
      </c>
      <c r="B287" s="525"/>
      <c r="C287" s="524"/>
      <c r="D287" s="305"/>
      <c r="E287" s="332"/>
      <c r="F287" s="561"/>
      <c r="G287" s="561"/>
      <c r="H287" s="602"/>
    </row>
    <row r="288" spans="1:8" s="147" customFormat="1" ht="15" x14ac:dyDescent="0.2">
      <c r="A288" s="470">
        <v>268</v>
      </c>
      <c r="B288" s="525"/>
      <c r="C288" s="524"/>
      <c r="D288" s="305"/>
      <c r="E288" s="332"/>
      <c r="F288" s="561"/>
      <c r="G288" s="561"/>
      <c r="H288" s="602"/>
    </row>
    <row r="289" spans="1:8" s="147" customFormat="1" ht="15" x14ac:dyDescent="0.2">
      <c r="A289" s="470">
        <v>269</v>
      </c>
      <c r="B289" s="525"/>
      <c r="C289" s="524"/>
      <c r="D289" s="305"/>
      <c r="E289" s="332"/>
      <c r="F289" s="561"/>
      <c r="G289" s="561"/>
      <c r="H289" s="602"/>
    </row>
    <row r="290" spans="1:8" s="147" customFormat="1" ht="15" x14ac:dyDescent="0.2">
      <c r="A290" s="470">
        <v>270</v>
      </c>
      <c r="B290" s="525"/>
      <c r="C290" s="524"/>
      <c r="D290" s="305"/>
      <c r="E290" s="332"/>
      <c r="F290" s="561"/>
      <c r="G290" s="561"/>
      <c r="H290" s="602"/>
    </row>
    <row r="291" spans="1:8" s="147" customFormat="1" ht="15" x14ac:dyDescent="0.2">
      <c r="A291" s="470">
        <v>271</v>
      </c>
      <c r="B291" s="525"/>
      <c r="C291" s="524"/>
      <c r="D291" s="305"/>
      <c r="E291" s="332"/>
      <c r="F291" s="561"/>
      <c r="G291" s="561"/>
      <c r="H291" s="602"/>
    </row>
    <row r="292" spans="1:8" s="147" customFormat="1" ht="15" x14ac:dyDescent="0.2">
      <c r="A292" s="470">
        <v>272</v>
      </c>
      <c r="B292" s="525"/>
      <c r="C292" s="524"/>
      <c r="D292" s="305"/>
      <c r="E292" s="332"/>
      <c r="F292" s="561"/>
      <c r="G292" s="561"/>
      <c r="H292" s="602"/>
    </row>
    <row r="293" spans="1:8" s="147" customFormat="1" ht="15" x14ac:dyDescent="0.2">
      <c r="A293" s="470">
        <v>273</v>
      </c>
      <c r="B293" s="525"/>
      <c r="C293" s="524"/>
      <c r="D293" s="305"/>
      <c r="E293" s="332"/>
      <c r="F293" s="561"/>
      <c r="G293" s="561"/>
      <c r="H293" s="602"/>
    </row>
    <row r="294" spans="1:8" s="147" customFormat="1" ht="15" x14ac:dyDescent="0.2">
      <c r="A294" s="470">
        <v>274</v>
      </c>
      <c r="B294" s="525"/>
      <c r="C294" s="524"/>
      <c r="D294" s="305"/>
      <c r="E294" s="332"/>
      <c r="F294" s="561"/>
      <c r="G294" s="561"/>
      <c r="H294" s="602"/>
    </row>
    <row r="295" spans="1:8" s="147" customFormat="1" ht="15" x14ac:dyDescent="0.2">
      <c r="A295" s="470">
        <v>275</v>
      </c>
      <c r="B295" s="525"/>
      <c r="C295" s="524"/>
      <c r="D295" s="305"/>
      <c r="E295" s="332"/>
      <c r="F295" s="561"/>
      <c r="G295" s="561"/>
      <c r="H295" s="602"/>
    </row>
    <row r="296" spans="1:8" s="147" customFormat="1" ht="15" x14ac:dyDescent="0.2">
      <c r="A296" s="470">
        <v>276</v>
      </c>
      <c r="B296" s="525"/>
      <c r="C296" s="524"/>
      <c r="D296" s="305"/>
      <c r="E296" s="332"/>
      <c r="F296" s="561"/>
      <c r="G296" s="561"/>
      <c r="H296" s="602"/>
    </row>
    <row r="297" spans="1:8" s="147" customFormat="1" ht="15" x14ac:dyDescent="0.2">
      <c r="A297" s="470">
        <v>277</v>
      </c>
      <c r="B297" s="525"/>
      <c r="C297" s="524"/>
      <c r="D297" s="305"/>
      <c r="E297" s="332"/>
      <c r="F297" s="561"/>
      <c r="G297" s="561"/>
      <c r="H297" s="602"/>
    </row>
    <row r="298" spans="1:8" s="147" customFormat="1" ht="15" x14ac:dyDescent="0.2">
      <c r="A298" s="470">
        <v>278</v>
      </c>
      <c r="B298" s="525"/>
      <c r="C298" s="524"/>
      <c r="D298" s="305"/>
      <c r="E298" s="332"/>
      <c r="F298" s="561"/>
      <c r="G298" s="561"/>
      <c r="H298" s="602"/>
    </row>
    <row r="299" spans="1:8" s="147" customFormat="1" ht="15" x14ac:dyDescent="0.2">
      <c r="A299" s="470">
        <v>279</v>
      </c>
      <c r="B299" s="525"/>
      <c r="C299" s="524"/>
      <c r="D299" s="305"/>
      <c r="E299" s="332"/>
      <c r="F299" s="561"/>
      <c r="G299" s="561"/>
      <c r="H299" s="602"/>
    </row>
    <row r="300" spans="1:8" s="147" customFormat="1" ht="15" x14ac:dyDescent="0.2">
      <c r="A300" s="470">
        <v>280</v>
      </c>
      <c r="B300" s="525"/>
      <c r="C300" s="524"/>
      <c r="D300" s="305"/>
      <c r="E300" s="332"/>
      <c r="F300" s="561"/>
      <c r="G300" s="561"/>
      <c r="H300" s="602"/>
    </row>
    <row r="301" spans="1:8" s="147" customFormat="1" ht="15" x14ac:dyDescent="0.2">
      <c r="A301" s="470">
        <v>281</v>
      </c>
      <c r="B301" s="525"/>
      <c r="C301" s="524"/>
      <c r="D301" s="305"/>
      <c r="E301" s="332"/>
      <c r="F301" s="561"/>
      <c r="G301" s="561"/>
      <c r="H301" s="602"/>
    </row>
    <row r="302" spans="1:8" s="147" customFormat="1" ht="15" x14ac:dyDescent="0.2">
      <c r="A302" s="470">
        <v>282</v>
      </c>
      <c r="B302" s="525"/>
      <c r="C302" s="524"/>
      <c r="D302" s="305"/>
      <c r="E302" s="332"/>
      <c r="F302" s="561"/>
      <c r="G302" s="561"/>
      <c r="H302" s="602"/>
    </row>
    <row r="303" spans="1:8" s="147" customFormat="1" ht="15" x14ac:dyDescent="0.2">
      <c r="A303" s="470">
        <v>283</v>
      </c>
      <c r="B303" s="525"/>
      <c r="C303" s="524"/>
      <c r="D303" s="305"/>
      <c r="E303" s="332"/>
      <c r="F303" s="561"/>
      <c r="G303" s="561"/>
      <c r="H303" s="602"/>
    </row>
    <row r="304" spans="1:8" s="147" customFormat="1" ht="15" x14ac:dyDescent="0.2">
      <c r="A304" s="470">
        <v>284</v>
      </c>
      <c r="B304" s="525"/>
      <c r="C304" s="524"/>
      <c r="D304" s="305"/>
      <c r="E304" s="332"/>
      <c r="F304" s="561"/>
      <c r="G304" s="561"/>
      <c r="H304" s="602"/>
    </row>
    <row r="305" spans="1:8" s="147" customFormat="1" ht="15" x14ac:dyDescent="0.2">
      <c r="A305" s="470">
        <v>285</v>
      </c>
      <c r="B305" s="525"/>
      <c r="C305" s="524"/>
      <c r="D305" s="305"/>
      <c r="E305" s="332"/>
      <c r="F305" s="561"/>
      <c r="G305" s="561"/>
      <c r="H305" s="602"/>
    </row>
    <row r="306" spans="1:8" s="147" customFormat="1" ht="15" x14ac:dyDescent="0.2">
      <c r="A306" s="470">
        <v>286</v>
      </c>
      <c r="B306" s="525"/>
      <c r="C306" s="524"/>
      <c r="D306" s="305"/>
      <c r="E306" s="332"/>
      <c r="F306" s="561"/>
      <c r="G306" s="561"/>
      <c r="H306" s="602"/>
    </row>
    <row r="307" spans="1:8" s="147" customFormat="1" ht="15" x14ac:dyDescent="0.2">
      <c r="A307" s="470">
        <v>287</v>
      </c>
      <c r="B307" s="525"/>
      <c r="C307" s="524"/>
      <c r="D307" s="305"/>
      <c r="E307" s="332"/>
      <c r="F307" s="561"/>
      <c r="G307" s="561"/>
      <c r="H307" s="602"/>
    </row>
    <row r="308" spans="1:8" s="147" customFormat="1" ht="15" x14ac:dyDescent="0.2">
      <c r="A308" s="470">
        <v>288</v>
      </c>
      <c r="B308" s="525"/>
      <c r="C308" s="524"/>
      <c r="D308" s="305"/>
      <c r="E308" s="332"/>
      <c r="F308" s="561"/>
      <c r="G308" s="561"/>
      <c r="H308" s="602"/>
    </row>
    <row r="309" spans="1:8" s="147" customFormat="1" ht="15" x14ac:dyDescent="0.2">
      <c r="A309" s="470">
        <v>289</v>
      </c>
      <c r="B309" s="525"/>
      <c r="C309" s="524"/>
      <c r="D309" s="305"/>
      <c r="E309" s="332"/>
      <c r="F309" s="561"/>
      <c r="G309" s="561"/>
      <c r="H309" s="602"/>
    </row>
    <row r="310" spans="1:8" s="147" customFormat="1" ht="15" x14ac:dyDescent="0.2">
      <c r="A310" s="470">
        <v>290</v>
      </c>
      <c r="B310" s="525"/>
      <c r="C310" s="524"/>
      <c r="D310" s="305"/>
      <c r="E310" s="332"/>
      <c r="F310" s="561"/>
      <c r="G310" s="561"/>
      <c r="H310" s="602"/>
    </row>
    <row r="311" spans="1:8" s="147" customFormat="1" ht="15" x14ac:dyDescent="0.2">
      <c r="A311" s="470">
        <v>291</v>
      </c>
      <c r="B311" s="525"/>
      <c r="C311" s="524"/>
      <c r="D311" s="305"/>
      <c r="E311" s="332"/>
      <c r="F311" s="561"/>
      <c r="G311" s="561"/>
      <c r="H311" s="602"/>
    </row>
    <row r="312" spans="1:8" s="147" customFormat="1" ht="15" x14ac:dyDescent="0.2">
      <c r="A312" s="470">
        <v>292</v>
      </c>
      <c r="B312" s="525"/>
      <c r="C312" s="524"/>
      <c r="D312" s="305"/>
      <c r="E312" s="332"/>
      <c r="F312" s="561"/>
      <c r="G312" s="561"/>
      <c r="H312" s="602"/>
    </row>
    <row r="313" spans="1:8" s="147" customFormat="1" ht="15" x14ac:dyDescent="0.2">
      <c r="A313" s="470">
        <v>293</v>
      </c>
      <c r="B313" s="525"/>
      <c r="C313" s="524"/>
      <c r="D313" s="305"/>
      <c r="E313" s="332"/>
      <c r="F313" s="561"/>
      <c r="G313" s="561"/>
      <c r="H313" s="602"/>
    </row>
    <row r="314" spans="1:8" s="147" customFormat="1" ht="15" x14ac:dyDescent="0.2">
      <c r="A314" s="470">
        <v>294</v>
      </c>
      <c r="B314" s="525"/>
      <c r="C314" s="524"/>
      <c r="D314" s="305"/>
      <c r="E314" s="332"/>
      <c r="F314" s="561"/>
      <c r="G314" s="561"/>
      <c r="H314" s="602"/>
    </row>
    <row r="315" spans="1:8" s="147" customFormat="1" ht="15" x14ac:dyDescent="0.2">
      <c r="A315" s="470">
        <v>295</v>
      </c>
      <c r="B315" s="525"/>
      <c r="C315" s="524"/>
      <c r="D315" s="305"/>
      <c r="E315" s="332"/>
      <c r="F315" s="561"/>
      <c r="G315" s="561"/>
      <c r="H315" s="602"/>
    </row>
    <row r="316" spans="1:8" s="147" customFormat="1" ht="15" x14ac:dyDescent="0.2">
      <c r="A316" s="470">
        <v>296</v>
      </c>
      <c r="B316" s="525"/>
      <c r="C316" s="524"/>
      <c r="D316" s="305"/>
      <c r="E316" s="332"/>
      <c r="F316" s="561"/>
      <c r="G316" s="561"/>
      <c r="H316" s="602"/>
    </row>
    <row r="317" spans="1:8" s="147" customFormat="1" ht="15" x14ac:dyDescent="0.2">
      <c r="A317" s="470">
        <v>297</v>
      </c>
      <c r="B317" s="525"/>
      <c r="C317" s="524"/>
      <c r="D317" s="305"/>
      <c r="E317" s="332"/>
      <c r="F317" s="561"/>
      <c r="G317" s="561"/>
      <c r="H317" s="602"/>
    </row>
    <row r="318" spans="1:8" s="147" customFormat="1" ht="15" x14ac:dyDescent="0.2">
      <c r="A318" s="470">
        <v>298</v>
      </c>
      <c r="B318" s="525"/>
      <c r="C318" s="524"/>
      <c r="D318" s="305"/>
      <c r="E318" s="332"/>
      <c r="F318" s="561"/>
      <c r="G318" s="561"/>
      <c r="H318" s="602"/>
    </row>
    <row r="319" spans="1:8" s="147" customFormat="1" ht="15" x14ac:dyDescent="0.2">
      <c r="A319" s="470">
        <v>299</v>
      </c>
      <c r="B319" s="525"/>
      <c r="C319" s="524"/>
      <c r="D319" s="305"/>
      <c r="E319" s="332"/>
      <c r="F319" s="561"/>
      <c r="G319" s="561"/>
      <c r="H319" s="602"/>
    </row>
    <row r="320" spans="1:8" s="147" customFormat="1" ht="15" x14ac:dyDescent="0.2">
      <c r="A320" s="470">
        <v>300</v>
      </c>
      <c r="B320" s="525"/>
      <c r="C320" s="524"/>
      <c r="D320" s="305"/>
      <c r="E320" s="332"/>
      <c r="F320" s="561"/>
      <c r="G320" s="561"/>
      <c r="H320" s="602"/>
    </row>
    <row r="321" spans="1:8" s="147" customFormat="1" ht="15" x14ac:dyDescent="0.2">
      <c r="A321" s="470">
        <v>301</v>
      </c>
      <c r="B321" s="525"/>
      <c r="C321" s="524"/>
      <c r="D321" s="305"/>
      <c r="E321" s="332"/>
      <c r="F321" s="561"/>
      <c r="G321" s="561"/>
      <c r="H321" s="602"/>
    </row>
    <row r="322" spans="1:8" s="147" customFormat="1" ht="15" x14ac:dyDescent="0.2">
      <c r="A322" s="470">
        <v>302</v>
      </c>
      <c r="B322" s="525"/>
      <c r="C322" s="524"/>
      <c r="D322" s="305"/>
      <c r="E322" s="332"/>
      <c r="F322" s="561"/>
      <c r="G322" s="561"/>
      <c r="H322" s="602"/>
    </row>
    <row r="323" spans="1:8" s="147" customFormat="1" ht="15" x14ac:dyDescent="0.2">
      <c r="A323" s="470">
        <v>303</v>
      </c>
      <c r="B323" s="525"/>
      <c r="C323" s="524"/>
      <c r="D323" s="305"/>
      <c r="E323" s="332"/>
      <c r="F323" s="561"/>
      <c r="G323" s="561"/>
      <c r="H323" s="602"/>
    </row>
    <row r="324" spans="1:8" s="147" customFormat="1" ht="15" x14ac:dyDescent="0.2">
      <c r="A324" s="470">
        <v>304</v>
      </c>
      <c r="B324" s="525"/>
      <c r="C324" s="524"/>
      <c r="D324" s="305"/>
      <c r="E324" s="332"/>
      <c r="F324" s="561"/>
      <c r="G324" s="561"/>
      <c r="H324" s="602"/>
    </row>
    <row r="325" spans="1:8" s="147" customFormat="1" ht="15" x14ac:dyDescent="0.2">
      <c r="A325" s="470">
        <v>305</v>
      </c>
      <c r="B325" s="525"/>
      <c r="C325" s="524"/>
      <c r="D325" s="305"/>
      <c r="E325" s="332"/>
      <c r="F325" s="561"/>
      <c r="G325" s="561"/>
      <c r="H325" s="602"/>
    </row>
    <row r="326" spans="1:8" s="147" customFormat="1" ht="15" x14ac:dyDescent="0.2">
      <c r="A326" s="470">
        <v>306</v>
      </c>
      <c r="B326" s="525"/>
      <c r="C326" s="524"/>
      <c r="D326" s="305"/>
      <c r="E326" s="332"/>
      <c r="F326" s="561"/>
      <c r="G326" s="561"/>
      <c r="H326" s="602"/>
    </row>
    <row r="327" spans="1:8" s="147" customFormat="1" ht="15" x14ac:dyDescent="0.2">
      <c r="A327" s="470">
        <v>307</v>
      </c>
      <c r="B327" s="525"/>
      <c r="C327" s="524"/>
      <c r="D327" s="305"/>
      <c r="E327" s="332"/>
      <c r="F327" s="561"/>
      <c r="G327" s="561"/>
      <c r="H327" s="602"/>
    </row>
    <row r="328" spans="1:8" s="147" customFormat="1" ht="15" x14ac:dyDescent="0.2">
      <c r="A328" s="470">
        <v>308</v>
      </c>
      <c r="B328" s="525"/>
      <c r="C328" s="524"/>
      <c r="D328" s="305"/>
      <c r="E328" s="332"/>
      <c r="F328" s="561"/>
      <c r="G328" s="561"/>
      <c r="H328" s="602"/>
    </row>
    <row r="329" spans="1:8" s="147" customFormat="1" ht="15" x14ac:dyDescent="0.2">
      <c r="A329" s="470">
        <v>309</v>
      </c>
      <c r="B329" s="525"/>
      <c r="C329" s="524"/>
      <c r="D329" s="305"/>
      <c r="E329" s="332"/>
      <c r="F329" s="561"/>
      <c r="G329" s="561"/>
      <c r="H329" s="602"/>
    </row>
    <row r="330" spans="1:8" s="147" customFormat="1" ht="15" x14ac:dyDescent="0.2">
      <c r="A330" s="470">
        <v>310</v>
      </c>
      <c r="B330" s="525"/>
      <c r="C330" s="524"/>
      <c r="D330" s="305"/>
      <c r="E330" s="332"/>
      <c r="F330" s="561"/>
      <c r="G330" s="561"/>
      <c r="H330" s="602"/>
    </row>
    <row r="331" spans="1:8" s="147" customFormat="1" ht="15" x14ac:dyDescent="0.2">
      <c r="A331" s="470">
        <v>311</v>
      </c>
      <c r="B331" s="525"/>
      <c r="C331" s="524"/>
      <c r="D331" s="305"/>
      <c r="E331" s="332"/>
      <c r="F331" s="561"/>
      <c r="G331" s="561"/>
      <c r="H331" s="602"/>
    </row>
    <row r="332" spans="1:8" s="147" customFormat="1" ht="15" x14ac:dyDescent="0.2">
      <c r="A332" s="470">
        <v>312</v>
      </c>
      <c r="B332" s="525"/>
      <c r="C332" s="524"/>
      <c r="D332" s="305"/>
      <c r="E332" s="332"/>
      <c r="F332" s="561"/>
      <c r="G332" s="561"/>
      <c r="H332" s="602"/>
    </row>
    <row r="333" spans="1:8" s="147" customFormat="1" ht="15" x14ac:dyDescent="0.2">
      <c r="A333" s="470">
        <v>313</v>
      </c>
      <c r="B333" s="525"/>
      <c r="C333" s="524"/>
      <c r="D333" s="305"/>
      <c r="E333" s="332"/>
      <c r="F333" s="561"/>
      <c r="G333" s="561"/>
      <c r="H333" s="602"/>
    </row>
    <row r="334" spans="1:8" s="147" customFormat="1" ht="15" x14ac:dyDescent="0.2">
      <c r="A334" s="470">
        <v>314</v>
      </c>
      <c r="B334" s="525"/>
      <c r="C334" s="524"/>
      <c r="D334" s="305"/>
      <c r="E334" s="332"/>
      <c r="F334" s="561"/>
      <c r="G334" s="561"/>
      <c r="H334" s="602"/>
    </row>
    <row r="335" spans="1:8" s="147" customFormat="1" ht="15" x14ac:dyDescent="0.2">
      <c r="A335" s="470">
        <v>315</v>
      </c>
      <c r="B335" s="525"/>
      <c r="C335" s="524"/>
      <c r="D335" s="305"/>
      <c r="E335" s="332"/>
      <c r="F335" s="561"/>
      <c r="G335" s="561"/>
      <c r="H335" s="602"/>
    </row>
    <row r="336" spans="1:8" s="147" customFormat="1" ht="15" x14ac:dyDescent="0.2">
      <c r="A336" s="470">
        <v>316</v>
      </c>
      <c r="B336" s="525"/>
      <c r="C336" s="524"/>
      <c r="D336" s="305"/>
      <c r="E336" s="332"/>
      <c r="F336" s="561"/>
      <c r="G336" s="561"/>
      <c r="H336" s="602"/>
    </row>
    <row r="337" spans="1:8" s="147" customFormat="1" ht="15" x14ac:dyDescent="0.2">
      <c r="A337" s="470">
        <v>317</v>
      </c>
      <c r="B337" s="525"/>
      <c r="C337" s="524"/>
      <c r="D337" s="305"/>
      <c r="E337" s="332"/>
      <c r="F337" s="561"/>
      <c r="G337" s="561"/>
      <c r="H337" s="602"/>
    </row>
    <row r="338" spans="1:8" s="147" customFormat="1" ht="15" x14ac:dyDescent="0.2">
      <c r="A338" s="470">
        <v>318</v>
      </c>
      <c r="B338" s="525"/>
      <c r="C338" s="524"/>
      <c r="D338" s="305"/>
      <c r="E338" s="332"/>
      <c r="F338" s="561"/>
      <c r="G338" s="561"/>
      <c r="H338" s="602"/>
    </row>
    <row r="339" spans="1:8" s="147" customFormat="1" ht="15" x14ac:dyDescent="0.2">
      <c r="A339" s="470">
        <v>319</v>
      </c>
      <c r="B339" s="525"/>
      <c r="C339" s="524"/>
      <c r="D339" s="305"/>
      <c r="E339" s="332"/>
      <c r="F339" s="561"/>
      <c r="G339" s="561"/>
      <c r="H339" s="602"/>
    </row>
    <row r="340" spans="1:8" s="147" customFormat="1" ht="15" x14ac:dyDescent="0.2">
      <c r="A340" s="470">
        <v>320</v>
      </c>
      <c r="B340" s="525"/>
      <c r="C340" s="524"/>
      <c r="D340" s="305"/>
      <c r="E340" s="332"/>
      <c r="F340" s="561"/>
      <c r="G340" s="561"/>
      <c r="H340" s="602"/>
    </row>
    <row r="341" spans="1:8" s="147" customFormat="1" ht="15" x14ac:dyDescent="0.2">
      <c r="A341" s="470">
        <v>321</v>
      </c>
      <c r="B341" s="525"/>
      <c r="C341" s="524"/>
      <c r="D341" s="305"/>
      <c r="E341" s="332"/>
      <c r="F341" s="561"/>
      <c r="G341" s="561"/>
      <c r="H341" s="602"/>
    </row>
    <row r="342" spans="1:8" s="147" customFormat="1" ht="15" x14ac:dyDescent="0.2">
      <c r="A342" s="470">
        <v>322</v>
      </c>
      <c r="B342" s="525"/>
      <c r="C342" s="524"/>
      <c r="D342" s="305"/>
      <c r="E342" s="332"/>
      <c r="F342" s="561"/>
      <c r="G342" s="561"/>
      <c r="H342" s="602"/>
    </row>
    <row r="343" spans="1:8" s="147" customFormat="1" ht="15" x14ac:dyDescent="0.2">
      <c r="A343" s="470">
        <v>323</v>
      </c>
      <c r="B343" s="525"/>
      <c r="C343" s="524"/>
      <c r="D343" s="305"/>
      <c r="E343" s="332"/>
      <c r="F343" s="561"/>
      <c r="G343" s="561"/>
      <c r="H343" s="602"/>
    </row>
    <row r="344" spans="1:8" s="147" customFormat="1" ht="15" x14ac:dyDescent="0.2">
      <c r="A344" s="470">
        <v>324</v>
      </c>
      <c r="B344" s="525"/>
      <c r="C344" s="524"/>
      <c r="D344" s="305"/>
      <c r="E344" s="332"/>
      <c r="F344" s="561"/>
      <c r="G344" s="561"/>
      <c r="H344" s="602"/>
    </row>
    <row r="345" spans="1:8" s="147" customFormat="1" ht="15" x14ac:dyDescent="0.2">
      <c r="A345" s="470">
        <v>325</v>
      </c>
      <c r="B345" s="525"/>
      <c r="C345" s="524"/>
      <c r="D345" s="305"/>
      <c r="E345" s="332"/>
      <c r="F345" s="561"/>
      <c r="G345" s="561"/>
      <c r="H345" s="602"/>
    </row>
    <row r="346" spans="1:8" s="147" customFormat="1" ht="15" x14ac:dyDescent="0.2">
      <c r="A346" s="470">
        <v>326</v>
      </c>
      <c r="B346" s="525"/>
      <c r="C346" s="524"/>
      <c r="D346" s="305"/>
      <c r="E346" s="332"/>
      <c r="F346" s="561"/>
      <c r="G346" s="561"/>
      <c r="H346" s="602"/>
    </row>
    <row r="347" spans="1:8" s="147" customFormat="1" ht="15" x14ac:dyDescent="0.2">
      <c r="A347" s="470">
        <v>327</v>
      </c>
      <c r="B347" s="525"/>
      <c r="C347" s="524"/>
      <c r="D347" s="305"/>
      <c r="E347" s="332"/>
      <c r="F347" s="561"/>
      <c r="G347" s="561"/>
      <c r="H347" s="602"/>
    </row>
    <row r="348" spans="1:8" s="147" customFormat="1" ht="15" x14ac:dyDescent="0.2">
      <c r="A348" s="470">
        <v>328</v>
      </c>
      <c r="B348" s="525"/>
      <c r="C348" s="524"/>
      <c r="D348" s="305"/>
      <c r="E348" s="332"/>
      <c r="F348" s="561"/>
      <c r="G348" s="561"/>
      <c r="H348" s="602"/>
    </row>
    <row r="349" spans="1:8" s="147" customFormat="1" ht="15" x14ac:dyDescent="0.2">
      <c r="A349" s="470">
        <v>329</v>
      </c>
      <c r="B349" s="525"/>
      <c r="C349" s="524"/>
      <c r="D349" s="305"/>
      <c r="E349" s="332"/>
      <c r="F349" s="561"/>
      <c r="G349" s="561"/>
      <c r="H349" s="602"/>
    </row>
    <row r="350" spans="1:8" s="147" customFormat="1" ht="15" x14ac:dyDescent="0.2">
      <c r="A350" s="470">
        <v>330</v>
      </c>
      <c r="B350" s="525"/>
      <c r="C350" s="524"/>
      <c r="D350" s="305"/>
      <c r="E350" s="332"/>
      <c r="F350" s="561"/>
      <c r="G350" s="561"/>
      <c r="H350" s="602"/>
    </row>
    <row r="351" spans="1:8" s="147" customFormat="1" ht="15" x14ac:dyDescent="0.2">
      <c r="A351" s="470">
        <v>331</v>
      </c>
      <c r="B351" s="525"/>
      <c r="C351" s="524"/>
      <c r="D351" s="305"/>
      <c r="E351" s="332"/>
      <c r="F351" s="561"/>
      <c r="G351" s="561"/>
      <c r="H351" s="602"/>
    </row>
    <row r="352" spans="1:8" s="147" customFormat="1" ht="15" x14ac:dyDescent="0.2">
      <c r="A352" s="470">
        <v>332</v>
      </c>
      <c r="B352" s="525"/>
      <c r="C352" s="524"/>
      <c r="D352" s="305"/>
      <c r="E352" s="332"/>
      <c r="F352" s="561"/>
      <c r="G352" s="561"/>
      <c r="H352" s="602"/>
    </row>
    <row r="353" spans="1:8" s="147" customFormat="1" ht="15" x14ac:dyDescent="0.2">
      <c r="A353" s="470">
        <v>333</v>
      </c>
      <c r="B353" s="525"/>
      <c r="C353" s="524"/>
      <c r="D353" s="305"/>
      <c r="E353" s="332"/>
      <c r="F353" s="561"/>
      <c r="G353" s="561"/>
      <c r="H353" s="602"/>
    </row>
    <row r="354" spans="1:8" s="147" customFormat="1" ht="15" x14ac:dyDescent="0.2">
      <c r="A354" s="470">
        <v>334</v>
      </c>
      <c r="B354" s="525"/>
      <c r="C354" s="524"/>
      <c r="D354" s="305"/>
      <c r="E354" s="332"/>
      <c r="F354" s="561"/>
      <c r="G354" s="561"/>
      <c r="H354" s="602"/>
    </row>
    <row r="355" spans="1:8" s="147" customFormat="1" ht="15" x14ac:dyDescent="0.2">
      <c r="A355" s="470">
        <v>335</v>
      </c>
      <c r="B355" s="525"/>
      <c r="C355" s="524"/>
      <c r="D355" s="305"/>
      <c r="E355" s="332"/>
      <c r="F355" s="561"/>
      <c r="G355" s="561"/>
      <c r="H355" s="602"/>
    </row>
    <row r="356" spans="1:8" s="147" customFormat="1" ht="15" x14ac:dyDescent="0.2">
      <c r="A356" s="470">
        <v>336</v>
      </c>
      <c r="B356" s="525"/>
      <c r="C356" s="524"/>
      <c r="D356" s="305"/>
      <c r="E356" s="332"/>
      <c r="F356" s="561"/>
      <c r="G356" s="561"/>
      <c r="H356" s="602"/>
    </row>
    <row r="357" spans="1:8" s="147" customFormat="1" ht="15" x14ac:dyDescent="0.2">
      <c r="A357" s="470">
        <v>337</v>
      </c>
      <c r="B357" s="525"/>
      <c r="C357" s="524"/>
      <c r="D357" s="305"/>
      <c r="E357" s="332"/>
      <c r="F357" s="561"/>
      <c r="G357" s="561"/>
      <c r="H357" s="602"/>
    </row>
    <row r="358" spans="1:8" s="147" customFormat="1" ht="15" x14ac:dyDescent="0.2">
      <c r="A358" s="470">
        <v>338</v>
      </c>
      <c r="B358" s="525"/>
      <c r="C358" s="524"/>
      <c r="D358" s="305"/>
      <c r="E358" s="332"/>
      <c r="F358" s="561"/>
      <c r="G358" s="561"/>
      <c r="H358" s="602"/>
    </row>
    <row r="359" spans="1:8" s="147" customFormat="1" ht="15" x14ac:dyDescent="0.2">
      <c r="A359" s="470">
        <v>339</v>
      </c>
      <c r="B359" s="525"/>
      <c r="C359" s="524"/>
      <c r="D359" s="305"/>
      <c r="E359" s="332"/>
      <c r="F359" s="561"/>
      <c r="G359" s="561"/>
      <c r="H359" s="602"/>
    </row>
    <row r="360" spans="1:8" s="147" customFormat="1" ht="15" x14ac:dyDescent="0.2">
      <c r="A360" s="470">
        <v>340</v>
      </c>
      <c r="B360" s="525"/>
      <c r="C360" s="524"/>
      <c r="D360" s="305"/>
      <c r="E360" s="332"/>
      <c r="F360" s="561"/>
      <c r="G360" s="561"/>
      <c r="H360" s="602"/>
    </row>
    <row r="361" spans="1:8" s="147" customFormat="1" ht="15" x14ac:dyDescent="0.2">
      <c r="A361" s="470">
        <v>341</v>
      </c>
      <c r="B361" s="525"/>
      <c r="C361" s="524"/>
      <c r="D361" s="305"/>
      <c r="E361" s="332"/>
      <c r="F361" s="561"/>
      <c r="G361" s="561"/>
      <c r="H361" s="602"/>
    </row>
    <row r="362" spans="1:8" s="147" customFormat="1" ht="15" x14ac:dyDescent="0.2">
      <c r="A362" s="470">
        <v>342</v>
      </c>
      <c r="B362" s="525"/>
      <c r="C362" s="524"/>
      <c r="D362" s="305"/>
      <c r="E362" s="332"/>
      <c r="F362" s="561"/>
      <c r="G362" s="561"/>
      <c r="H362" s="602"/>
    </row>
    <row r="363" spans="1:8" s="147" customFormat="1" ht="15" x14ac:dyDescent="0.2">
      <c r="A363" s="470">
        <v>343</v>
      </c>
      <c r="B363" s="525"/>
      <c r="C363" s="524"/>
      <c r="D363" s="305"/>
      <c r="E363" s="332"/>
      <c r="F363" s="561"/>
      <c r="G363" s="561"/>
      <c r="H363" s="602"/>
    </row>
    <row r="364" spans="1:8" s="147" customFormat="1" ht="15" x14ac:dyDescent="0.2">
      <c r="A364" s="470">
        <v>344</v>
      </c>
      <c r="B364" s="525"/>
      <c r="C364" s="524"/>
      <c r="D364" s="305"/>
      <c r="E364" s="332"/>
      <c r="F364" s="561"/>
      <c r="G364" s="561"/>
      <c r="H364" s="602"/>
    </row>
    <row r="365" spans="1:8" s="147" customFormat="1" ht="15" x14ac:dyDescent="0.2">
      <c r="A365" s="470">
        <v>345</v>
      </c>
      <c r="B365" s="525"/>
      <c r="C365" s="524"/>
      <c r="D365" s="305"/>
      <c r="E365" s="332"/>
      <c r="F365" s="561"/>
      <c r="G365" s="561"/>
      <c r="H365" s="602"/>
    </row>
    <row r="366" spans="1:8" s="147" customFormat="1" ht="15" x14ac:dyDescent="0.2">
      <c r="A366" s="470">
        <v>346</v>
      </c>
      <c r="B366" s="525"/>
      <c r="C366" s="524"/>
      <c r="D366" s="305"/>
      <c r="E366" s="332"/>
      <c r="F366" s="561"/>
      <c r="G366" s="561"/>
      <c r="H366" s="602"/>
    </row>
    <row r="367" spans="1:8" s="147" customFormat="1" ht="15" x14ac:dyDescent="0.2">
      <c r="A367" s="470">
        <v>347</v>
      </c>
      <c r="B367" s="525"/>
      <c r="C367" s="524"/>
      <c r="D367" s="305"/>
      <c r="E367" s="332"/>
      <c r="F367" s="561"/>
      <c r="G367" s="561"/>
      <c r="H367" s="602"/>
    </row>
    <row r="368" spans="1:8" s="147" customFormat="1" ht="15" x14ac:dyDescent="0.2">
      <c r="A368" s="470">
        <v>348</v>
      </c>
      <c r="B368" s="525"/>
      <c r="C368" s="524"/>
      <c r="D368" s="305"/>
      <c r="E368" s="332"/>
      <c r="F368" s="561"/>
      <c r="G368" s="561"/>
      <c r="H368" s="602"/>
    </row>
    <row r="369" spans="1:8" s="147" customFormat="1" ht="15" x14ac:dyDescent="0.2">
      <c r="A369" s="470">
        <v>349</v>
      </c>
      <c r="B369" s="525"/>
      <c r="C369" s="524"/>
      <c r="D369" s="305"/>
      <c r="E369" s="332"/>
      <c r="F369" s="561"/>
      <c r="G369" s="561"/>
      <c r="H369" s="602"/>
    </row>
    <row r="370" spans="1:8" s="147" customFormat="1" ht="15" x14ac:dyDescent="0.2">
      <c r="A370" s="470">
        <v>350</v>
      </c>
      <c r="B370" s="525"/>
      <c r="C370" s="524"/>
      <c r="D370" s="305"/>
      <c r="E370" s="332"/>
      <c r="F370" s="561"/>
      <c r="G370" s="561"/>
      <c r="H370" s="602"/>
    </row>
    <row r="371" spans="1:8" s="147" customFormat="1" ht="15" x14ac:dyDescent="0.2">
      <c r="A371" s="470">
        <v>351</v>
      </c>
      <c r="B371" s="525"/>
      <c r="C371" s="524"/>
      <c r="D371" s="305"/>
      <c r="E371" s="332"/>
      <c r="F371" s="561"/>
      <c r="G371" s="561"/>
      <c r="H371" s="602"/>
    </row>
    <row r="372" spans="1:8" s="147" customFormat="1" ht="15" x14ac:dyDescent="0.2">
      <c r="A372" s="470">
        <v>352</v>
      </c>
      <c r="B372" s="525"/>
      <c r="C372" s="524"/>
      <c r="D372" s="305"/>
      <c r="E372" s="332"/>
      <c r="F372" s="561"/>
      <c r="G372" s="561"/>
      <c r="H372" s="602"/>
    </row>
    <row r="373" spans="1:8" s="147" customFormat="1" ht="15" x14ac:dyDescent="0.2">
      <c r="A373" s="470">
        <v>353</v>
      </c>
      <c r="B373" s="525"/>
      <c r="C373" s="524"/>
      <c r="D373" s="305"/>
      <c r="E373" s="332"/>
      <c r="F373" s="561"/>
      <c r="G373" s="561"/>
      <c r="H373" s="602"/>
    </row>
    <row r="374" spans="1:8" s="147" customFormat="1" ht="15" x14ac:dyDescent="0.2">
      <c r="A374" s="470">
        <v>354</v>
      </c>
      <c r="B374" s="525"/>
      <c r="C374" s="524"/>
      <c r="D374" s="305"/>
      <c r="E374" s="332"/>
      <c r="F374" s="561"/>
      <c r="G374" s="561"/>
      <c r="H374" s="602"/>
    </row>
    <row r="375" spans="1:8" s="147" customFormat="1" ht="15" x14ac:dyDescent="0.2">
      <c r="A375" s="470">
        <v>355</v>
      </c>
      <c r="B375" s="525"/>
      <c r="C375" s="524"/>
      <c r="D375" s="305"/>
      <c r="E375" s="332"/>
      <c r="F375" s="561"/>
      <c r="G375" s="561"/>
      <c r="H375" s="602"/>
    </row>
    <row r="376" spans="1:8" s="147" customFormat="1" ht="15" x14ac:dyDescent="0.2">
      <c r="A376" s="470">
        <v>356</v>
      </c>
      <c r="B376" s="525"/>
      <c r="C376" s="524"/>
      <c r="D376" s="305"/>
      <c r="E376" s="332"/>
      <c r="F376" s="561"/>
      <c r="G376" s="561"/>
      <c r="H376" s="602"/>
    </row>
    <row r="377" spans="1:8" s="147" customFormat="1" ht="15" x14ac:dyDescent="0.2">
      <c r="A377" s="470">
        <v>357</v>
      </c>
      <c r="B377" s="525"/>
      <c r="C377" s="524"/>
      <c r="D377" s="305"/>
      <c r="E377" s="332"/>
      <c r="F377" s="561"/>
      <c r="G377" s="561"/>
      <c r="H377" s="602"/>
    </row>
    <row r="378" spans="1:8" s="147" customFormat="1" ht="15" x14ac:dyDescent="0.2">
      <c r="A378" s="470">
        <v>358</v>
      </c>
      <c r="B378" s="525"/>
      <c r="C378" s="524"/>
      <c r="D378" s="305"/>
      <c r="E378" s="332"/>
      <c r="F378" s="561"/>
      <c r="G378" s="561"/>
      <c r="H378" s="602"/>
    </row>
    <row r="379" spans="1:8" s="147" customFormat="1" ht="15" x14ac:dyDescent="0.2">
      <c r="A379" s="470">
        <v>359</v>
      </c>
      <c r="B379" s="525"/>
      <c r="C379" s="524"/>
      <c r="D379" s="305"/>
      <c r="E379" s="332"/>
      <c r="F379" s="561"/>
      <c r="G379" s="561"/>
      <c r="H379" s="602"/>
    </row>
    <row r="380" spans="1:8" s="147" customFormat="1" ht="15" x14ac:dyDescent="0.2">
      <c r="A380" s="470">
        <v>360</v>
      </c>
      <c r="B380" s="525"/>
      <c r="C380" s="524"/>
      <c r="D380" s="305"/>
      <c r="E380" s="332"/>
      <c r="F380" s="561"/>
      <c r="G380" s="561"/>
      <c r="H380" s="602"/>
    </row>
    <row r="381" spans="1:8" s="147" customFormat="1" ht="15" x14ac:dyDescent="0.2">
      <c r="A381" s="470">
        <v>361</v>
      </c>
      <c r="B381" s="525"/>
      <c r="C381" s="524"/>
      <c r="D381" s="305"/>
      <c r="E381" s="332"/>
      <c r="F381" s="561"/>
      <c r="G381" s="561"/>
      <c r="H381" s="602"/>
    </row>
    <row r="382" spans="1:8" s="147" customFormat="1" ht="15" x14ac:dyDescent="0.2">
      <c r="A382" s="470">
        <v>362</v>
      </c>
      <c r="B382" s="525"/>
      <c r="C382" s="524"/>
      <c r="D382" s="305"/>
      <c r="E382" s="332"/>
      <c r="F382" s="561"/>
      <c r="G382" s="561"/>
      <c r="H382" s="602"/>
    </row>
    <row r="383" spans="1:8" s="147" customFormat="1" ht="15" x14ac:dyDescent="0.2">
      <c r="A383" s="470">
        <v>363</v>
      </c>
      <c r="B383" s="525"/>
      <c r="C383" s="524"/>
      <c r="D383" s="305"/>
      <c r="E383" s="332"/>
      <c r="F383" s="561"/>
      <c r="G383" s="561"/>
      <c r="H383" s="602"/>
    </row>
    <row r="384" spans="1:8" s="147" customFormat="1" ht="15" x14ac:dyDescent="0.2">
      <c r="A384" s="470">
        <v>364</v>
      </c>
      <c r="B384" s="525"/>
      <c r="C384" s="524"/>
      <c r="D384" s="305"/>
      <c r="E384" s="332"/>
      <c r="F384" s="561"/>
      <c r="G384" s="561"/>
      <c r="H384" s="602"/>
    </row>
    <row r="385" spans="1:8" s="147" customFormat="1" ht="15" x14ac:dyDescent="0.2">
      <c r="A385" s="470">
        <v>365</v>
      </c>
      <c r="B385" s="525"/>
      <c r="C385" s="524"/>
      <c r="D385" s="305"/>
      <c r="E385" s="332"/>
      <c r="F385" s="561"/>
      <c r="G385" s="561"/>
      <c r="H385" s="602"/>
    </row>
    <row r="386" spans="1:8" s="147" customFormat="1" ht="15" x14ac:dyDescent="0.2">
      <c r="A386" s="470">
        <v>366</v>
      </c>
      <c r="B386" s="525"/>
      <c r="C386" s="524"/>
      <c r="D386" s="305"/>
      <c r="E386" s="332"/>
      <c r="F386" s="561"/>
      <c r="G386" s="561"/>
      <c r="H386" s="602"/>
    </row>
    <row r="387" spans="1:8" s="147" customFormat="1" ht="15" x14ac:dyDescent="0.2">
      <c r="A387" s="470">
        <v>367</v>
      </c>
      <c r="B387" s="525"/>
      <c r="C387" s="524"/>
      <c r="D387" s="305"/>
      <c r="E387" s="332"/>
      <c r="F387" s="561"/>
      <c r="G387" s="561"/>
      <c r="H387" s="602"/>
    </row>
    <row r="388" spans="1:8" s="147" customFormat="1" ht="15" x14ac:dyDescent="0.2">
      <c r="A388" s="470">
        <v>368</v>
      </c>
      <c r="B388" s="525"/>
      <c r="C388" s="524"/>
      <c r="D388" s="305"/>
      <c r="E388" s="332"/>
      <c r="F388" s="561"/>
      <c r="G388" s="561"/>
      <c r="H388" s="602"/>
    </row>
    <row r="389" spans="1:8" s="147" customFormat="1" ht="15" x14ac:dyDescent="0.2">
      <c r="A389" s="470">
        <v>369</v>
      </c>
      <c r="B389" s="525"/>
      <c r="C389" s="524"/>
      <c r="D389" s="305"/>
      <c r="E389" s="332"/>
      <c r="F389" s="561"/>
      <c r="G389" s="561"/>
      <c r="H389" s="602"/>
    </row>
    <row r="390" spans="1:8" s="147" customFormat="1" ht="15" x14ac:dyDescent="0.2">
      <c r="A390" s="470">
        <v>370</v>
      </c>
      <c r="B390" s="525"/>
      <c r="C390" s="524"/>
      <c r="D390" s="305"/>
      <c r="E390" s="332"/>
      <c r="F390" s="561"/>
      <c r="G390" s="561"/>
      <c r="H390" s="602"/>
    </row>
    <row r="391" spans="1:8" s="147" customFormat="1" ht="15" x14ac:dyDescent="0.2">
      <c r="A391" s="470">
        <v>371</v>
      </c>
      <c r="B391" s="525"/>
      <c r="C391" s="524"/>
      <c r="D391" s="305"/>
      <c r="E391" s="332"/>
      <c r="F391" s="561"/>
      <c r="G391" s="561"/>
      <c r="H391" s="602"/>
    </row>
    <row r="392" spans="1:8" s="147" customFormat="1" ht="15" x14ac:dyDescent="0.2">
      <c r="A392" s="470">
        <v>372</v>
      </c>
      <c r="B392" s="525"/>
      <c r="C392" s="524"/>
      <c r="D392" s="305"/>
      <c r="E392" s="332"/>
      <c r="F392" s="561"/>
      <c r="G392" s="561"/>
      <c r="H392" s="602"/>
    </row>
    <row r="393" spans="1:8" s="147" customFormat="1" ht="15" x14ac:dyDescent="0.2">
      <c r="A393" s="470">
        <v>373</v>
      </c>
      <c r="B393" s="525"/>
      <c r="C393" s="524"/>
      <c r="D393" s="305"/>
      <c r="E393" s="332"/>
      <c r="F393" s="561"/>
      <c r="G393" s="561"/>
      <c r="H393" s="602"/>
    </row>
    <row r="394" spans="1:8" s="147" customFormat="1" ht="15" x14ac:dyDescent="0.2">
      <c r="A394" s="470">
        <v>374</v>
      </c>
      <c r="B394" s="525"/>
      <c r="C394" s="524"/>
      <c r="D394" s="305"/>
      <c r="E394" s="332"/>
      <c r="F394" s="561"/>
      <c r="G394" s="561"/>
      <c r="H394" s="602"/>
    </row>
    <row r="395" spans="1:8" s="147" customFormat="1" ht="15" x14ac:dyDescent="0.2">
      <c r="A395" s="470">
        <v>375</v>
      </c>
      <c r="B395" s="525"/>
      <c r="C395" s="524"/>
      <c r="D395" s="305"/>
      <c r="E395" s="332"/>
      <c r="F395" s="561"/>
      <c r="G395" s="561"/>
      <c r="H395" s="602"/>
    </row>
    <row r="396" spans="1:8" s="147" customFormat="1" ht="15" x14ac:dyDescent="0.2">
      <c r="A396" s="470">
        <v>376</v>
      </c>
      <c r="B396" s="525"/>
      <c r="C396" s="524"/>
      <c r="D396" s="305"/>
      <c r="E396" s="332"/>
      <c r="F396" s="561"/>
      <c r="G396" s="561"/>
      <c r="H396" s="602"/>
    </row>
    <row r="397" spans="1:8" s="147" customFormat="1" ht="15" x14ac:dyDescent="0.2">
      <c r="A397" s="470">
        <v>377</v>
      </c>
      <c r="B397" s="525"/>
      <c r="C397" s="524"/>
      <c r="D397" s="305"/>
      <c r="E397" s="332"/>
      <c r="F397" s="561"/>
      <c r="G397" s="561"/>
      <c r="H397" s="602"/>
    </row>
    <row r="398" spans="1:8" s="147" customFormat="1" ht="15" x14ac:dyDescent="0.2">
      <c r="A398" s="470">
        <v>378</v>
      </c>
      <c r="B398" s="525"/>
      <c r="C398" s="524"/>
      <c r="D398" s="305"/>
      <c r="E398" s="332"/>
      <c r="F398" s="561"/>
      <c r="G398" s="561"/>
      <c r="H398" s="602"/>
    </row>
    <row r="399" spans="1:8" s="147" customFormat="1" ht="15" x14ac:dyDescent="0.2">
      <c r="A399" s="470">
        <v>379</v>
      </c>
      <c r="B399" s="525"/>
      <c r="C399" s="524"/>
      <c r="D399" s="305"/>
      <c r="E399" s="332"/>
      <c r="F399" s="561"/>
      <c r="G399" s="561"/>
      <c r="H399" s="602"/>
    </row>
    <row r="400" spans="1:8" s="147" customFormat="1" ht="15" x14ac:dyDescent="0.2">
      <c r="A400" s="470">
        <v>380</v>
      </c>
      <c r="B400" s="525"/>
      <c r="C400" s="524"/>
      <c r="D400" s="305"/>
      <c r="E400" s="332"/>
      <c r="F400" s="561"/>
      <c r="G400" s="561"/>
      <c r="H400" s="602"/>
    </row>
    <row r="401" spans="1:8" s="147" customFormat="1" ht="15" x14ac:dyDescent="0.2">
      <c r="A401" s="470">
        <v>381</v>
      </c>
      <c r="B401" s="525"/>
      <c r="C401" s="524"/>
      <c r="D401" s="305"/>
      <c r="E401" s="332"/>
      <c r="F401" s="561"/>
      <c r="G401" s="561"/>
      <c r="H401" s="602"/>
    </row>
    <row r="402" spans="1:8" s="147" customFormat="1" ht="15" x14ac:dyDescent="0.2">
      <c r="A402" s="470">
        <v>382</v>
      </c>
      <c r="B402" s="525"/>
      <c r="C402" s="524"/>
      <c r="D402" s="305"/>
      <c r="E402" s="332"/>
      <c r="F402" s="561"/>
      <c r="G402" s="561"/>
      <c r="H402" s="602"/>
    </row>
    <row r="403" spans="1:8" s="147" customFormat="1" ht="15" x14ac:dyDescent="0.2">
      <c r="A403" s="470">
        <v>383</v>
      </c>
      <c r="B403" s="525"/>
      <c r="C403" s="524"/>
      <c r="D403" s="305"/>
      <c r="E403" s="332"/>
      <c r="F403" s="561"/>
      <c r="G403" s="561"/>
      <c r="H403" s="602"/>
    </row>
    <row r="404" spans="1:8" s="147" customFormat="1" ht="15" x14ac:dyDescent="0.2">
      <c r="A404" s="470">
        <v>384</v>
      </c>
      <c r="B404" s="525"/>
      <c r="C404" s="524"/>
      <c r="D404" s="305"/>
      <c r="E404" s="332"/>
      <c r="F404" s="561"/>
      <c r="G404" s="561"/>
      <c r="H404" s="602"/>
    </row>
    <row r="405" spans="1:8" s="147" customFormat="1" ht="15" x14ac:dyDescent="0.2">
      <c r="A405" s="470">
        <v>385</v>
      </c>
      <c r="B405" s="525"/>
      <c r="C405" s="524"/>
      <c r="D405" s="305"/>
      <c r="E405" s="332"/>
      <c r="F405" s="561"/>
      <c r="G405" s="561"/>
      <c r="H405" s="602"/>
    </row>
    <row r="406" spans="1:8" s="147" customFormat="1" ht="15" x14ac:dyDescent="0.2">
      <c r="A406" s="470">
        <v>386</v>
      </c>
      <c r="B406" s="525"/>
      <c r="C406" s="524"/>
      <c r="D406" s="305"/>
      <c r="E406" s="332"/>
      <c r="F406" s="561"/>
      <c r="G406" s="561"/>
      <c r="H406" s="602"/>
    </row>
    <row r="407" spans="1:8" s="147" customFormat="1" ht="15" x14ac:dyDescent="0.2">
      <c r="A407" s="470">
        <v>387</v>
      </c>
      <c r="B407" s="525"/>
      <c r="C407" s="524"/>
      <c r="D407" s="305"/>
      <c r="E407" s="332"/>
      <c r="F407" s="561"/>
      <c r="G407" s="561"/>
      <c r="H407" s="602"/>
    </row>
    <row r="408" spans="1:8" s="147" customFormat="1" ht="15" x14ac:dyDescent="0.2">
      <c r="A408" s="470">
        <v>388</v>
      </c>
      <c r="B408" s="525"/>
      <c r="C408" s="524"/>
      <c r="D408" s="305"/>
      <c r="E408" s="332"/>
      <c r="F408" s="561"/>
      <c r="G408" s="561"/>
      <c r="H408" s="602"/>
    </row>
    <row r="409" spans="1:8" s="147" customFormat="1" ht="15" x14ac:dyDescent="0.2">
      <c r="A409" s="470">
        <v>389</v>
      </c>
      <c r="B409" s="525"/>
      <c r="C409" s="524"/>
      <c r="D409" s="305"/>
      <c r="E409" s="332"/>
      <c r="F409" s="561"/>
      <c r="G409" s="561"/>
      <c r="H409" s="602"/>
    </row>
    <row r="410" spans="1:8" s="147" customFormat="1" ht="15" x14ac:dyDescent="0.2">
      <c r="A410" s="470">
        <v>390</v>
      </c>
      <c r="B410" s="525"/>
      <c r="C410" s="524"/>
      <c r="D410" s="305"/>
      <c r="E410" s="332"/>
      <c r="F410" s="561"/>
      <c r="G410" s="561"/>
      <c r="H410" s="602"/>
    </row>
    <row r="411" spans="1:8" s="147" customFormat="1" ht="15" x14ac:dyDescent="0.2">
      <c r="A411" s="470">
        <v>391</v>
      </c>
      <c r="B411" s="525"/>
      <c r="C411" s="524"/>
      <c r="D411" s="305"/>
      <c r="E411" s="332"/>
      <c r="F411" s="561"/>
      <c r="G411" s="561"/>
      <c r="H411" s="602"/>
    </row>
    <row r="412" spans="1:8" s="147" customFormat="1" ht="15" x14ac:dyDescent="0.2">
      <c r="A412" s="470">
        <v>392</v>
      </c>
      <c r="B412" s="525"/>
      <c r="C412" s="524"/>
      <c r="D412" s="305"/>
      <c r="E412" s="332"/>
      <c r="F412" s="561"/>
      <c r="G412" s="561"/>
      <c r="H412" s="602"/>
    </row>
    <row r="413" spans="1:8" s="147" customFormat="1" ht="15" x14ac:dyDescent="0.2">
      <c r="A413" s="470">
        <v>393</v>
      </c>
      <c r="B413" s="525"/>
      <c r="C413" s="524"/>
      <c r="D413" s="305"/>
      <c r="E413" s="332"/>
      <c r="F413" s="561"/>
      <c r="G413" s="561"/>
      <c r="H413" s="602"/>
    </row>
    <row r="414" spans="1:8" s="147" customFormat="1" ht="15" x14ac:dyDescent="0.2">
      <c r="A414" s="470">
        <v>394</v>
      </c>
      <c r="B414" s="525"/>
      <c r="C414" s="524"/>
      <c r="D414" s="305"/>
      <c r="E414" s="332"/>
      <c r="F414" s="561"/>
      <c r="G414" s="561"/>
      <c r="H414" s="602"/>
    </row>
    <row r="415" spans="1:8" s="147" customFormat="1" ht="15" x14ac:dyDescent="0.2">
      <c r="A415" s="470">
        <v>395</v>
      </c>
      <c r="B415" s="525"/>
      <c r="C415" s="524"/>
      <c r="D415" s="305"/>
      <c r="E415" s="332"/>
      <c r="F415" s="561"/>
      <c r="G415" s="561"/>
      <c r="H415" s="602"/>
    </row>
    <row r="416" spans="1:8" s="147" customFormat="1" ht="15" x14ac:dyDescent="0.2">
      <c r="A416" s="470">
        <v>396</v>
      </c>
      <c r="B416" s="525"/>
      <c r="C416" s="524"/>
      <c r="D416" s="305"/>
      <c r="E416" s="332"/>
      <c r="F416" s="561"/>
      <c r="G416" s="561"/>
      <c r="H416" s="602"/>
    </row>
    <row r="417" spans="1:8" s="147" customFormat="1" ht="15" x14ac:dyDescent="0.2">
      <c r="A417" s="470">
        <v>397</v>
      </c>
      <c r="B417" s="525"/>
      <c r="C417" s="524"/>
      <c r="D417" s="305"/>
      <c r="E417" s="332"/>
      <c r="F417" s="561"/>
      <c r="G417" s="561"/>
      <c r="H417" s="602"/>
    </row>
    <row r="418" spans="1:8" s="147" customFormat="1" ht="15" x14ac:dyDescent="0.2">
      <c r="A418" s="470">
        <v>398</v>
      </c>
      <c r="B418" s="525"/>
      <c r="C418" s="524"/>
      <c r="D418" s="305"/>
      <c r="E418" s="332"/>
      <c r="F418" s="561"/>
      <c r="G418" s="561"/>
      <c r="H418" s="602"/>
    </row>
    <row r="419" spans="1:8" s="147" customFormat="1" ht="15" x14ac:dyDescent="0.2">
      <c r="A419" s="470">
        <v>399</v>
      </c>
      <c r="B419" s="525"/>
      <c r="C419" s="524"/>
      <c r="D419" s="305"/>
      <c r="E419" s="332"/>
      <c r="F419" s="561"/>
      <c r="G419" s="561"/>
      <c r="H419" s="602"/>
    </row>
    <row r="420" spans="1:8" s="147" customFormat="1" ht="15" x14ac:dyDescent="0.2">
      <c r="A420" s="470">
        <v>400</v>
      </c>
      <c r="B420" s="525"/>
      <c r="C420" s="524"/>
      <c r="D420" s="305"/>
      <c r="E420" s="332"/>
      <c r="F420" s="561"/>
      <c r="G420" s="561"/>
      <c r="H420" s="602"/>
    </row>
    <row r="421" spans="1:8" s="147" customFormat="1" ht="15" x14ac:dyDescent="0.2">
      <c r="A421" s="470">
        <v>401</v>
      </c>
      <c r="B421" s="525"/>
      <c r="C421" s="524"/>
      <c r="D421" s="305"/>
      <c r="E421" s="332"/>
      <c r="F421" s="561"/>
      <c r="G421" s="561"/>
      <c r="H421" s="602"/>
    </row>
    <row r="422" spans="1:8" s="147" customFormat="1" ht="15" x14ac:dyDescent="0.2">
      <c r="A422" s="470">
        <v>402</v>
      </c>
      <c r="B422" s="525"/>
      <c r="C422" s="524"/>
      <c r="D422" s="305"/>
      <c r="E422" s="332"/>
      <c r="F422" s="561"/>
      <c r="G422" s="561"/>
      <c r="H422" s="602"/>
    </row>
    <row r="423" spans="1:8" s="147" customFormat="1" ht="15" x14ac:dyDescent="0.2">
      <c r="A423" s="470">
        <v>403</v>
      </c>
      <c r="B423" s="525"/>
      <c r="C423" s="524"/>
      <c r="D423" s="305"/>
      <c r="E423" s="332"/>
      <c r="F423" s="561"/>
      <c r="G423" s="561"/>
      <c r="H423" s="602"/>
    </row>
    <row r="424" spans="1:8" s="147" customFormat="1" ht="15" x14ac:dyDescent="0.2">
      <c r="A424" s="470">
        <v>404</v>
      </c>
      <c r="B424" s="525"/>
      <c r="C424" s="524"/>
      <c r="D424" s="305"/>
      <c r="E424" s="332"/>
      <c r="F424" s="561"/>
      <c r="G424" s="561"/>
      <c r="H424" s="602"/>
    </row>
    <row r="425" spans="1:8" s="147" customFormat="1" ht="15" x14ac:dyDescent="0.2">
      <c r="A425" s="470">
        <v>405</v>
      </c>
      <c r="B425" s="525"/>
      <c r="C425" s="524"/>
      <c r="D425" s="305"/>
      <c r="E425" s="332"/>
      <c r="F425" s="561"/>
      <c r="G425" s="561"/>
      <c r="H425" s="602"/>
    </row>
    <row r="426" spans="1:8" s="147" customFormat="1" ht="15" x14ac:dyDescent="0.2">
      <c r="A426" s="470">
        <v>406</v>
      </c>
      <c r="B426" s="525"/>
      <c r="C426" s="524"/>
      <c r="D426" s="305"/>
      <c r="E426" s="332"/>
      <c r="F426" s="561"/>
      <c r="G426" s="561"/>
      <c r="H426" s="602"/>
    </row>
    <row r="427" spans="1:8" s="147" customFormat="1" ht="15" x14ac:dyDescent="0.2">
      <c r="A427" s="470">
        <v>407</v>
      </c>
      <c r="B427" s="525"/>
      <c r="C427" s="524"/>
      <c r="D427" s="305"/>
      <c r="E427" s="332"/>
      <c r="F427" s="561"/>
      <c r="G427" s="561"/>
      <c r="H427" s="602"/>
    </row>
    <row r="428" spans="1:8" s="147" customFormat="1" ht="15" x14ac:dyDescent="0.2">
      <c r="A428" s="470">
        <v>408</v>
      </c>
      <c r="B428" s="525"/>
      <c r="C428" s="524"/>
      <c r="D428" s="305"/>
      <c r="E428" s="332"/>
      <c r="F428" s="561"/>
      <c r="G428" s="561"/>
      <c r="H428" s="602"/>
    </row>
    <row r="429" spans="1:8" s="147" customFormat="1" ht="15" x14ac:dyDescent="0.2">
      <c r="A429" s="470">
        <v>409</v>
      </c>
      <c r="B429" s="525"/>
      <c r="C429" s="524"/>
      <c r="D429" s="305"/>
      <c r="E429" s="332"/>
      <c r="F429" s="561"/>
      <c r="G429" s="561"/>
      <c r="H429" s="602"/>
    </row>
    <row r="430" spans="1:8" s="147" customFormat="1" ht="15" x14ac:dyDescent="0.2">
      <c r="A430" s="470">
        <v>410</v>
      </c>
      <c r="B430" s="525"/>
      <c r="C430" s="524"/>
      <c r="D430" s="305"/>
      <c r="E430" s="332"/>
      <c r="F430" s="561"/>
      <c r="G430" s="561"/>
      <c r="H430" s="602"/>
    </row>
    <row r="431" spans="1:8" s="147" customFormat="1" ht="15" x14ac:dyDescent="0.2">
      <c r="A431" s="470">
        <v>411</v>
      </c>
      <c r="B431" s="525"/>
      <c r="C431" s="524"/>
      <c r="D431" s="305"/>
      <c r="E431" s="332"/>
      <c r="F431" s="561"/>
      <c r="G431" s="561"/>
      <c r="H431" s="602"/>
    </row>
    <row r="432" spans="1:8" s="147" customFormat="1" ht="15" x14ac:dyDescent="0.2">
      <c r="A432" s="470">
        <v>412</v>
      </c>
      <c r="B432" s="525"/>
      <c r="C432" s="524"/>
      <c r="D432" s="305"/>
      <c r="E432" s="332"/>
      <c r="F432" s="561"/>
      <c r="G432" s="561"/>
      <c r="H432" s="602"/>
    </row>
    <row r="433" spans="1:8" s="147" customFormat="1" ht="15" x14ac:dyDescent="0.2">
      <c r="A433" s="470">
        <v>413</v>
      </c>
      <c r="B433" s="525"/>
      <c r="C433" s="524"/>
      <c r="D433" s="305"/>
      <c r="E433" s="332"/>
      <c r="F433" s="561"/>
      <c r="G433" s="561"/>
      <c r="H433" s="602"/>
    </row>
    <row r="434" spans="1:8" s="147" customFormat="1" ht="15" x14ac:dyDescent="0.2">
      <c r="A434" s="470">
        <v>414</v>
      </c>
      <c r="B434" s="525"/>
      <c r="C434" s="524"/>
      <c r="D434" s="305"/>
      <c r="E434" s="332"/>
      <c r="F434" s="561"/>
      <c r="G434" s="561"/>
      <c r="H434" s="602"/>
    </row>
    <row r="435" spans="1:8" s="147" customFormat="1" ht="15" x14ac:dyDescent="0.2">
      <c r="A435" s="470">
        <v>415</v>
      </c>
      <c r="B435" s="525"/>
      <c r="C435" s="524"/>
      <c r="D435" s="305"/>
      <c r="E435" s="332"/>
      <c r="F435" s="561"/>
      <c r="G435" s="561"/>
      <c r="H435" s="602"/>
    </row>
    <row r="436" spans="1:8" s="147" customFormat="1" ht="15" x14ac:dyDescent="0.2">
      <c r="A436" s="470">
        <v>416</v>
      </c>
      <c r="B436" s="525"/>
      <c r="C436" s="524"/>
      <c r="D436" s="305"/>
      <c r="E436" s="332"/>
      <c r="F436" s="561"/>
      <c r="G436" s="561"/>
      <c r="H436" s="602"/>
    </row>
    <row r="437" spans="1:8" s="147" customFormat="1" ht="15" x14ac:dyDescent="0.2">
      <c r="A437" s="470">
        <v>417</v>
      </c>
      <c r="B437" s="525"/>
      <c r="C437" s="524"/>
      <c r="D437" s="305"/>
      <c r="E437" s="332"/>
      <c r="F437" s="561"/>
      <c r="G437" s="561"/>
      <c r="H437" s="602"/>
    </row>
    <row r="438" spans="1:8" s="147" customFormat="1" ht="15" x14ac:dyDescent="0.2">
      <c r="A438" s="470">
        <v>418</v>
      </c>
      <c r="B438" s="525"/>
      <c r="C438" s="524"/>
      <c r="D438" s="305"/>
      <c r="E438" s="332"/>
      <c r="F438" s="561"/>
      <c r="G438" s="561"/>
      <c r="H438" s="602"/>
    </row>
    <row r="439" spans="1:8" s="147" customFormat="1" ht="15" x14ac:dyDescent="0.2">
      <c r="A439" s="470">
        <v>419</v>
      </c>
      <c r="B439" s="525"/>
      <c r="C439" s="524"/>
      <c r="D439" s="305"/>
      <c r="E439" s="332"/>
      <c r="F439" s="561"/>
      <c r="G439" s="561"/>
      <c r="H439" s="602"/>
    </row>
    <row r="440" spans="1:8" s="147" customFormat="1" ht="15" x14ac:dyDescent="0.2">
      <c r="A440" s="470">
        <v>420</v>
      </c>
      <c r="B440" s="525"/>
      <c r="C440" s="524"/>
      <c r="D440" s="305"/>
      <c r="E440" s="332"/>
      <c r="F440" s="561"/>
      <c r="G440" s="561"/>
      <c r="H440" s="602"/>
    </row>
    <row r="441" spans="1:8" s="147" customFormat="1" ht="15" x14ac:dyDescent="0.2">
      <c r="A441" s="470">
        <v>421</v>
      </c>
      <c r="B441" s="525"/>
      <c r="C441" s="524"/>
      <c r="D441" s="305"/>
      <c r="E441" s="332"/>
      <c r="F441" s="561"/>
      <c r="G441" s="561"/>
      <c r="H441" s="602"/>
    </row>
    <row r="442" spans="1:8" s="147" customFormat="1" ht="15" x14ac:dyDescent="0.2">
      <c r="A442" s="470">
        <v>422</v>
      </c>
      <c r="B442" s="525"/>
      <c r="C442" s="524"/>
      <c r="D442" s="305"/>
      <c r="E442" s="332"/>
      <c r="F442" s="561"/>
      <c r="G442" s="561"/>
      <c r="H442" s="602"/>
    </row>
    <row r="443" spans="1:8" s="147" customFormat="1" ht="15" x14ac:dyDescent="0.2">
      <c r="A443" s="470">
        <v>423</v>
      </c>
      <c r="B443" s="525"/>
      <c r="C443" s="524"/>
      <c r="D443" s="305"/>
      <c r="E443" s="332"/>
      <c r="F443" s="561"/>
      <c r="G443" s="561"/>
      <c r="H443" s="602"/>
    </row>
    <row r="444" spans="1:8" s="147" customFormat="1" ht="15" x14ac:dyDescent="0.2">
      <c r="A444" s="470">
        <v>424</v>
      </c>
      <c r="B444" s="525"/>
      <c r="C444" s="524"/>
      <c r="D444" s="305"/>
      <c r="E444" s="332"/>
      <c r="F444" s="561"/>
      <c r="G444" s="561"/>
      <c r="H444" s="602"/>
    </row>
    <row r="445" spans="1:8" s="147" customFormat="1" ht="15" x14ac:dyDescent="0.2">
      <c r="A445" s="470">
        <v>425</v>
      </c>
      <c r="B445" s="525"/>
      <c r="C445" s="524"/>
      <c r="D445" s="305"/>
      <c r="E445" s="332"/>
      <c r="F445" s="561"/>
      <c r="G445" s="561"/>
      <c r="H445" s="602"/>
    </row>
    <row r="446" spans="1:8" s="147" customFormat="1" ht="15" x14ac:dyDescent="0.2">
      <c r="A446" s="470">
        <v>426</v>
      </c>
      <c r="B446" s="525"/>
      <c r="C446" s="524"/>
      <c r="D446" s="305"/>
      <c r="E446" s="332"/>
      <c r="F446" s="561"/>
      <c r="G446" s="561"/>
      <c r="H446" s="602"/>
    </row>
    <row r="447" spans="1:8" s="147" customFormat="1" ht="15" x14ac:dyDescent="0.2">
      <c r="A447" s="470">
        <v>427</v>
      </c>
      <c r="B447" s="525"/>
      <c r="C447" s="524"/>
      <c r="D447" s="305"/>
      <c r="E447" s="332"/>
      <c r="F447" s="561"/>
      <c r="G447" s="561"/>
      <c r="H447" s="602"/>
    </row>
    <row r="448" spans="1:8" s="147" customFormat="1" ht="15" x14ac:dyDescent="0.2">
      <c r="A448" s="470">
        <v>428</v>
      </c>
      <c r="B448" s="525"/>
      <c r="C448" s="524"/>
      <c r="D448" s="305"/>
      <c r="E448" s="332"/>
      <c r="F448" s="561"/>
      <c r="G448" s="561"/>
      <c r="H448" s="602"/>
    </row>
    <row r="449" spans="1:8" s="147" customFormat="1" ht="15" x14ac:dyDescent="0.2">
      <c r="A449" s="470">
        <v>429</v>
      </c>
      <c r="B449" s="525"/>
      <c r="C449" s="524"/>
      <c r="D449" s="305"/>
      <c r="E449" s="332"/>
      <c r="F449" s="561"/>
      <c r="G449" s="561"/>
      <c r="H449" s="602"/>
    </row>
    <row r="450" spans="1:8" s="147" customFormat="1" ht="15" x14ac:dyDescent="0.2">
      <c r="A450" s="470">
        <v>430</v>
      </c>
      <c r="B450" s="525"/>
      <c r="C450" s="524"/>
      <c r="D450" s="305"/>
      <c r="E450" s="332"/>
      <c r="F450" s="561"/>
      <c r="G450" s="561"/>
      <c r="H450" s="602"/>
    </row>
    <row r="451" spans="1:8" s="147" customFormat="1" ht="15" x14ac:dyDescent="0.2">
      <c r="A451" s="470">
        <v>431</v>
      </c>
      <c r="B451" s="525"/>
      <c r="C451" s="524"/>
      <c r="D451" s="305"/>
      <c r="E451" s="332"/>
      <c r="F451" s="561"/>
      <c r="G451" s="561"/>
      <c r="H451" s="602"/>
    </row>
    <row r="452" spans="1:8" s="147" customFormat="1" ht="15" x14ac:dyDescent="0.2">
      <c r="A452" s="470">
        <v>432</v>
      </c>
      <c r="B452" s="525"/>
      <c r="C452" s="524"/>
      <c r="D452" s="305"/>
      <c r="E452" s="332"/>
      <c r="F452" s="561"/>
      <c r="G452" s="561"/>
      <c r="H452" s="602"/>
    </row>
    <row r="453" spans="1:8" s="147" customFormat="1" ht="15" x14ac:dyDescent="0.2">
      <c r="A453" s="470">
        <v>433</v>
      </c>
      <c r="B453" s="525"/>
      <c r="C453" s="524"/>
      <c r="D453" s="305"/>
      <c r="E453" s="332"/>
      <c r="F453" s="561"/>
      <c r="G453" s="561"/>
      <c r="H453" s="602"/>
    </row>
    <row r="454" spans="1:8" s="147" customFormat="1" ht="15" x14ac:dyDescent="0.2">
      <c r="A454" s="470">
        <v>434</v>
      </c>
      <c r="B454" s="525"/>
      <c r="C454" s="524"/>
      <c r="D454" s="305"/>
      <c r="E454" s="332"/>
      <c r="F454" s="561"/>
      <c r="G454" s="561"/>
      <c r="H454" s="602"/>
    </row>
    <row r="455" spans="1:8" s="147" customFormat="1" ht="15" x14ac:dyDescent="0.2">
      <c r="A455" s="470">
        <v>435</v>
      </c>
      <c r="B455" s="525"/>
      <c r="C455" s="524"/>
      <c r="D455" s="305"/>
      <c r="E455" s="332"/>
      <c r="F455" s="561"/>
      <c r="G455" s="561"/>
      <c r="H455" s="602"/>
    </row>
    <row r="456" spans="1:8" s="147" customFormat="1" ht="15" x14ac:dyDescent="0.2">
      <c r="A456" s="470">
        <v>436</v>
      </c>
      <c r="B456" s="525"/>
      <c r="C456" s="524"/>
      <c r="D456" s="305"/>
      <c r="E456" s="332"/>
      <c r="F456" s="561"/>
      <c r="G456" s="561"/>
      <c r="H456" s="602"/>
    </row>
    <row r="457" spans="1:8" s="147" customFormat="1" ht="15" x14ac:dyDescent="0.2">
      <c r="A457" s="470">
        <v>437</v>
      </c>
      <c r="B457" s="525"/>
      <c r="C457" s="524"/>
      <c r="D457" s="305"/>
      <c r="E457" s="332"/>
      <c r="F457" s="561"/>
      <c r="G457" s="561"/>
      <c r="H457" s="602"/>
    </row>
    <row r="458" spans="1:8" s="147" customFormat="1" ht="15" x14ac:dyDescent="0.2">
      <c r="A458" s="470">
        <v>438</v>
      </c>
      <c r="B458" s="525"/>
      <c r="C458" s="524"/>
      <c r="D458" s="305"/>
      <c r="E458" s="332"/>
      <c r="F458" s="561"/>
      <c r="G458" s="561"/>
      <c r="H458" s="602"/>
    </row>
    <row r="459" spans="1:8" s="147" customFormat="1" ht="15" x14ac:dyDescent="0.2">
      <c r="A459" s="470">
        <v>439</v>
      </c>
      <c r="B459" s="525"/>
      <c r="C459" s="524"/>
      <c r="D459" s="305"/>
      <c r="E459" s="332"/>
      <c r="F459" s="561"/>
      <c r="G459" s="561"/>
      <c r="H459" s="602"/>
    </row>
    <row r="460" spans="1:8" s="147" customFormat="1" ht="15" x14ac:dyDescent="0.2">
      <c r="A460" s="470">
        <v>440</v>
      </c>
      <c r="B460" s="525"/>
      <c r="C460" s="524"/>
      <c r="D460" s="305"/>
      <c r="E460" s="332"/>
      <c r="F460" s="561"/>
      <c r="G460" s="561"/>
      <c r="H460" s="602"/>
    </row>
    <row r="461" spans="1:8" s="147" customFormat="1" ht="15" x14ac:dyDescent="0.2">
      <c r="A461" s="470">
        <v>441</v>
      </c>
      <c r="B461" s="525"/>
      <c r="C461" s="524"/>
      <c r="D461" s="305"/>
      <c r="E461" s="332"/>
      <c r="F461" s="561"/>
      <c r="G461" s="561"/>
      <c r="H461" s="602"/>
    </row>
    <row r="462" spans="1:8" s="147" customFormat="1" ht="15" x14ac:dyDescent="0.2">
      <c r="A462" s="470">
        <v>442</v>
      </c>
      <c r="B462" s="525"/>
      <c r="C462" s="524"/>
      <c r="D462" s="305"/>
      <c r="E462" s="332"/>
      <c r="F462" s="561"/>
      <c r="G462" s="561"/>
      <c r="H462" s="602"/>
    </row>
    <row r="463" spans="1:8" s="147" customFormat="1" ht="15" x14ac:dyDescent="0.2">
      <c r="A463" s="470">
        <v>443</v>
      </c>
      <c r="B463" s="525"/>
      <c r="C463" s="524"/>
      <c r="D463" s="305"/>
      <c r="E463" s="332"/>
      <c r="F463" s="561"/>
      <c r="G463" s="561"/>
      <c r="H463" s="602"/>
    </row>
    <row r="464" spans="1:8" s="147" customFormat="1" ht="15" x14ac:dyDescent="0.2">
      <c r="A464" s="470">
        <v>444</v>
      </c>
      <c r="B464" s="525"/>
      <c r="C464" s="524"/>
      <c r="D464" s="305"/>
      <c r="E464" s="332"/>
      <c r="F464" s="561"/>
      <c r="G464" s="561"/>
      <c r="H464" s="602"/>
    </row>
    <row r="465" spans="1:8" s="147" customFormat="1" ht="15" x14ac:dyDescent="0.2">
      <c r="A465" s="470">
        <v>445</v>
      </c>
      <c r="B465" s="525"/>
      <c r="C465" s="524"/>
      <c r="D465" s="305"/>
      <c r="E465" s="332"/>
      <c r="F465" s="561"/>
      <c r="G465" s="561"/>
      <c r="H465" s="602"/>
    </row>
    <row r="466" spans="1:8" s="147" customFormat="1" ht="15" x14ac:dyDescent="0.2">
      <c r="A466" s="470">
        <v>446</v>
      </c>
      <c r="B466" s="525"/>
      <c r="C466" s="524"/>
      <c r="D466" s="305"/>
      <c r="E466" s="332"/>
      <c r="F466" s="561"/>
      <c r="G466" s="561"/>
      <c r="H466" s="602"/>
    </row>
    <row r="467" spans="1:8" s="147" customFormat="1" ht="15" x14ac:dyDescent="0.2">
      <c r="A467" s="470">
        <v>447</v>
      </c>
      <c r="B467" s="525"/>
      <c r="C467" s="524"/>
      <c r="D467" s="305"/>
      <c r="E467" s="332"/>
      <c r="F467" s="561"/>
      <c r="G467" s="561"/>
      <c r="H467" s="602"/>
    </row>
    <row r="468" spans="1:8" s="147" customFormat="1" ht="15" x14ac:dyDescent="0.2">
      <c r="A468" s="470">
        <v>448</v>
      </c>
      <c r="B468" s="525"/>
      <c r="C468" s="524"/>
      <c r="D468" s="305"/>
      <c r="E468" s="332"/>
      <c r="F468" s="561"/>
      <c r="G468" s="561"/>
      <c r="H468" s="602"/>
    </row>
    <row r="469" spans="1:8" s="147" customFormat="1" ht="15" x14ac:dyDescent="0.2">
      <c r="A469" s="470">
        <v>449</v>
      </c>
      <c r="B469" s="525"/>
      <c r="C469" s="524"/>
      <c r="D469" s="305"/>
      <c r="E469" s="332"/>
      <c r="F469" s="561"/>
      <c r="G469" s="561"/>
      <c r="H469" s="602"/>
    </row>
    <row r="470" spans="1:8" s="147" customFormat="1" ht="15" x14ac:dyDescent="0.2">
      <c r="A470" s="470">
        <v>450</v>
      </c>
      <c r="B470" s="525"/>
      <c r="C470" s="524"/>
      <c r="D470" s="305"/>
      <c r="E470" s="332"/>
      <c r="F470" s="561"/>
      <c r="G470" s="561"/>
      <c r="H470" s="602"/>
    </row>
    <row r="471" spans="1:8" s="147" customFormat="1" ht="15" x14ac:dyDescent="0.2">
      <c r="A471" s="470">
        <v>451</v>
      </c>
      <c r="B471" s="525"/>
      <c r="C471" s="524"/>
      <c r="D471" s="305"/>
      <c r="E471" s="332"/>
      <c r="F471" s="561"/>
      <c r="G471" s="561"/>
      <c r="H471" s="602"/>
    </row>
    <row r="472" spans="1:8" s="147" customFormat="1" ht="15" x14ac:dyDescent="0.2">
      <c r="A472" s="470">
        <v>452</v>
      </c>
      <c r="B472" s="525"/>
      <c r="C472" s="524"/>
      <c r="D472" s="305"/>
      <c r="E472" s="332"/>
      <c r="F472" s="561"/>
      <c r="G472" s="561"/>
      <c r="H472" s="602"/>
    </row>
    <row r="473" spans="1:8" s="147" customFormat="1" ht="15" x14ac:dyDescent="0.2">
      <c r="A473" s="470">
        <v>453</v>
      </c>
      <c r="B473" s="525"/>
      <c r="C473" s="524"/>
      <c r="D473" s="305"/>
      <c r="E473" s="332"/>
      <c r="F473" s="561"/>
      <c r="G473" s="561"/>
      <c r="H473" s="602"/>
    </row>
    <row r="474" spans="1:8" s="147" customFormat="1" ht="15" x14ac:dyDescent="0.2">
      <c r="A474" s="470">
        <v>454</v>
      </c>
      <c r="B474" s="525"/>
      <c r="C474" s="524"/>
      <c r="D474" s="305"/>
      <c r="E474" s="332"/>
      <c r="F474" s="561"/>
      <c r="G474" s="561"/>
      <c r="H474" s="602"/>
    </row>
    <row r="475" spans="1:8" s="147" customFormat="1" ht="15" x14ac:dyDescent="0.2">
      <c r="A475" s="470">
        <v>455</v>
      </c>
      <c r="B475" s="525"/>
      <c r="C475" s="524"/>
      <c r="D475" s="305"/>
      <c r="E475" s="332"/>
      <c r="F475" s="561"/>
      <c r="G475" s="561"/>
      <c r="H475" s="602"/>
    </row>
    <row r="476" spans="1:8" s="147" customFormat="1" ht="15" x14ac:dyDescent="0.2">
      <c r="A476" s="470">
        <v>456</v>
      </c>
      <c r="B476" s="525"/>
      <c r="C476" s="524"/>
      <c r="D476" s="305"/>
      <c r="E476" s="332"/>
      <c r="F476" s="561"/>
      <c r="G476" s="561"/>
      <c r="H476" s="602"/>
    </row>
    <row r="477" spans="1:8" s="147" customFormat="1" ht="15" x14ac:dyDescent="0.2">
      <c r="A477" s="470">
        <v>457</v>
      </c>
      <c r="B477" s="525"/>
      <c r="C477" s="524"/>
      <c r="D477" s="305"/>
      <c r="E477" s="332"/>
      <c r="F477" s="561"/>
      <c r="G477" s="561"/>
      <c r="H477" s="602"/>
    </row>
    <row r="478" spans="1:8" s="147" customFormat="1" ht="15" x14ac:dyDescent="0.2">
      <c r="A478" s="470">
        <v>458</v>
      </c>
      <c r="B478" s="525"/>
      <c r="C478" s="524"/>
      <c r="D478" s="305"/>
      <c r="E478" s="332"/>
      <c r="F478" s="561"/>
      <c r="G478" s="561"/>
      <c r="H478" s="602"/>
    </row>
    <row r="479" spans="1:8" s="147" customFormat="1" ht="15" x14ac:dyDescent="0.2">
      <c r="A479" s="470">
        <v>459</v>
      </c>
      <c r="B479" s="525"/>
      <c r="C479" s="524"/>
      <c r="D479" s="305"/>
      <c r="E479" s="332"/>
      <c r="F479" s="561"/>
      <c r="G479" s="561"/>
      <c r="H479" s="602"/>
    </row>
    <row r="480" spans="1:8" s="147" customFormat="1" ht="15" x14ac:dyDescent="0.2">
      <c r="A480" s="470">
        <v>460</v>
      </c>
      <c r="B480" s="525"/>
      <c r="C480" s="524"/>
      <c r="D480" s="305"/>
      <c r="E480" s="332"/>
      <c r="F480" s="561"/>
      <c r="G480" s="561"/>
      <c r="H480" s="602"/>
    </row>
    <row r="481" spans="1:8" s="147" customFormat="1" ht="15" x14ac:dyDescent="0.2">
      <c r="A481" s="470">
        <v>461</v>
      </c>
      <c r="B481" s="525"/>
      <c r="C481" s="524"/>
      <c r="D481" s="305"/>
      <c r="E481" s="332"/>
      <c r="F481" s="561"/>
      <c r="G481" s="561"/>
      <c r="H481" s="602"/>
    </row>
    <row r="482" spans="1:8" s="147" customFormat="1" ht="15" x14ac:dyDescent="0.2">
      <c r="A482" s="470">
        <v>462</v>
      </c>
      <c r="B482" s="525"/>
      <c r="C482" s="524"/>
      <c r="D482" s="305"/>
      <c r="E482" s="332"/>
      <c r="F482" s="561"/>
      <c r="G482" s="561"/>
      <c r="H482" s="602"/>
    </row>
    <row r="483" spans="1:8" s="147" customFormat="1" ht="15" x14ac:dyDescent="0.2">
      <c r="A483" s="470">
        <v>463</v>
      </c>
      <c r="B483" s="525"/>
      <c r="C483" s="524"/>
      <c r="D483" s="305"/>
      <c r="E483" s="332"/>
      <c r="F483" s="561"/>
      <c r="G483" s="561"/>
      <c r="H483" s="602"/>
    </row>
    <row r="484" spans="1:8" s="147" customFormat="1" ht="15" x14ac:dyDescent="0.2">
      <c r="A484" s="470">
        <v>464</v>
      </c>
      <c r="B484" s="525"/>
      <c r="C484" s="524"/>
      <c r="D484" s="305"/>
      <c r="E484" s="332"/>
      <c r="F484" s="561"/>
      <c r="G484" s="561"/>
      <c r="H484" s="602"/>
    </row>
    <row r="485" spans="1:8" s="147" customFormat="1" ht="15" x14ac:dyDescent="0.2">
      <c r="A485" s="470">
        <v>465</v>
      </c>
      <c r="B485" s="525"/>
      <c r="C485" s="524"/>
      <c r="D485" s="305"/>
      <c r="E485" s="332"/>
      <c r="F485" s="561"/>
      <c r="G485" s="561"/>
      <c r="H485" s="602"/>
    </row>
    <row r="486" spans="1:8" s="147" customFormat="1" ht="15" x14ac:dyDescent="0.2">
      <c r="A486" s="470">
        <v>466</v>
      </c>
      <c r="B486" s="525"/>
      <c r="C486" s="524"/>
      <c r="D486" s="305"/>
      <c r="E486" s="332"/>
      <c r="F486" s="561"/>
      <c r="G486" s="561"/>
      <c r="H486" s="602"/>
    </row>
    <row r="487" spans="1:8" s="147" customFormat="1" ht="15" x14ac:dyDescent="0.2">
      <c r="A487" s="470">
        <v>467</v>
      </c>
      <c r="B487" s="525"/>
      <c r="C487" s="524"/>
      <c r="D487" s="305"/>
      <c r="E487" s="332"/>
      <c r="F487" s="561"/>
      <c r="G487" s="561"/>
      <c r="H487" s="602"/>
    </row>
    <row r="488" spans="1:8" s="147" customFormat="1" ht="15" x14ac:dyDescent="0.2">
      <c r="A488" s="470">
        <v>468</v>
      </c>
      <c r="B488" s="525"/>
      <c r="C488" s="524"/>
      <c r="D488" s="305"/>
      <c r="E488" s="332"/>
      <c r="F488" s="561"/>
      <c r="G488" s="561"/>
      <c r="H488" s="602"/>
    </row>
    <row r="489" spans="1:8" s="147" customFormat="1" ht="15" x14ac:dyDescent="0.2">
      <c r="A489" s="470">
        <v>469</v>
      </c>
      <c r="B489" s="525"/>
      <c r="C489" s="524"/>
      <c r="D489" s="305"/>
      <c r="E489" s="332"/>
      <c r="F489" s="561"/>
      <c r="G489" s="561"/>
      <c r="H489" s="602"/>
    </row>
    <row r="490" spans="1:8" s="147" customFormat="1" ht="15" x14ac:dyDescent="0.2">
      <c r="A490" s="470">
        <v>470</v>
      </c>
      <c r="B490" s="525"/>
      <c r="C490" s="524"/>
      <c r="D490" s="305"/>
      <c r="E490" s="332"/>
      <c r="F490" s="561"/>
      <c r="G490" s="561"/>
      <c r="H490" s="602"/>
    </row>
    <row r="491" spans="1:8" s="147" customFormat="1" ht="15" x14ac:dyDescent="0.2">
      <c r="A491" s="470">
        <v>471</v>
      </c>
      <c r="B491" s="525"/>
      <c r="C491" s="524"/>
      <c r="D491" s="305"/>
      <c r="E491" s="332"/>
      <c r="F491" s="561"/>
      <c r="G491" s="561"/>
      <c r="H491" s="602"/>
    </row>
    <row r="492" spans="1:8" s="147" customFormat="1" ht="15" x14ac:dyDescent="0.2">
      <c r="A492" s="470">
        <v>472</v>
      </c>
      <c r="B492" s="525"/>
      <c r="C492" s="524"/>
      <c r="D492" s="305"/>
      <c r="E492" s="332"/>
      <c r="F492" s="561"/>
      <c r="G492" s="561"/>
      <c r="H492" s="602"/>
    </row>
    <row r="493" spans="1:8" s="147" customFormat="1" ht="15" x14ac:dyDescent="0.2">
      <c r="A493" s="470">
        <v>473</v>
      </c>
      <c r="B493" s="525"/>
      <c r="C493" s="524"/>
      <c r="D493" s="305"/>
      <c r="E493" s="332"/>
      <c r="F493" s="561"/>
      <c r="G493" s="561"/>
      <c r="H493" s="602"/>
    </row>
    <row r="494" spans="1:8" s="147" customFormat="1" ht="15" x14ac:dyDescent="0.2">
      <c r="A494" s="470">
        <v>474</v>
      </c>
      <c r="B494" s="525"/>
      <c r="C494" s="524"/>
      <c r="D494" s="305"/>
      <c r="E494" s="332"/>
      <c r="F494" s="561"/>
      <c r="G494" s="561"/>
      <c r="H494" s="602"/>
    </row>
    <row r="495" spans="1:8" s="147" customFormat="1" ht="15" x14ac:dyDescent="0.2">
      <c r="A495" s="470">
        <v>475</v>
      </c>
      <c r="B495" s="525"/>
      <c r="C495" s="524"/>
      <c r="D495" s="305"/>
      <c r="E495" s="332"/>
      <c r="F495" s="561"/>
      <c r="G495" s="561"/>
      <c r="H495" s="602"/>
    </row>
    <row r="496" spans="1:8" s="147" customFormat="1" ht="15" x14ac:dyDescent="0.2">
      <c r="A496" s="470">
        <v>476</v>
      </c>
      <c r="B496" s="525"/>
      <c r="C496" s="524"/>
      <c r="D496" s="305"/>
      <c r="E496" s="332"/>
      <c r="F496" s="561"/>
      <c r="G496" s="561"/>
      <c r="H496" s="602"/>
    </row>
    <row r="497" spans="1:8" s="147" customFormat="1" ht="15" x14ac:dyDescent="0.2">
      <c r="A497" s="470">
        <v>477</v>
      </c>
      <c r="B497" s="525"/>
      <c r="C497" s="524"/>
      <c r="D497" s="305"/>
      <c r="E497" s="332"/>
      <c r="F497" s="561"/>
      <c r="G497" s="561"/>
      <c r="H497" s="602"/>
    </row>
    <row r="498" spans="1:8" s="147" customFormat="1" ht="15" x14ac:dyDescent="0.2">
      <c r="A498" s="470">
        <v>478</v>
      </c>
      <c r="B498" s="525"/>
      <c r="C498" s="524"/>
      <c r="D498" s="305"/>
      <c r="E498" s="332"/>
      <c r="F498" s="561"/>
      <c r="G498" s="561"/>
      <c r="H498" s="602"/>
    </row>
    <row r="499" spans="1:8" s="147" customFormat="1" ht="15" x14ac:dyDescent="0.2">
      <c r="A499" s="470">
        <v>479</v>
      </c>
      <c r="B499" s="525"/>
      <c r="C499" s="524"/>
      <c r="D499" s="305"/>
      <c r="E499" s="332"/>
      <c r="F499" s="561"/>
      <c r="G499" s="561"/>
      <c r="H499" s="602"/>
    </row>
    <row r="500" spans="1:8" s="147" customFormat="1" ht="15" x14ac:dyDescent="0.2">
      <c r="A500" s="470">
        <v>480</v>
      </c>
      <c r="B500" s="525"/>
      <c r="C500" s="524"/>
      <c r="D500" s="305"/>
      <c r="E500" s="332"/>
      <c r="F500" s="561"/>
      <c r="G500" s="561"/>
      <c r="H500" s="602"/>
    </row>
    <row r="501" spans="1:8" s="147" customFormat="1" ht="15" x14ac:dyDescent="0.2">
      <c r="A501" s="470">
        <v>481</v>
      </c>
      <c r="B501" s="525"/>
      <c r="C501" s="524"/>
      <c r="D501" s="305"/>
      <c r="E501" s="332"/>
      <c r="F501" s="561"/>
      <c r="G501" s="561"/>
      <c r="H501" s="602"/>
    </row>
    <row r="502" spans="1:8" s="147" customFormat="1" ht="15" x14ac:dyDescent="0.2">
      <c r="A502" s="470">
        <v>482</v>
      </c>
      <c r="B502" s="525"/>
      <c r="C502" s="524"/>
      <c r="D502" s="305"/>
      <c r="E502" s="332"/>
      <c r="F502" s="561"/>
      <c r="G502" s="561"/>
      <c r="H502" s="602"/>
    </row>
    <row r="503" spans="1:8" s="147" customFormat="1" ht="15" x14ac:dyDescent="0.2">
      <c r="A503" s="470">
        <v>483</v>
      </c>
      <c r="B503" s="525"/>
      <c r="C503" s="524"/>
      <c r="D503" s="305"/>
      <c r="E503" s="332"/>
      <c r="F503" s="561"/>
      <c r="G503" s="561"/>
      <c r="H503" s="602"/>
    </row>
    <row r="504" spans="1:8" s="147" customFormat="1" ht="15" x14ac:dyDescent="0.2">
      <c r="A504" s="470">
        <v>484</v>
      </c>
      <c r="B504" s="525"/>
      <c r="C504" s="524"/>
      <c r="D504" s="305"/>
      <c r="E504" s="332"/>
      <c r="F504" s="561"/>
      <c r="G504" s="561"/>
      <c r="H504" s="602"/>
    </row>
    <row r="505" spans="1:8" s="147" customFormat="1" ht="15" x14ac:dyDescent="0.2">
      <c r="A505" s="470">
        <v>485</v>
      </c>
      <c r="B505" s="525"/>
      <c r="C505" s="524"/>
      <c r="D505" s="305"/>
      <c r="E505" s="332"/>
      <c r="F505" s="561"/>
      <c r="G505" s="561"/>
      <c r="H505" s="602"/>
    </row>
    <row r="506" spans="1:8" s="147" customFormat="1" ht="15" x14ac:dyDescent="0.2">
      <c r="A506" s="470">
        <v>486</v>
      </c>
      <c r="B506" s="525"/>
      <c r="C506" s="524"/>
      <c r="D506" s="305"/>
      <c r="E506" s="332"/>
      <c r="F506" s="561"/>
      <c r="G506" s="561"/>
      <c r="H506" s="602"/>
    </row>
    <row r="507" spans="1:8" s="147" customFormat="1" ht="15" x14ac:dyDescent="0.2">
      <c r="A507" s="470">
        <v>487</v>
      </c>
      <c r="B507" s="525"/>
      <c r="C507" s="524"/>
      <c r="D507" s="305"/>
      <c r="E507" s="332"/>
      <c r="F507" s="561"/>
      <c r="G507" s="561"/>
      <c r="H507" s="602"/>
    </row>
    <row r="508" spans="1:8" s="147" customFormat="1" ht="15" x14ac:dyDescent="0.2">
      <c r="A508" s="470">
        <v>488</v>
      </c>
      <c r="B508" s="525"/>
      <c r="C508" s="524"/>
      <c r="D508" s="305"/>
      <c r="E508" s="332"/>
      <c r="F508" s="561"/>
      <c r="G508" s="561"/>
      <c r="H508" s="602"/>
    </row>
    <row r="509" spans="1:8" s="147" customFormat="1" ht="15" x14ac:dyDescent="0.2">
      <c r="A509" s="470">
        <v>489</v>
      </c>
      <c r="B509" s="525"/>
      <c r="C509" s="524"/>
      <c r="D509" s="305"/>
      <c r="E509" s="332"/>
      <c r="F509" s="561"/>
      <c r="G509" s="561"/>
      <c r="H509" s="602"/>
    </row>
    <row r="510" spans="1:8" s="147" customFormat="1" ht="15" x14ac:dyDescent="0.2">
      <c r="A510" s="470">
        <v>490</v>
      </c>
      <c r="B510" s="525"/>
      <c r="C510" s="524"/>
      <c r="D510" s="305"/>
      <c r="E510" s="332"/>
      <c r="F510" s="561"/>
      <c r="G510" s="561"/>
      <c r="H510" s="602"/>
    </row>
    <row r="511" spans="1:8" s="147" customFormat="1" ht="15" x14ac:dyDescent="0.2">
      <c r="A511" s="470">
        <v>491</v>
      </c>
      <c r="B511" s="525"/>
      <c r="C511" s="524"/>
      <c r="D511" s="305"/>
      <c r="E511" s="332"/>
      <c r="F511" s="561"/>
      <c r="G511" s="561"/>
      <c r="H511" s="602"/>
    </row>
    <row r="512" spans="1:8" s="147" customFormat="1" ht="15" x14ac:dyDescent="0.2">
      <c r="A512" s="470">
        <v>492</v>
      </c>
      <c r="B512" s="525"/>
      <c r="C512" s="524"/>
      <c r="D512" s="305"/>
      <c r="E512" s="332"/>
      <c r="F512" s="561"/>
      <c r="G512" s="561"/>
      <c r="H512" s="602"/>
    </row>
    <row r="513" spans="1:8" s="147" customFormat="1" ht="15" x14ac:dyDescent="0.2">
      <c r="A513" s="470">
        <v>493</v>
      </c>
      <c r="B513" s="525"/>
      <c r="C513" s="524"/>
      <c r="D513" s="305"/>
      <c r="E513" s="332"/>
      <c r="F513" s="561"/>
      <c r="G513" s="561"/>
      <c r="H513" s="602"/>
    </row>
    <row r="514" spans="1:8" s="147" customFormat="1" ht="15" x14ac:dyDescent="0.2">
      <c r="A514" s="470">
        <v>494</v>
      </c>
      <c r="B514" s="525"/>
      <c r="C514" s="524"/>
      <c r="D514" s="305"/>
      <c r="E514" s="332"/>
      <c r="F514" s="561"/>
      <c r="G514" s="561"/>
      <c r="H514" s="602"/>
    </row>
    <row r="515" spans="1:8" s="147" customFormat="1" ht="15" x14ac:dyDescent="0.2">
      <c r="A515" s="470">
        <v>495</v>
      </c>
      <c r="B515" s="525"/>
      <c r="C515" s="524"/>
      <c r="D515" s="305"/>
      <c r="E515" s="332"/>
      <c r="F515" s="561"/>
      <c r="G515" s="561"/>
      <c r="H515" s="602"/>
    </row>
    <row r="516" spans="1:8" s="147" customFormat="1" ht="15" x14ac:dyDescent="0.2">
      <c r="A516" s="470">
        <v>496</v>
      </c>
      <c r="B516" s="525"/>
      <c r="C516" s="524"/>
      <c r="D516" s="305"/>
      <c r="E516" s="332"/>
      <c r="F516" s="561"/>
      <c r="G516" s="561"/>
      <c r="H516" s="602"/>
    </row>
    <row r="517" spans="1:8" s="147" customFormat="1" ht="15" x14ac:dyDescent="0.2">
      <c r="A517" s="470">
        <v>497</v>
      </c>
      <c r="B517" s="525"/>
      <c r="C517" s="524"/>
      <c r="D517" s="305"/>
      <c r="E517" s="332"/>
      <c r="F517" s="561"/>
      <c r="G517" s="561"/>
      <c r="H517" s="602"/>
    </row>
    <row r="518" spans="1:8" s="147" customFormat="1" ht="15" x14ac:dyDescent="0.2">
      <c r="A518" s="470">
        <v>498</v>
      </c>
      <c r="B518" s="525"/>
      <c r="C518" s="524"/>
      <c r="D518" s="305"/>
      <c r="E518" s="332"/>
      <c r="F518" s="561"/>
      <c r="G518" s="561"/>
      <c r="H518" s="602"/>
    </row>
    <row r="519" spans="1:8" s="147" customFormat="1" ht="15" x14ac:dyDescent="0.2">
      <c r="A519" s="470">
        <v>499</v>
      </c>
      <c r="B519" s="525"/>
      <c r="C519" s="524"/>
      <c r="D519" s="305"/>
      <c r="E519" s="332"/>
      <c r="F519" s="561"/>
      <c r="G519" s="561"/>
      <c r="H519" s="602"/>
    </row>
    <row r="520" spans="1:8" s="147" customFormat="1" ht="15" x14ac:dyDescent="0.2">
      <c r="A520" s="470">
        <v>500</v>
      </c>
      <c r="B520" s="525"/>
      <c r="C520" s="524"/>
      <c r="D520" s="305"/>
      <c r="E520" s="332"/>
      <c r="F520" s="561"/>
      <c r="G520" s="561"/>
      <c r="H520" s="602"/>
    </row>
  </sheetData>
  <sheetProtection password="8067" sheet="1" objects="1" scenarios="1" autoFilter="0"/>
  <mergeCells count="11">
    <mergeCell ref="G16:G20"/>
    <mergeCell ref="C16:C20"/>
    <mergeCell ref="F6:G6"/>
    <mergeCell ref="F7:G7"/>
    <mergeCell ref="F8:G8"/>
    <mergeCell ref="F9:G9"/>
    <mergeCell ref="A16:A20"/>
    <mergeCell ref="B16:B20"/>
    <mergeCell ref="D16:D20"/>
    <mergeCell ref="E16:E20"/>
    <mergeCell ref="F16:F20"/>
  </mergeCells>
  <conditionalFormatting sqref="B21:G520">
    <cfRule type="cellIs" dxfId="3" priority="6" stopIfTrue="1" operator="notEqual">
      <formula>0</formula>
    </cfRule>
  </conditionalFormatting>
  <conditionalFormatting sqref="F6:G9">
    <cfRule type="cellIs" dxfId="2" priority="2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F21:G520">
      <formula1>MOD(ROUND(F21*10^2,10),1)=0</formula1>
    </dataValidation>
    <dataValidation type="date" allowBlank="1" showErrorMessage="1" errorTitle="Datum" error="Das Datum muss zwischen _x000a_01.01.2014 und 31.12.2023 liegen!" sqref="D21:D520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5" tint="0.39997558519241921"/>
    <pageSetUpPr fitToPage="1"/>
  </sheetPr>
  <dimension ref="A1:G527"/>
  <sheetViews>
    <sheetView showGridLines="0" topLeftCell="A6" workbookViewId="0">
      <selection activeCell="B28" sqref="B28"/>
    </sheetView>
  </sheetViews>
  <sheetFormatPr baseColWidth="10" defaultRowHeight="12.75" x14ac:dyDescent="0.2"/>
  <cols>
    <col min="1" max="1" width="5.7109375" customWidth="1"/>
    <col min="2" max="2" width="20.7109375" customWidth="1"/>
    <col min="3" max="3" width="10.7109375" customWidth="1"/>
    <col min="4" max="4" width="40.7109375" customWidth="1"/>
    <col min="5" max="5" width="50.7109375" customWidth="1"/>
    <col min="6" max="6" width="22.7109375" customWidth="1"/>
  </cols>
  <sheetData>
    <row r="1" spans="1:6" ht="12" hidden="1" customHeight="1" x14ac:dyDescent="0.2">
      <c r="A1" s="281" t="s">
        <v>97</v>
      </c>
      <c r="B1" s="282"/>
      <c r="C1" s="312"/>
      <c r="D1" s="282"/>
      <c r="E1" s="282"/>
      <c r="F1" s="282"/>
    </row>
    <row r="2" spans="1:6" ht="12" hidden="1" customHeight="1" x14ac:dyDescent="0.2">
      <c r="A2" s="281" t="s">
        <v>98</v>
      </c>
      <c r="B2" s="282"/>
      <c r="C2" s="312"/>
      <c r="D2" s="282"/>
      <c r="E2" s="282"/>
      <c r="F2" s="282"/>
    </row>
    <row r="3" spans="1:6" ht="12" hidden="1" customHeight="1" x14ac:dyDescent="0.2">
      <c r="A3" s="339">
        <f>ROW(A28)</f>
        <v>28</v>
      </c>
      <c r="B3" s="282"/>
      <c r="C3" s="312"/>
      <c r="D3" s="282"/>
      <c r="E3" s="486"/>
      <c r="F3" s="486"/>
    </row>
    <row r="4" spans="1:6" ht="12" hidden="1" customHeight="1" x14ac:dyDescent="0.2">
      <c r="A4" s="483" t="s">
        <v>190</v>
      </c>
      <c r="B4" s="282"/>
      <c r="C4" s="312"/>
      <c r="D4" s="282"/>
      <c r="E4" s="478"/>
      <c r="F4" s="480"/>
    </row>
    <row r="5" spans="1:6" ht="12" hidden="1" customHeight="1" x14ac:dyDescent="0.2">
      <c r="A5" s="484" t="str">
        <f>"$A$6:$F$"&amp;IF(LOOKUP(2,1/(F1:F527&lt;&gt;""),ROW(F:F))=ROW(A24),A3-1,LOOKUP(2,1/(F1:F527&lt;&gt;""),ROW(F:F)))</f>
        <v>$A$6:$F$27</v>
      </c>
      <c r="B5" s="282"/>
      <c r="C5" s="312"/>
      <c r="D5" s="282"/>
      <c r="E5" s="478"/>
      <c r="F5" s="481"/>
    </row>
    <row r="6" spans="1:6" ht="15" customHeight="1" x14ac:dyDescent="0.2">
      <c r="A6" s="338" t="s">
        <v>95</v>
      </c>
      <c r="B6" s="183"/>
      <c r="C6" s="314"/>
      <c r="E6" s="31" t="s">
        <v>191</v>
      </c>
      <c r="F6" s="318">
        <f>'Seite 1'!$O$18</f>
        <v>0</v>
      </c>
    </row>
    <row r="7" spans="1:6" ht="15" customHeight="1" x14ac:dyDescent="0.2">
      <c r="A7" s="196"/>
      <c r="B7" s="183"/>
      <c r="C7" s="315"/>
      <c r="E7" s="31" t="s">
        <v>193</v>
      </c>
      <c r="F7" s="318" t="str">
        <f>'Seite 1'!$AD$14</f>
        <v/>
      </c>
    </row>
    <row r="8" spans="1:6" ht="15" customHeight="1" x14ac:dyDescent="0.2">
      <c r="A8" s="196"/>
      <c r="B8" s="183"/>
      <c r="C8" s="315"/>
      <c r="E8" s="31" t="s">
        <v>194</v>
      </c>
      <c r="F8" s="658" t="str">
        <f>'Seite 1'!$AE$14</f>
        <v/>
      </c>
    </row>
    <row r="9" spans="1:6" ht="15" customHeight="1" x14ac:dyDescent="0.2">
      <c r="A9" s="186"/>
      <c r="B9" s="185"/>
      <c r="C9" s="315"/>
      <c r="E9" s="135" t="s">
        <v>192</v>
      </c>
      <c r="F9" s="465">
        <f ca="1">'Seite 1'!$O$17</f>
        <v>44578</v>
      </c>
    </row>
    <row r="10" spans="1:6" ht="15" customHeight="1" x14ac:dyDescent="0.2">
      <c r="A10" s="187"/>
      <c r="B10" s="188"/>
      <c r="C10" s="315"/>
      <c r="D10" s="184"/>
      <c r="E10" s="184"/>
      <c r="F10" s="141" t="str">
        <f>'Seite 1'!$A$66</f>
        <v>VWN Gründer - Gründernetzwerke</v>
      </c>
    </row>
    <row r="11" spans="1:6" ht="15" customHeight="1" x14ac:dyDescent="0.2">
      <c r="A11" s="189"/>
      <c r="B11" s="188"/>
      <c r="C11" s="315"/>
      <c r="D11" s="184"/>
      <c r="E11" s="184"/>
      <c r="F11" s="142" t="str">
        <f>'Seite 1'!$A$67</f>
        <v>Formularversion: V 1.5 vom 17.01.22</v>
      </c>
    </row>
    <row r="12" spans="1:6" ht="18" customHeight="1" x14ac:dyDescent="0.2">
      <c r="A12" s="190"/>
      <c r="B12" s="191"/>
      <c r="C12" s="316"/>
      <c r="D12" s="527" t="str">
        <f>A6</f>
        <v>Einnahmen</v>
      </c>
      <c r="E12" s="192"/>
      <c r="F12" s="587">
        <f>SUMPRODUCT(ROUND(F13:F20,2))</f>
        <v>0</v>
      </c>
    </row>
    <row r="13" spans="1:6" ht="15" customHeight="1" x14ac:dyDescent="0.2">
      <c r="A13" s="203"/>
      <c r="B13" s="194"/>
      <c r="C13" s="317"/>
      <c r="D13" s="528" t="s">
        <v>96</v>
      </c>
      <c r="E13" s="231" t="str">
        <f>'Seite 2 ZN'!$L$56</f>
        <v>1.1 Eigenmittel des Antragstellers</v>
      </c>
      <c r="F13" s="559">
        <f t="shared" ref="F13:F20" si="0">SUMPRODUCT(($D$28:$D$527=E13)*(ROUND($F$28:$F$527,2)))</f>
        <v>0</v>
      </c>
    </row>
    <row r="14" spans="1:6" ht="15" customHeight="1" x14ac:dyDescent="0.2">
      <c r="A14" s="203"/>
      <c r="B14" s="194"/>
      <c r="C14" s="317"/>
      <c r="D14" s="95"/>
      <c r="E14" s="232" t="str">
        <f>'Seite 2 ZN'!$L$57</f>
        <v>1.2 Einnahmen von Dritten/Teilnehmergebühren</v>
      </c>
      <c r="F14" s="558">
        <f t="shared" si="0"/>
        <v>0</v>
      </c>
    </row>
    <row r="15" spans="1:6" ht="15" customHeight="1" x14ac:dyDescent="0.2">
      <c r="A15" s="203"/>
      <c r="B15" s="194"/>
      <c r="C15" s="317"/>
      <c r="D15" s="95"/>
      <c r="E15" s="232" t="str">
        <f>'Seite 2 ZN'!$L$58</f>
        <v>1.3 Mittel von Stiftungen und Spenden, Sonstiges</v>
      </c>
      <c r="F15" s="558">
        <f t="shared" si="0"/>
        <v>0</v>
      </c>
    </row>
    <row r="16" spans="1:6" ht="15" customHeight="1" x14ac:dyDescent="0.2">
      <c r="A16" s="203"/>
      <c r="B16" s="194"/>
      <c r="C16" s="317"/>
      <c r="D16" s="95"/>
      <c r="E16" s="232" t="str">
        <f>'Seite 2 ZN'!$L$62</f>
        <v>2.1 Bundesmittel</v>
      </c>
      <c r="F16" s="558">
        <f t="shared" si="0"/>
        <v>0</v>
      </c>
    </row>
    <row r="17" spans="1:7" ht="15" customHeight="1" x14ac:dyDescent="0.2">
      <c r="A17" s="203"/>
      <c r="B17" s="194"/>
      <c r="C17" s="317"/>
      <c r="D17" s="95"/>
      <c r="E17" s="232" t="str">
        <f>'Seite 2 ZN'!$L$63</f>
        <v>2.2 Sonstige Mittel des Freistaates Thüringen</v>
      </c>
      <c r="F17" s="558">
        <f t="shared" si="0"/>
        <v>0</v>
      </c>
    </row>
    <row r="18" spans="1:7" ht="15" customHeight="1" x14ac:dyDescent="0.2">
      <c r="A18" s="203"/>
      <c r="B18" s="194"/>
      <c r="C18" s="317"/>
      <c r="D18" s="95"/>
      <c r="E18" s="232" t="str">
        <f>'Seite 2 ZN'!$L$64</f>
        <v>2.3 Kommunale Mittel</v>
      </c>
      <c r="F18" s="558">
        <f t="shared" si="0"/>
        <v>0</v>
      </c>
    </row>
    <row r="19" spans="1:7" ht="15" customHeight="1" x14ac:dyDescent="0.2">
      <c r="A19" s="203"/>
      <c r="B19" s="194"/>
      <c r="C19" s="317"/>
      <c r="D19" s="95"/>
      <c r="E19" s="232" t="str">
        <f>'Seite 2 ZN'!$L$65</f>
        <v>2.4 Sonstige öffentliche Mittel</v>
      </c>
      <c r="F19" s="558">
        <f t="shared" si="0"/>
        <v>0</v>
      </c>
    </row>
    <row r="20" spans="1:7" ht="15" customHeight="1" x14ac:dyDescent="0.2">
      <c r="A20" s="203"/>
      <c r="B20" s="194"/>
      <c r="C20" s="317"/>
      <c r="D20" s="95"/>
      <c r="E20" s="232" t="str">
        <f>'Seite 2 ZN'!$L$68</f>
        <v>3. ausgezahlte/zurückgezahlte Mittel</v>
      </c>
      <c r="F20" s="558">
        <f t="shared" si="0"/>
        <v>0</v>
      </c>
    </row>
    <row r="21" spans="1:7" ht="12" customHeight="1" x14ac:dyDescent="0.2">
      <c r="A21" s="193"/>
      <c r="B21" s="194"/>
      <c r="C21" s="317"/>
      <c r="D21" s="194"/>
      <c r="E21" s="194"/>
      <c r="F21" s="195"/>
    </row>
    <row r="22" spans="1:7" ht="15" customHeight="1" x14ac:dyDescent="0.2">
      <c r="A22" s="169" t="str">
        <f ca="1">CONCATENATE("Belegliste¹ der ",$A$6," - Aktenzeichen ",IF($F$6=0,"__________",$F$6)," - Nachweis vom ",IF($F$9=0,"_________",TEXT($F$9,"TT.MM.JJJJ")))</f>
        <v>Belegliste¹ der Einnahmen - Aktenzeichen __________ - Nachweis vom 17.01.2022</v>
      </c>
      <c r="B22" s="194"/>
      <c r="C22" s="317"/>
      <c r="D22" s="194"/>
      <c r="E22" s="194"/>
      <c r="F22" s="195"/>
    </row>
    <row r="23" spans="1:7" ht="5.0999999999999996" customHeight="1" x14ac:dyDescent="0.2">
      <c r="A23" s="203"/>
      <c r="B23" s="194"/>
      <c r="C23" s="317"/>
      <c r="D23" s="194"/>
      <c r="E23" s="194"/>
      <c r="F23" s="195"/>
    </row>
    <row r="24" spans="1:7" ht="12" customHeight="1" x14ac:dyDescent="0.2">
      <c r="A24" s="895" t="s">
        <v>31</v>
      </c>
      <c r="B24" s="880" t="s">
        <v>75</v>
      </c>
      <c r="C24" s="895" t="s">
        <v>76</v>
      </c>
      <c r="D24" s="880" t="s">
        <v>187</v>
      </c>
      <c r="E24" s="880" t="s">
        <v>188</v>
      </c>
      <c r="F24" s="893" t="s">
        <v>24</v>
      </c>
    </row>
    <row r="25" spans="1:7" ht="12" customHeight="1" x14ac:dyDescent="0.2">
      <c r="A25" s="882"/>
      <c r="B25" s="881"/>
      <c r="C25" s="882"/>
      <c r="D25" s="881"/>
      <c r="E25" s="881"/>
      <c r="F25" s="891"/>
    </row>
    <row r="26" spans="1:7" ht="12" customHeight="1" x14ac:dyDescent="0.2">
      <c r="A26" s="882"/>
      <c r="B26" s="881"/>
      <c r="C26" s="882"/>
      <c r="D26" s="881"/>
      <c r="E26" s="881"/>
      <c r="F26" s="891"/>
    </row>
    <row r="27" spans="1:7" ht="12" customHeight="1" thickBot="1" x14ac:dyDescent="0.25">
      <c r="A27" s="883"/>
      <c r="B27" s="896"/>
      <c r="C27" s="883"/>
      <c r="D27" s="896"/>
      <c r="E27" s="896"/>
      <c r="F27" s="894"/>
    </row>
    <row r="28" spans="1:7" s="147" customFormat="1" ht="15" thickTop="1" x14ac:dyDescent="0.2">
      <c r="A28" s="470">
        <v>1</v>
      </c>
      <c r="B28" s="524"/>
      <c r="C28" s="305"/>
      <c r="D28" s="332"/>
      <c r="E28" s="332"/>
      <c r="F28" s="561"/>
      <c r="G28" s="609"/>
    </row>
    <row r="29" spans="1:7" s="147" customFormat="1" ht="15" x14ac:dyDescent="0.2">
      <c r="A29" s="470">
        <v>2</v>
      </c>
      <c r="B29" s="525"/>
      <c r="C29" s="305"/>
      <c r="D29" s="332"/>
      <c r="E29" s="333"/>
      <c r="F29" s="561"/>
      <c r="G29" s="602"/>
    </row>
    <row r="30" spans="1:7" s="147" customFormat="1" ht="15" x14ac:dyDescent="0.2">
      <c r="A30" s="470">
        <v>3</v>
      </c>
      <c r="B30" s="525"/>
      <c r="C30" s="305"/>
      <c r="D30" s="332"/>
      <c r="E30" s="333"/>
      <c r="F30" s="561"/>
      <c r="G30" s="602"/>
    </row>
    <row r="31" spans="1:7" s="147" customFormat="1" ht="15" x14ac:dyDescent="0.2">
      <c r="A31" s="470">
        <v>4</v>
      </c>
      <c r="B31" s="525"/>
      <c r="C31" s="305"/>
      <c r="D31" s="332"/>
      <c r="E31" s="333"/>
      <c r="F31" s="561"/>
      <c r="G31" s="602"/>
    </row>
    <row r="32" spans="1:7" s="147" customFormat="1" ht="15" x14ac:dyDescent="0.2">
      <c r="A32" s="470">
        <v>5</v>
      </c>
      <c r="B32" s="525"/>
      <c r="C32" s="305"/>
      <c r="D32" s="332"/>
      <c r="E32" s="333"/>
      <c r="F32" s="561"/>
      <c r="G32" s="602"/>
    </row>
    <row r="33" spans="1:7" s="147" customFormat="1" ht="15" x14ac:dyDescent="0.2">
      <c r="A33" s="470">
        <v>6</v>
      </c>
      <c r="B33" s="525"/>
      <c r="C33" s="305"/>
      <c r="D33" s="332"/>
      <c r="E33" s="333"/>
      <c r="F33" s="561"/>
      <c r="G33" s="602"/>
    </row>
    <row r="34" spans="1:7" s="147" customFormat="1" ht="15" x14ac:dyDescent="0.2">
      <c r="A34" s="470">
        <v>7</v>
      </c>
      <c r="B34" s="525"/>
      <c r="C34" s="305"/>
      <c r="D34" s="332"/>
      <c r="E34" s="333"/>
      <c r="F34" s="561"/>
      <c r="G34" s="602"/>
    </row>
    <row r="35" spans="1:7" s="147" customFormat="1" ht="15" x14ac:dyDescent="0.2">
      <c r="A35" s="470">
        <v>8</v>
      </c>
      <c r="B35" s="525"/>
      <c r="C35" s="305"/>
      <c r="D35" s="332"/>
      <c r="E35" s="333"/>
      <c r="F35" s="561"/>
      <c r="G35" s="602"/>
    </row>
    <row r="36" spans="1:7" s="147" customFormat="1" ht="15" x14ac:dyDescent="0.2">
      <c r="A36" s="470">
        <v>9</v>
      </c>
      <c r="B36" s="525"/>
      <c r="C36" s="305"/>
      <c r="D36" s="332"/>
      <c r="E36" s="333"/>
      <c r="F36" s="561"/>
      <c r="G36" s="602"/>
    </row>
    <row r="37" spans="1:7" s="147" customFormat="1" ht="15" x14ac:dyDescent="0.2">
      <c r="A37" s="470">
        <v>10</v>
      </c>
      <c r="B37" s="525"/>
      <c r="C37" s="305"/>
      <c r="D37" s="332"/>
      <c r="E37" s="333"/>
      <c r="F37" s="561"/>
      <c r="G37" s="602"/>
    </row>
    <row r="38" spans="1:7" s="147" customFormat="1" ht="15" x14ac:dyDescent="0.2">
      <c r="A38" s="470">
        <v>11</v>
      </c>
      <c r="B38" s="525"/>
      <c r="C38" s="305"/>
      <c r="D38" s="332"/>
      <c r="E38" s="333"/>
      <c r="F38" s="561"/>
      <c r="G38" s="602"/>
    </row>
    <row r="39" spans="1:7" s="147" customFormat="1" ht="15" x14ac:dyDescent="0.2">
      <c r="A39" s="470">
        <v>12</v>
      </c>
      <c r="B39" s="525"/>
      <c r="C39" s="305"/>
      <c r="D39" s="332"/>
      <c r="E39" s="333"/>
      <c r="F39" s="561"/>
      <c r="G39" s="602"/>
    </row>
    <row r="40" spans="1:7" s="147" customFormat="1" ht="15" x14ac:dyDescent="0.2">
      <c r="A40" s="470">
        <v>13</v>
      </c>
      <c r="B40" s="525"/>
      <c r="C40" s="305"/>
      <c r="D40" s="332"/>
      <c r="E40" s="333"/>
      <c r="F40" s="561"/>
      <c r="G40" s="602"/>
    </row>
    <row r="41" spans="1:7" s="147" customFormat="1" ht="15" x14ac:dyDescent="0.2">
      <c r="A41" s="470">
        <v>14</v>
      </c>
      <c r="B41" s="525"/>
      <c r="C41" s="305"/>
      <c r="D41" s="332"/>
      <c r="E41" s="333"/>
      <c r="F41" s="561"/>
      <c r="G41" s="602"/>
    </row>
    <row r="42" spans="1:7" s="147" customFormat="1" ht="15" x14ac:dyDescent="0.2">
      <c r="A42" s="470">
        <v>15</v>
      </c>
      <c r="B42" s="525"/>
      <c r="C42" s="305"/>
      <c r="D42" s="332"/>
      <c r="E42" s="333"/>
      <c r="F42" s="561"/>
      <c r="G42" s="602"/>
    </row>
    <row r="43" spans="1:7" s="147" customFormat="1" ht="15" x14ac:dyDescent="0.2">
      <c r="A43" s="470">
        <v>16</v>
      </c>
      <c r="B43" s="525"/>
      <c r="C43" s="305"/>
      <c r="D43" s="332"/>
      <c r="E43" s="333"/>
      <c r="F43" s="561"/>
      <c r="G43" s="602"/>
    </row>
    <row r="44" spans="1:7" s="147" customFormat="1" ht="15" x14ac:dyDescent="0.2">
      <c r="A44" s="470">
        <v>17</v>
      </c>
      <c r="B44" s="525"/>
      <c r="C44" s="305"/>
      <c r="D44" s="332"/>
      <c r="E44" s="333"/>
      <c r="F44" s="561"/>
      <c r="G44" s="602"/>
    </row>
    <row r="45" spans="1:7" s="147" customFormat="1" ht="15" x14ac:dyDescent="0.2">
      <c r="A45" s="470">
        <v>18</v>
      </c>
      <c r="B45" s="525"/>
      <c r="C45" s="305"/>
      <c r="D45" s="332"/>
      <c r="E45" s="333"/>
      <c r="F45" s="561"/>
      <c r="G45" s="602"/>
    </row>
    <row r="46" spans="1:7" s="147" customFormat="1" ht="15" x14ac:dyDescent="0.2">
      <c r="A46" s="470">
        <v>19</v>
      </c>
      <c r="B46" s="525"/>
      <c r="C46" s="305"/>
      <c r="D46" s="332"/>
      <c r="E46" s="333"/>
      <c r="F46" s="561"/>
      <c r="G46" s="602"/>
    </row>
    <row r="47" spans="1:7" s="147" customFormat="1" ht="15" x14ac:dyDescent="0.2">
      <c r="A47" s="470">
        <v>20</v>
      </c>
      <c r="B47" s="525"/>
      <c r="C47" s="305"/>
      <c r="D47" s="332"/>
      <c r="E47" s="333"/>
      <c r="F47" s="561"/>
      <c r="G47" s="602"/>
    </row>
    <row r="48" spans="1:7" s="147" customFormat="1" ht="15" x14ac:dyDescent="0.2">
      <c r="A48" s="470">
        <v>21</v>
      </c>
      <c r="B48" s="525"/>
      <c r="C48" s="305"/>
      <c r="D48" s="332"/>
      <c r="E48" s="333"/>
      <c r="F48" s="561"/>
      <c r="G48" s="602"/>
    </row>
    <row r="49" spans="1:7" s="147" customFormat="1" ht="15" x14ac:dyDescent="0.2">
      <c r="A49" s="470">
        <v>22</v>
      </c>
      <c r="B49" s="525"/>
      <c r="C49" s="305"/>
      <c r="D49" s="332"/>
      <c r="E49" s="333"/>
      <c r="F49" s="561"/>
      <c r="G49" s="602"/>
    </row>
    <row r="50" spans="1:7" s="147" customFormat="1" ht="15" x14ac:dyDescent="0.2">
      <c r="A50" s="470">
        <v>23</v>
      </c>
      <c r="B50" s="525"/>
      <c r="C50" s="305"/>
      <c r="D50" s="332"/>
      <c r="E50" s="333"/>
      <c r="F50" s="561"/>
      <c r="G50" s="602"/>
    </row>
    <row r="51" spans="1:7" s="147" customFormat="1" ht="15" x14ac:dyDescent="0.2">
      <c r="A51" s="470">
        <v>24</v>
      </c>
      <c r="B51" s="525"/>
      <c r="C51" s="305"/>
      <c r="D51" s="332"/>
      <c r="E51" s="333"/>
      <c r="F51" s="561"/>
      <c r="G51" s="602"/>
    </row>
    <row r="52" spans="1:7" s="147" customFormat="1" ht="15" x14ac:dyDescent="0.2">
      <c r="A52" s="470">
        <v>25</v>
      </c>
      <c r="B52" s="525"/>
      <c r="C52" s="305"/>
      <c r="D52" s="332"/>
      <c r="E52" s="333"/>
      <c r="F52" s="561"/>
      <c r="G52" s="602"/>
    </row>
    <row r="53" spans="1:7" s="147" customFormat="1" ht="15" x14ac:dyDescent="0.2">
      <c r="A53" s="470">
        <v>26</v>
      </c>
      <c r="B53" s="525"/>
      <c r="C53" s="305"/>
      <c r="D53" s="332"/>
      <c r="E53" s="333"/>
      <c r="F53" s="561"/>
      <c r="G53" s="602"/>
    </row>
    <row r="54" spans="1:7" s="147" customFormat="1" ht="15" x14ac:dyDescent="0.2">
      <c r="A54" s="470">
        <v>27</v>
      </c>
      <c r="B54" s="525"/>
      <c r="C54" s="305"/>
      <c r="D54" s="332"/>
      <c r="E54" s="333"/>
      <c r="F54" s="561"/>
      <c r="G54" s="602"/>
    </row>
    <row r="55" spans="1:7" s="147" customFormat="1" ht="15" x14ac:dyDescent="0.2">
      <c r="A55" s="470">
        <v>28</v>
      </c>
      <c r="B55" s="525"/>
      <c r="C55" s="305"/>
      <c r="D55" s="332"/>
      <c r="E55" s="333"/>
      <c r="F55" s="561"/>
      <c r="G55" s="602"/>
    </row>
    <row r="56" spans="1:7" s="147" customFormat="1" ht="15" x14ac:dyDescent="0.2">
      <c r="A56" s="470">
        <v>29</v>
      </c>
      <c r="B56" s="525"/>
      <c r="C56" s="305"/>
      <c r="D56" s="332"/>
      <c r="E56" s="333"/>
      <c r="F56" s="561"/>
      <c r="G56" s="602"/>
    </row>
    <row r="57" spans="1:7" s="147" customFormat="1" ht="15" x14ac:dyDescent="0.2">
      <c r="A57" s="470">
        <v>30</v>
      </c>
      <c r="B57" s="525"/>
      <c r="C57" s="305"/>
      <c r="D57" s="332"/>
      <c r="E57" s="333"/>
      <c r="F57" s="561"/>
      <c r="G57" s="602"/>
    </row>
    <row r="58" spans="1:7" s="147" customFormat="1" ht="15" x14ac:dyDescent="0.2">
      <c r="A58" s="470">
        <v>31</v>
      </c>
      <c r="B58" s="525"/>
      <c r="C58" s="305"/>
      <c r="D58" s="332"/>
      <c r="E58" s="333"/>
      <c r="F58" s="561"/>
      <c r="G58" s="602"/>
    </row>
    <row r="59" spans="1:7" s="147" customFormat="1" ht="15" x14ac:dyDescent="0.2">
      <c r="A59" s="470">
        <v>32</v>
      </c>
      <c r="B59" s="525"/>
      <c r="C59" s="305"/>
      <c r="D59" s="332"/>
      <c r="E59" s="333"/>
      <c r="F59" s="561"/>
      <c r="G59" s="602"/>
    </row>
    <row r="60" spans="1:7" s="147" customFormat="1" ht="15" x14ac:dyDescent="0.2">
      <c r="A60" s="470">
        <v>33</v>
      </c>
      <c r="B60" s="525"/>
      <c r="C60" s="305"/>
      <c r="D60" s="332"/>
      <c r="E60" s="333"/>
      <c r="F60" s="561"/>
      <c r="G60" s="602"/>
    </row>
    <row r="61" spans="1:7" s="147" customFormat="1" ht="15" x14ac:dyDescent="0.2">
      <c r="A61" s="470">
        <v>34</v>
      </c>
      <c r="B61" s="525"/>
      <c r="C61" s="305"/>
      <c r="D61" s="332"/>
      <c r="E61" s="333"/>
      <c r="F61" s="561"/>
      <c r="G61" s="602"/>
    </row>
    <row r="62" spans="1:7" s="147" customFormat="1" ht="15" x14ac:dyDescent="0.2">
      <c r="A62" s="470">
        <v>35</v>
      </c>
      <c r="B62" s="525"/>
      <c r="C62" s="305"/>
      <c r="D62" s="332"/>
      <c r="E62" s="333"/>
      <c r="F62" s="561"/>
      <c r="G62" s="602"/>
    </row>
    <row r="63" spans="1:7" s="147" customFormat="1" ht="15" x14ac:dyDescent="0.2">
      <c r="A63" s="470">
        <v>36</v>
      </c>
      <c r="B63" s="525"/>
      <c r="C63" s="305"/>
      <c r="D63" s="332"/>
      <c r="E63" s="333"/>
      <c r="F63" s="561"/>
      <c r="G63" s="602"/>
    </row>
    <row r="64" spans="1:7" s="147" customFormat="1" ht="15" x14ac:dyDescent="0.2">
      <c r="A64" s="470">
        <v>37</v>
      </c>
      <c r="B64" s="525"/>
      <c r="C64" s="305"/>
      <c r="D64" s="332"/>
      <c r="E64" s="333"/>
      <c r="F64" s="561"/>
      <c r="G64" s="602"/>
    </row>
    <row r="65" spans="1:7" s="147" customFormat="1" ht="15" x14ac:dyDescent="0.2">
      <c r="A65" s="470">
        <v>38</v>
      </c>
      <c r="B65" s="525"/>
      <c r="C65" s="305"/>
      <c r="D65" s="332"/>
      <c r="E65" s="333"/>
      <c r="F65" s="561"/>
      <c r="G65" s="602"/>
    </row>
    <row r="66" spans="1:7" s="147" customFormat="1" ht="15" x14ac:dyDescent="0.2">
      <c r="A66" s="470">
        <v>39</v>
      </c>
      <c r="B66" s="525"/>
      <c r="C66" s="305"/>
      <c r="D66" s="332"/>
      <c r="E66" s="333"/>
      <c r="F66" s="561"/>
      <c r="G66" s="602"/>
    </row>
    <row r="67" spans="1:7" s="147" customFormat="1" ht="15" x14ac:dyDescent="0.2">
      <c r="A67" s="470">
        <v>40</v>
      </c>
      <c r="B67" s="525"/>
      <c r="C67" s="305"/>
      <c r="D67" s="332"/>
      <c r="E67" s="333"/>
      <c r="F67" s="561"/>
      <c r="G67" s="602"/>
    </row>
    <row r="68" spans="1:7" s="147" customFormat="1" ht="15" x14ac:dyDescent="0.2">
      <c r="A68" s="470">
        <v>41</v>
      </c>
      <c r="B68" s="525"/>
      <c r="C68" s="305"/>
      <c r="D68" s="332"/>
      <c r="E68" s="333"/>
      <c r="F68" s="561"/>
      <c r="G68" s="602"/>
    </row>
    <row r="69" spans="1:7" s="147" customFormat="1" ht="15" x14ac:dyDescent="0.2">
      <c r="A69" s="470">
        <v>42</v>
      </c>
      <c r="B69" s="525"/>
      <c r="C69" s="305"/>
      <c r="D69" s="332"/>
      <c r="E69" s="333"/>
      <c r="F69" s="561"/>
      <c r="G69" s="602"/>
    </row>
    <row r="70" spans="1:7" s="147" customFormat="1" ht="15" x14ac:dyDescent="0.2">
      <c r="A70" s="470">
        <v>43</v>
      </c>
      <c r="B70" s="525"/>
      <c r="C70" s="305"/>
      <c r="D70" s="332"/>
      <c r="E70" s="333"/>
      <c r="F70" s="561"/>
      <c r="G70" s="602"/>
    </row>
    <row r="71" spans="1:7" s="147" customFormat="1" ht="15" x14ac:dyDescent="0.2">
      <c r="A71" s="470">
        <v>44</v>
      </c>
      <c r="B71" s="525"/>
      <c r="C71" s="305"/>
      <c r="D71" s="332"/>
      <c r="E71" s="333"/>
      <c r="F71" s="561"/>
      <c r="G71" s="602"/>
    </row>
    <row r="72" spans="1:7" s="147" customFormat="1" ht="15" x14ac:dyDescent="0.2">
      <c r="A72" s="470">
        <v>45</v>
      </c>
      <c r="B72" s="525"/>
      <c r="C72" s="305"/>
      <c r="D72" s="332"/>
      <c r="E72" s="333"/>
      <c r="F72" s="561"/>
      <c r="G72" s="602"/>
    </row>
    <row r="73" spans="1:7" s="147" customFormat="1" ht="15" x14ac:dyDescent="0.2">
      <c r="A73" s="470">
        <v>46</v>
      </c>
      <c r="B73" s="525"/>
      <c r="C73" s="305"/>
      <c r="D73" s="332"/>
      <c r="E73" s="333"/>
      <c r="F73" s="561"/>
      <c r="G73" s="602"/>
    </row>
    <row r="74" spans="1:7" s="147" customFormat="1" ht="15" x14ac:dyDescent="0.2">
      <c r="A74" s="470">
        <v>47</v>
      </c>
      <c r="B74" s="525"/>
      <c r="C74" s="305"/>
      <c r="D74" s="332"/>
      <c r="E74" s="333"/>
      <c r="F74" s="561"/>
      <c r="G74" s="602"/>
    </row>
    <row r="75" spans="1:7" s="147" customFormat="1" ht="15" x14ac:dyDescent="0.2">
      <c r="A75" s="470">
        <v>48</v>
      </c>
      <c r="B75" s="525"/>
      <c r="C75" s="305"/>
      <c r="D75" s="332"/>
      <c r="E75" s="333"/>
      <c r="F75" s="561"/>
      <c r="G75" s="602"/>
    </row>
    <row r="76" spans="1:7" s="147" customFormat="1" ht="15" x14ac:dyDescent="0.2">
      <c r="A76" s="470">
        <v>49</v>
      </c>
      <c r="B76" s="525"/>
      <c r="C76" s="305"/>
      <c r="D76" s="332"/>
      <c r="E76" s="333"/>
      <c r="F76" s="561"/>
      <c r="G76" s="602"/>
    </row>
    <row r="77" spans="1:7" s="147" customFormat="1" ht="15" x14ac:dyDescent="0.2">
      <c r="A77" s="470">
        <v>50</v>
      </c>
      <c r="B77" s="525"/>
      <c r="C77" s="305"/>
      <c r="D77" s="332"/>
      <c r="E77" s="333"/>
      <c r="F77" s="561"/>
      <c r="G77" s="602"/>
    </row>
    <row r="78" spans="1:7" s="147" customFormat="1" ht="15" x14ac:dyDescent="0.2">
      <c r="A78" s="470">
        <v>51</v>
      </c>
      <c r="B78" s="525"/>
      <c r="C78" s="305"/>
      <c r="D78" s="332"/>
      <c r="E78" s="333"/>
      <c r="F78" s="561"/>
      <c r="G78" s="602"/>
    </row>
    <row r="79" spans="1:7" s="147" customFormat="1" ht="15" x14ac:dyDescent="0.2">
      <c r="A79" s="470">
        <v>52</v>
      </c>
      <c r="B79" s="525"/>
      <c r="C79" s="305"/>
      <c r="D79" s="332"/>
      <c r="E79" s="333"/>
      <c r="F79" s="561"/>
      <c r="G79" s="602"/>
    </row>
    <row r="80" spans="1:7" s="147" customFormat="1" ht="15" x14ac:dyDescent="0.2">
      <c r="A80" s="470">
        <v>53</v>
      </c>
      <c r="B80" s="525"/>
      <c r="C80" s="305"/>
      <c r="D80" s="332"/>
      <c r="E80" s="333"/>
      <c r="F80" s="561"/>
      <c r="G80" s="602"/>
    </row>
    <row r="81" spans="1:7" s="147" customFormat="1" ht="15" x14ac:dyDescent="0.2">
      <c r="A81" s="470">
        <v>54</v>
      </c>
      <c r="B81" s="525"/>
      <c r="C81" s="305"/>
      <c r="D81" s="332"/>
      <c r="E81" s="333"/>
      <c r="F81" s="561"/>
      <c r="G81" s="602"/>
    </row>
    <row r="82" spans="1:7" s="147" customFormat="1" ht="15" x14ac:dyDescent="0.2">
      <c r="A82" s="470">
        <v>55</v>
      </c>
      <c r="B82" s="525"/>
      <c r="C82" s="305"/>
      <c r="D82" s="332"/>
      <c r="E82" s="333"/>
      <c r="F82" s="561"/>
      <c r="G82" s="602"/>
    </row>
    <row r="83" spans="1:7" s="147" customFormat="1" ht="15" x14ac:dyDescent="0.2">
      <c r="A83" s="470">
        <v>56</v>
      </c>
      <c r="B83" s="525"/>
      <c r="C83" s="305"/>
      <c r="D83" s="332"/>
      <c r="E83" s="333"/>
      <c r="F83" s="561"/>
      <c r="G83" s="602"/>
    </row>
    <row r="84" spans="1:7" s="147" customFormat="1" ht="15" x14ac:dyDescent="0.2">
      <c r="A84" s="470">
        <v>57</v>
      </c>
      <c r="B84" s="525"/>
      <c r="C84" s="305"/>
      <c r="D84" s="332"/>
      <c r="E84" s="333"/>
      <c r="F84" s="561"/>
      <c r="G84" s="602"/>
    </row>
    <row r="85" spans="1:7" s="147" customFormat="1" ht="15" x14ac:dyDescent="0.2">
      <c r="A85" s="470">
        <v>58</v>
      </c>
      <c r="B85" s="525"/>
      <c r="C85" s="305"/>
      <c r="D85" s="332"/>
      <c r="E85" s="333"/>
      <c r="F85" s="561"/>
      <c r="G85" s="602"/>
    </row>
    <row r="86" spans="1:7" s="147" customFormat="1" ht="15" x14ac:dyDescent="0.2">
      <c r="A86" s="470">
        <v>59</v>
      </c>
      <c r="B86" s="525"/>
      <c r="C86" s="305"/>
      <c r="D86" s="332"/>
      <c r="E86" s="333"/>
      <c r="F86" s="561"/>
      <c r="G86" s="602"/>
    </row>
    <row r="87" spans="1:7" s="147" customFormat="1" ht="15" x14ac:dyDescent="0.2">
      <c r="A87" s="470">
        <v>60</v>
      </c>
      <c r="B87" s="525"/>
      <c r="C87" s="305"/>
      <c r="D87" s="332"/>
      <c r="E87" s="333"/>
      <c r="F87" s="561"/>
      <c r="G87" s="602"/>
    </row>
    <row r="88" spans="1:7" s="147" customFormat="1" ht="15" x14ac:dyDescent="0.2">
      <c r="A88" s="470">
        <v>61</v>
      </c>
      <c r="B88" s="525"/>
      <c r="C88" s="305"/>
      <c r="D88" s="332"/>
      <c r="E88" s="333"/>
      <c r="F88" s="561"/>
      <c r="G88" s="602"/>
    </row>
    <row r="89" spans="1:7" s="147" customFormat="1" ht="15" x14ac:dyDescent="0.2">
      <c r="A89" s="470">
        <v>62</v>
      </c>
      <c r="B89" s="525"/>
      <c r="C89" s="305"/>
      <c r="D89" s="332"/>
      <c r="E89" s="333"/>
      <c r="F89" s="561"/>
      <c r="G89" s="602"/>
    </row>
    <row r="90" spans="1:7" s="147" customFormat="1" ht="15" x14ac:dyDescent="0.2">
      <c r="A90" s="470">
        <v>63</v>
      </c>
      <c r="B90" s="525"/>
      <c r="C90" s="305"/>
      <c r="D90" s="332"/>
      <c r="E90" s="333"/>
      <c r="F90" s="561"/>
      <c r="G90" s="602"/>
    </row>
    <row r="91" spans="1:7" s="147" customFormat="1" ht="15" x14ac:dyDescent="0.2">
      <c r="A91" s="470">
        <v>64</v>
      </c>
      <c r="B91" s="525"/>
      <c r="C91" s="305"/>
      <c r="D91" s="332"/>
      <c r="E91" s="333"/>
      <c r="F91" s="561"/>
      <c r="G91" s="602"/>
    </row>
    <row r="92" spans="1:7" s="147" customFormat="1" ht="15" x14ac:dyDescent="0.2">
      <c r="A92" s="470">
        <v>65</v>
      </c>
      <c r="B92" s="525"/>
      <c r="C92" s="305"/>
      <c r="D92" s="332"/>
      <c r="E92" s="333"/>
      <c r="F92" s="561"/>
      <c r="G92" s="602"/>
    </row>
    <row r="93" spans="1:7" s="147" customFormat="1" ht="15" x14ac:dyDescent="0.2">
      <c r="A93" s="470">
        <v>66</v>
      </c>
      <c r="B93" s="525"/>
      <c r="C93" s="305"/>
      <c r="D93" s="332"/>
      <c r="E93" s="333"/>
      <c r="F93" s="561"/>
      <c r="G93" s="602"/>
    </row>
    <row r="94" spans="1:7" s="147" customFormat="1" ht="15" x14ac:dyDescent="0.2">
      <c r="A94" s="470">
        <v>67</v>
      </c>
      <c r="B94" s="525"/>
      <c r="C94" s="305"/>
      <c r="D94" s="332"/>
      <c r="E94" s="333"/>
      <c r="F94" s="561"/>
      <c r="G94" s="602"/>
    </row>
    <row r="95" spans="1:7" s="147" customFormat="1" ht="15" x14ac:dyDescent="0.2">
      <c r="A95" s="470">
        <v>68</v>
      </c>
      <c r="B95" s="525"/>
      <c r="C95" s="305"/>
      <c r="D95" s="332"/>
      <c r="E95" s="333"/>
      <c r="F95" s="561"/>
      <c r="G95" s="602"/>
    </row>
    <row r="96" spans="1:7" s="147" customFormat="1" ht="15" x14ac:dyDescent="0.2">
      <c r="A96" s="470">
        <v>69</v>
      </c>
      <c r="B96" s="525"/>
      <c r="C96" s="305"/>
      <c r="D96" s="332"/>
      <c r="E96" s="333"/>
      <c r="F96" s="561"/>
      <c r="G96" s="602"/>
    </row>
    <row r="97" spans="1:7" s="147" customFormat="1" ht="15" x14ac:dyDescent="0.2">
      <c r="A97" s="470">
        <v>70</v>
      </c>
      <c r="B97" s="525"/>
      <c r="C97" s="305"/>
      <c r="D97" s="332"/>
      <c r="E97" s="333"/>
      <c r="F97" s="561"/>
      <c r="G97" s="602"/>
    </row>
    <row r="98" spans="1:7" s="147" customFormat="1" ht="15" x14ac:dyDescent="0.2">
      <c r="A98" s="470">
        <v>71</v>
      </c>
      <c r="B98" s="525"/>
      <c r="C98" s="305"/>
      <c r="D98" s="332"/>
      <c r="E98" s="333"/>
      <c r="F98" s="561"/>
      <c r="G98" s="602"/>
    </row>
    <row r="99" spans="1:7" s="147" customFormat="1" ht="15" x14ac:dyDescent="0.2">
      <c r="A99" s="470">
        <v>72</v>
      </c>
      <c r="B99" s="525"/>
      <c r="C99" s="305"/>
      <c r="D99" s="332"/>
      <c r="E99" s="333"/>
      <c r="F99" s="561"/>
      <c r="G99" s="602"/>
    </row>
    <row r="100" spans="1:7" s="147" customFormat="1" ht="15" x14ac:dyDescent="0.2">
      <c r="A100" s="470">
        <v>73</v>
      </c>
      <c r="B100" s="525"/>
      <c r="C100" s="305"/>
      <c r="D100" s="332"/>
      <c r="E100" s="333"/>
      <c r="F100" s="561"/>
      <c r="G100" s="602"/>
    </row>
    <row r="101" spans="1:7" s="147" customFormat="1" ht="15" x14ac:dyDescent="0.2">
      <c r="A101" s="470">
        <v>74</v>
      </c>
      <c r="B101" s="525"/>
      <c r="C101" s="305"/>
      <c r="D101" s="332"/>
      <c r="E101" s="333"/>
      <c r="F101" s="561"/>
      <c r="G101" s="602"/>
    </row>
    <row r="102" spans="1:7" s="147" customFormat="1" ht="15" x14ac:dyDescent="0.2">
      <c r="A102" s="470">
        <v>75</v>
      </c>
      <c r="B102" s="525"/>
      <c r="C102" s="305"/>
      <c r="D102" s="332"/>
      <c r="E102" s="333"/>
      <c r="F102" s="561"/>
      <c r="G102" s="602"/>
    </row>
    <row r="103" spans="1:7" s="147" customFormat="1" ht="15" x14ac:dyDescent="0.2">
      <c r="A103" s="470">
        <v>76</v>
      </c>
      <c r="B103" s="525"/>
      <c r="C103" s="305"/>
      <c r="D103" s="332"/>
      <c r="E103" s="333"/>
      <c r="F103" s="561"/>
      <c r="G103" s="602"/>
    </row>
    <row r="104" spans="1:7" s="147" customFormat="1" ht="15" x14ac:dyDescent="0.2">
      <c r="A104" s="470">
        <v>77</v>
      </c>
      <c r="B104" s="525"/>
      <c r="C104" s="305"/>
      <c r="D104" s="332"/>
      <c r="E104" s="333"/>
      <c r="F104" s="561"/>
      <c r="G104" s="602"/>
    </row>
    <row r="105" spans="1:7" s="147" customFormat="1" ht="15" x14ac:dyDescent="0.2">
      <c r="A105" s="470">
        <v>78</v>
      </c>
      <c r="B105" s="525"/>
      <c r="C105" s="305"/>
      <c r="D105" s="332"/>
      <c r="E105" s="333"/>
      <c r="F105" s="561"/>
      <c r="G105" s="602"/>
    </row>
    <row r="106" spans="1:7" s="147" customFormat="1" ht="15" x14ac:dyDescent="0.2">
      <c r="A106" s="470">
        <v>79</v>
      </c>
      <c r="B106" s="525"/>
      <c r="C106" s="305"/>
      <c r="D106" s="332"/>
      <c r="E106" s="333"/>
      <c r="F106" s="561"/>
      <c r="G106" s="602"/>
    </row>
    <row r="107" spans="1:7" s="147" customFormat="1" ht="15" x14ac:dyDescent="0.2">
      <c r="A107" s="470">
        <v>80</v>
      </c>
      <c r="B107" s="525"/>
      <c r="C107" s="305"/>
      <c r="D107" s="332"/>
      <c r="E107" s="333"/>
      <c r="F107" s="561"/>
      <c r="G107" s="602"/>
    </row>
    <row r="108" spans="1:7" s="147" customFormat="1" ht="15" x14ac:dyDescent="0.2">
      <c r="A108" s="470">
        <v>81</v>
      </c>
      <c r="B108" s="525"/>
      <c r="C108" s="305"/>
      <c r="D108" s="332"/>
      <c r="E108" s="333"/>
      <c r="F108" s="561"/>
      <c r="G108" s="602"/>
    </row>
    <row r="109" spans="1:7" s="147" customFormat="1" ht="15" x14ac:dyDescent="0.2">
      <c r="A109" s="470">
        <v>82</v>
      </c>
      <c r="B109" s="525"/>
      <c r="C109" s="305"/>
      <c r="D109" s="332"/>
      <c r="E109" s="333"/>
      <c r="F109" s="561"/>
      <c r="G109" s="602"/>
    </row>
    <row r="110" spans="1:7" s="147" customFormat="1" ht="15" x14ac:dyDescent="0.2">
      <c r="A110" s="470">
        <v>83</v>
      </c>
      <c r="B110" s="525"/>
      <c r="C110" s="305"/>
      <c r="D110" s="332"/>
      <c r="E110" s="333"/>
      <c r="F110" s="561"/>
      <c r="G110" s="602"/>
    </row>
    <row r="111" spans="1:7" s="147" customFormat="1" ht="15" x14ac:dyDescent="0.2">
      <c r="A111" s="470">
        <v>84</v>
      </c>
      <c r="B111" s="525"/>
      <c r="C111" s="305"/>
      <c r="D111" s="332"/>
      <c r="E111" s="333"/>
      <c r="F111" s="561"/>
      <c r="G111" s="602"/>
    </row>
    <row r="112" spans="1:7" s="147" customFormat="1" ht="15" x14ac:dyDescent="0.2">
      <c r="A112" s="470">
        <v>85</v>
      </c>
      <c r="B112" s="525"/>
      <c r="C112" s="305"/>
      <c r="D112" s="332"/>
      <c r="E112" s="333"/>
      <c r="F112" s="561"/>
      <c r="G112" s="602"/>
    </row>
    <row r="113" spans="1:7" s="147" customFormat="1" ht="15" x14ac:dyDescent="0.2">
      <c r="A113" s="470">
        <v>86</v>
      </c>
      <c r="B113" s="525"/>
      <c r="C113" s="305"/>
      <c r="D113" s="332"/>
      <c r="E113" s="333"/>
      <c r="F113" s="561"/>
      <c r="G113" s="602"/>
    </row>
    <row r="114" spans="1:7" s="147" customFormat="1" ht="15" x14ac:dyDescent="0.2">
      <c r="A114" s="470">
        <v>87</v>
      </c>
      <c r="B114" s="525"/>
      <c r="C114" s="305"/>
      <c r="D114" s="332"/>
      <c r="E114" s="333"/>
      <c r="F114" s="561"/>
      <c r="G114" s="602"/>
    </row>
    <row r="115" spans="1:7" s="147" customFormat="1" ht="15" x14ac:dyDescent="0.2">
      <c r="A115" s="470">
        <v>88</v>
      </c>
      <c r="B115" s="525"/>
      <c r="C115" s="305"/>
      <c r="D115" s="332"/>
      <c r="E115" s="333"/>
      <c r="F115" s="561"/>
      <c r="G115" s="602"/>
    </row>
    <row r="116" spans="1:7" s="147" customFormat="1" ht="15" x14ac:dyDescent="0.2">
      <c r="A116" s="470">
        <v>89</v>
      </c>
      <c r="B116" s="525"/>
      <c r="C116" s="305"/>
      <c r="D116" s="332"/>
      <c r="E116" s="333"/>
      <c r="F116" s="561"/>
      <c r="G116" s="602"/>
    </row>
    <row r="117" spans="1:7" s="147" customFormat="1" ht="15" x14ac:dyDescent="0.2">
      <c r="A117" s="470">
        <v>90</v>
      </c>
      <c r="B117" s="525"/>
      <c r="C117" s="305"/>
      <c r="D117" s="332"/>
      <c r="E117" s="333"/>
      <c r="F117" s="561"/>
      <c r="G117" s="602"/>
    </row>
    <row r="118" spans="1:7" s="147" customFormat="1" ht="15" x14ac:dyDescent="0.2">
      <c r="A118" s="470">
        <v>91</v>
      </c>
      <c r="B118" s="525"/>
      <c r="C118" s="305"/>
      <c r="D118" s="332"/>
      <c r="E118" s="333"/>
      <c r="F118" s="561"/>
      <c r="G118" s="602"/>
    </row>
    <row r="119" spans="1:7" s="147" customFormat="1" ht="15" x14ac:dyDescent="0.2">
      <c r="A119" s="470">
        <v>92</v>
      </c>
      <c r="B119" s="525"/>
      <c r="C119" s="305"/>
      <c r="D119" s="332"/>
      <c r="E119" s="333"/>
      <c r="F119" s="561"/>
      <c r="G119" s="602"/>
    </row>
    <row r="120" spans="1:7" s="147" customFormat="1" ht="15" x14ac:dyDescent="0.2">
      <c r="A120" s="470">
        <v>93</v>
      </c>
      <c r="B120" s="525"/>
      <c r="C120" s="305"/>
      <c r="D120" s="332"/>
      <c r="E120" s="333"/>
      <c r="F120" s="561"/>
      <c r="G120" s="602"/>
    </row>
    <row r="121" spans="1:7" s="147" customFormat="1" ht="15" x14ac:dyDescent="0.2">
      <c r="A121" s="470">
        <v>94</v>
      </c>
      <c r="B121" s="525"/>
      <c r="C121" s="305"/>
      <c r="D121" s="332"/>
      <c r="E121" s="333"/>
      <c r="F121" s="561"/>
      <c r="G121" s="602"/>
    </row>
    <row r="122" spans="1:7" s="147" customFormat="1" ht="15" x14ac:dyDescent="0.2">
      <c r="A122" s="470">
        <v>95</v>
      </c>
      <c r="B122" s="525"/>
      <c r="C122" s="305"/>
      <c r="D122" s="332"/>
      <c r="E122" s="333"/>
      <c r="F122" s="561"/>
      <c r="G122" s="602"/>
    </row>
    <row r="123" spans="1:7" s="147" customFormat="1" ht="15" x14ac:dyDescent="0.2">
      <c r="A123" s="470">
        <v>96</v>
      </c>
      <c r="B123" s="525"/>
      <c r="C123" s="305"/>
      <c r="D123" s="332"/>
      <c r="E123" s="333"/>
      <c r="F123" s="561"/>
      <c r="G123" s="602"/>
    </row>
    <row r="124" spans="1:7" s="147" customFormat="1" ht="15" x14ac:dyDescent="0.2">
      <c r="A124" s="470">
        <v>97</v>
      </c>
      <c r="B124" s="525"/>
      <c r="C124" s="305"/>
      <c r="D124" s="332"/>
      <c r="E124" s="333"/>
      <c r="F124" s="561"/>
      <c r="G124" s="602"/>
    </row>
    <row r="125" spans="1:7" s="147" customFormat="1" ht="15" x14ac:dyDescent="0.2">
      <c r="A125" s="470">
        <v>98</v>
      </c>
      <c r="B125" s="525"/>
      <c r="C125" s="305"/>
      <c r="D125" s="332"/>
      <c r="E125" s="333"/>
      <c r="F125" s="561"/>
      <c r="G125" s="602"/>
    </row>
    <row r="126" spans="1:7" s="147" customFormat="1" ht="15" x14ac:dyDescent="0.2">
      <c r="A126" s="470">
        <v>99</v>
      </c>
      <c r="B126" s="525"/>
      <c r="C126" s="305"/>
      <c r="D126" s="332"/>
      <c r="E126" s="333"/>
      <c r="F126" s="561"/>
      <c r="G126" s="602"/>
    </row>
    <row r="127" spans="1:7" s="147" customFormat="1" ht="15" x14ac:dyDescent="0.2">
      <c r="A127" s="470">
        <v>100</v>
      </c>
      <c r="B127" s="525"/>
      <c r="C127" s="305"/>
      <c r="D127" s="332"/>
      <c r="E127" s="333"/>
      <c r="F127" s="561"/>
      <c r="G127" s="602"/>
    </row>
    <row r="128" spans="1:7" s="147" customFormat="1" ht="15" x14ac:dyDescent="0.2">
      <c r="A128" s="470">
        <v>101</v>
      </c>
      <c r="B128" s="525"/>
      <c r="C128" s="305"/>
      <c r="D128" s="332"/>
      <c r="E128" s="333"/>
      <c r="F128" s="561"/>
      <c r="G128" s="602"/>
    </row>
    <row r="129" spans="1:7" s="147" customFormat="1" ht="15" x14ac:dyDescent="0.2">
      <c r="A129" s="470">
        <v>102</v>
      </c>
      <c r="B129" s="525"/>
      <c r="C129" s="305"/>
      <c r="D129" s="332"/>
      <c r="E129" s="333"/>
      <c r="F129" s="561"/>
      <c r="G129" s="602"/>
    </row>
    <row r="130" spans="1:7" s="147" customFormat="1" ht="15" x14ac:dyDescent="0.2">
      <c r="A130" s="470">
        <v>103</v>
      </c>
      <c r="B130" s="525"/>
      <c r="C130" s="305"/>
      <c r="D130" s="332"/>
      <c r="E130" s="333"/>
      <c r="F130" s="561"/>
      <c r="G130" s="602"/>
    </row>
    <row r="131" spans="1:7" s="147" customFormat="1" ht="15" x14ac:dyDescent="0.2">
      <c r="A131" s="470">
        <v>104</v>
      </c>
      <c r="B131" s="525"/>
      <c r="C131" s="305"/>
      <c r="D131" s="332"/>
      <c r="E131" s="333"/>
      <c r="F131" s="561"/>
      <c r="G131" s="602"/>
    </row>
    <row r="132" spans="1:7" s="147" customFormat="1" ht="15" x14ac:dyDescent="0.2">
      <c r="A132" s="470">
        <v>105</v>
      </c>
      <c r="B132" s="525"/>
      <c r="C132" s="305"/>
      <c r="D132" s="332"/>
      <c r="E132" s="333"/>
      <c r="F132" s="561"/>
      <c r="G132" s="602"/>
    </row>
    <row r="133" spans="1:7" s="147" customFormat="1" ht="15" x14ac:dyDescent="0.2">
      <c r="A133" s="470">
        <v>106</v>
      </c>
      <c r="B133" s="525"/>
      <c r="C133" s="305"/>
      <c r="D133" s="332"/>
      <c r="E133" s="333"/>
      <c r="F133" s="561"/>
      <c r="G133" s="602"/>
    </row>
    <row r="134" spans="1:7" s="147" customFormat="1" ht="15" x14ac:dyDescent="0.2">
      <c r="A134" s="470">
        <v>107</v>
      </c>
      <c r="B134" s="525"/>
      <c r="C134" s="305"/>
      <c r="D134" s="332"/>
      <c r="E134" s="333"/>
      <c r="F134" s="561"/>
      <c r="G134" s="602"/>
    </row>
    <row r="135" spans="1:7" s="147" customFormat="1" ht="15" x14ac:dyDescent="0.2">
      <c r="A135" s="470">
        <v>108</v>
      </c>
      <c r="B135" s="525"/>
      <c r="C135" s="305"/>
      <c r="D135" s="332"/>
      <c r="E135" s="333"/>
      <c r="F135" s="561"/>
      <c r="G135" s="602"/>
    </row>
    <row r="136" spans="1:7" s="147" customFormat="1" ht="15" x14ac:dyDescent="0.2">
      <c r="A136" s="470">
        <v>109</v>
      </c>
      <c r="B136" s="525"/>
      <c r="C136" s="305"/>
      <c r="D136" s="332"/>
      <c r="E136" s="333"/>
      <c r="F136" s="561"/>
      <c r="G136" s="602"/>
    </row>
    <row r="137" spans="1:7" s="147" customFormat="1" ht="15" x14ac:dyDescent="0.2">
      <c r="A137" s="470">
        <v>110</v>
      </c>
      <c r="B137" s="525"/>
      <c r="C137" s="305"/>
      <c r="D137" s="332"/>
      <c r="E137" s="333"/>
      <c r="F137" s="561"/>
      <c r="G137" s="602"/>
    </row>
    <row r="138" spans="1:7" s="147" customFormat="1" ht="15" x14ac:dyDescent="0.2">
      <c r="A138" s="470">
        <v>111</v>
      </c>
      <c r="B138" s="525"/>
      <c r="C138" s="305"/>
      <c r="D138" s="332"/>
      <c r="E138" s="333"/>
      <c r="F138" s="561"/>
      <c r="G138" s="602"/>
    </row>
    <row r="139" spans="1:7" s="147" customFormat="1" ht="15" x14ac:dyDescent="0.2">
      <c r="A139" s="470">
        <v>112</v>
      </c>
      <c r="B139" s="525"/>
      <c r="C139" s="305"/>
      <c r="D139" s="332"/>
      <c r="E139" s="333"/>
      <c r="F139" s="561"/>
      <c r="G139" s="602"/>
    </row>
    <row r="140" spans="1:7" s="147" customFormat="1" ht="15" x14ac:dyDescent="0.2">
      <c r="A140" s="470">
        <v>113</v>
      </c>
      <c r="B140" s="525"/>
      <c r="C140" s="305"/>
      <c r="D140" s="332"/>
      <c r="E140" s="333"/>
      <c r="F140" s="561"/>
      <c r="G140" s="602"/>
    </row>
    <row r="141" spans="1:7" s="147" customFormat="1" ht="15" x14ac:dyDescent="0.2">
      <c r="A141" s="470">
        <v>114</v>
      </c>
      <c r="B141" s="525"/>
      <c r="C141" s="305"/>
      <c r="D141" s="332"/>
      <c r="E141" s="333"/>
      <c r="F141" s="561"/>
      <c r="G141" s="602"/>
    </row>
    <row r="142" spans="1:7" s="147" customFormat="1" ht="15" x14ac:dyDescent="0.2">
      <c r="A142" s="470">
        <v>115</v>
      </c>
      <c r="B142" s="525"/>
      <c r="C142" s="305"/>
      <c r="D142" s="332"/>
      <c r="E142" s="333"/>
      <c r="F142" s="561"/>
      <c r="G142" s="602"/>
    </row>
    <row r="143" spans="1:7" s="147" customFormat="1" ht="15" x14ac:dyDescent="0.2">
      <c r="A143" s="470">
        <v>116</v>
      </c>
      <c r="B143" s="525"/>
      <c r="C143" s="305"/>
      <c r="D143" s="332"/>
      <c r="E143" s="333"/>
      <c r="F143" s="561"/>
      <c r="G143" s="602"/>
    </row>
    <row r="144" spans="1:7" s="147" customFormat="1" ht="15" x14ac:dyDescent="0.2">
      <c r="A144" s="470">
        <v>117</v>
      </c>
      <c r="B144" s="525"/>
      <c r="C144" s="305"/>
      <c r="D144" s="332"/>
      <c r="E144" s="333"/>
      <c r="F144" s="561"/>
      <c r="G144" s="602"/>
    </row>
    <row r="145" spans="1:7" s="147" customFormat="1" ht="15" x14ac:dyDescent="0.2">
      <c r="A145" s="470">
        <v>118</v>
      </c>
      <c r="B145" s="525"/>
      <c r="C145" s="305"/>
      <c r="D145" s="332"/>
      <c r="E145" s="333"/>
      <c r="F145" s="561"/>
      <c r="G145" s="602"/>
    </row>
    <row r="146" spans="1:7" s="147" customFormat="1" ht="15" x14ac:dyDescent="0.2">
      <c r="A146" s="470">
        <v>119</v>
      </c>
      <c r="B146" s="525"/>
      <c r="C146" s="305"/>
      <c r="D146" s="332"/>
      <c r="E146" s="333"/>
      <c r="F146" s="561"/>
      <c r="G146" s="602"/>
    </row>
    <row r="147" spans="1:7" s="147" customFormat="1" ht="15" x14ac:dyDescent="0.2">
      <c r="A147" s="470">
        <v>120</v>
      </c>
      <c r="B147" s="525"/>
      <c r="C147" s="305"/>
      <c r="D147" s="332"/>
      <c r="E147" s="333"/>
      <c r="F147" s="561"/>
      <c r="G147" s="602"/>
    </row>
    <row r="148" spans="1:7" s="147" customFormat="1" ht="15" x14ac:dyDescent="0.2">
      <c r="A148" s="470">
        <v>121</v>
      </c>
      <c r="B148" s="525"/>
      <c r="C148" s="305"/>
      <c r="D148" s="332"/>
      <c r="E148" s="333"/>
      <c r="F148" s="561"/>
      <c r="G148" s="602"/>
    </row>
    <row r="149" spans="1:7" s="147" customFormat="1" ht="15" x14ac:dyDescent="0.2">
      <c r="A149" s="470">
        <v>122</v>
      </c>
      <c r="B149" s="525"/>
      <c r="C149" s="305"/>
      <c r="D149" s="332"/>
      <c r="E149" s="333"/>
      <c r="F149" s="561"/>
      <c r="G149" s="602"/>
    </row>
    <row r="150" spans="1:7" s="147" customFormat="1" ht="15" x14ac:dyDescent="0.2">
      <c r="A150" s="470">
        <v>123</v>
      </c>
      <c r="B150" s="525"/>
      <c r="C150" s="305"/>
      <c r="D150" s="332"/>
      <c r="E150" s="333"/>
      <c r="F150" s="561"/>
      <c r="G150" s="602"/>
    </row>
    <row r="151" spans="1:7" s="147" customFormat="1" ht="15" x14ac:dyDescent="0.2">
      <c r="A151" s="470">
        <v>124</v>
      </c>
      <c r="B151" s="525"/>
      <c r="C151" s="305"/>
      <c r="D151" s="332"/>
      <c r="E151" s="333"/>
      <c r="F151" s="561"/>
      <c r="G151" s="602"/>
    </row>
    <row r="152" spans="1:7" s="147" customFormat="1" ht="15" x14ac:dyDescent="0.2">
      <c r="A152" s="470">
        <v>125</v>
      </c>
      <c r="B152" s="525"/>
      <c r="C152" s="305"/>
      <c r="D152" s="332"/>
      <c r="E152" s="333"/>
      <c r="F152" s="561"/>
      <c r="G152" s="602"/>
    </row>
    <row r="153" spans="1:7" s="147" customFormat="1" ht="15" x14ac:dyDescent="0.2">
      <c r="A153" s="470">
        <v>126</v>
      </c>
      <c r="B153" s="525"/>
      <c r="C153" s="305"/>
      <c r="D153" s="332"/>
      <c r="E153" s="333"/>
      <c r="F153" s="561"/>
      <c r="G153" s="602"/>
    </row>
    <row r="154" spans="1:7" s="147" customFormat="1" ht="15" x14ac:dyDescent="0.2">
      <c r="A154" s="470">
        <v>127</v>
      </c>
      <c r="B154" s="525"/>
      <c r="C154" s="305"/>
      <c r="D154" s="332"/>
      <c r="E154" s="333"/>
      <c r="F154" s="561"/>
      <c r="G154" s="602"/>
    </row>
    <row r="155" spans="1:7" s="147" customFormat="1" ht="15" x14ac:dyDescent="0.2">
      <c r="A155" s="470">
        <v>128</v>
      </c>
      <c r="B155" s="525"/>
      <c r="C155" s="305"/>
      <c r="D155" s="332"/>
      <c r="E155" s="333"/>
      <c r="F155" s="561"/>
      <c r="G155" s="602"/>
    </row>
    <row r="156" spans="1:7" s="147" customFormat="1" ht="15" x14ac:dyDescent="0.2">
      <c r="A156" s="470">
        <v>129</v>
      </c>
      <c r="B156" s="525"/>
      <c r="C156" s="305"/>
      <c r="D156" s="332"/>
      <c r="E156" s="333"/>
      <c r="F156" s="561"/>
      <c r="G156" s="602"/>
    </row>
    <row r="157" spans="1:7" s="147" customFormat="1" ht="15" x14ac:dyDescent="0.2">
      <c r="A157" s="470">
        <v>130</v>
      </c>
      <c r="B157" s="525"/>
      <c r="C157" s="305"/>
      <c r="D157" s="332"/>
      <c r="E157" s="333"/>
      <c r="F157" s="561"/>
      <c r="G157" s="602"/>
    </row>
    <row r="158" spans="1:7" s="147" customFormat="1" ht="15" x14ac:dyDescent="0.2">
      <c r="A158" s="470">
        <v>131</v>
      </c>
      <c r="B158" s="525"/>
      <c r="C158" s="305"/>
      <c r="D158" s="332"/>
      <c r="E158" s="333"/>
      <c r="F158" s="561"/>
      <c r="G158" s="602"/>
    </row>
    <row r="159" spans="1:7" s="147" customFormat="1" ht="15" x14ac:dyDescent="0.2">
      <c r="A159" s="470">
        <v>132</v>
      </c>
      <c r="B159" s="525"/>
      <c r="C159" s="305"/>
      <c r="D159" s="332"/>
      <c r="E159" s="333"/>
      <c r="F159" s="561"/>
      <c r="G159" s="602"/>
    </row>
    <row r="160" spans="1:7" s="147" customFormat="1" ht="15" x14ac:dyDescent="0.2">
      <c r="A160" s="470">
        <v>133</v>
      </c>
      <c r="B160" s="525"/>
      <c r="C160" s="305"/>
      <c r="D160" s="332"/>
      <c r="E160" s="333"/>
      <c r="F160" s="561"/>
      <c r="G160" s="602"/>
    </row>
    <row r="161" spans="1:7" s="147" customFormat="1" ht="15" x14ac:dyDescent="0.2">
      <c r="A161" s="470">
        <v>134</v>
      </c>
      <c r="B161" s="525"/>
      <c r="C161" s="305"/>
      <c r="D161" s="332"/>
      <c r="E161" s="333"/>
      <c r="F161" s="561"/>
      <c r="G161" s="602"/>
    </row>
    <row r="162" spans="1:7" s="147" customFormat="1" ht="15" x14ac:dyDescent="0.2">
      <c r="A162" s="470">
        <v>135</v>
      </c>
      <c r="B162" s="525"/>
      <c r="C162" s="305"/>
      <c r="D162" s="332"/>
      <c r="E162" s="333"/>
      <c r="F162" s="561"/>
      <c r="G162" s="602"/>
    </row>
    <row r="163" spans="1:7" s="147" customFormat="1" ht="15" x14ac:dyDescent="0.2">
      <c r="A163" s="470">
        <v>136</v>
      </c>
      <c r="B163" s="525"/>
      <c r="C163" s="305"/>
      <c r="D163" s="332"/>
      <c r="E163" s="333"/>
      <c r="F163" s="561"/>
      <c r="G163" s="602"/>
    </row>
    <row r="164" spans="1:7" s="147" customFormat="1" ht="15" x14ac:dyDescent="0.2">
      <c r="A164" s="470">
        <v>137</v>
      </c>
      <c r="B164" s="525"/>
      <c r="C164" s="305"/>
      <c r="D164" s="332"/>
      <c r="E164" s="333"/>
      <c r="F164" s="561"/>
      <c r="G164" s="602"/>
    </row>
    <row r="165" spans="1:7" s="147" customFormat="1" ht="15" x14ac:dyDescent="0.2">
      <c r="A165" s="470">
        <v>138</v>
      </c>
      <c r="B165" s="525"/>
      <c r="C165" s="305"/>
      <c r="D165" s="332"/>
      <c r="E165" s="333"/>
      <c r="F165" s="561"/>
      <c r="G165" s="602"/>
    </row>
    <row r="166" spans="1:7" s="147" customFormat="1" ht="15" x14ac:dyDescent="0.2">
      <c r="A166" s="470">
        <v>139</v>
      </c>
      <c r="B166" s="525"/>
      <c r="C166" s="305"/>
      <c r="D166" s="332"/>
      <c r="E166" s="333"/>
      <c r="F166" s="561"/>
      <c r="G166" s="602"/>
    </row>
    <row r="167" spans="1:7" s="147" customFormat="1" ht="15" x14ac:dyDescent="0.2">
      <c r="A167" s="470">
        <v>140</v>
      </c>
      <c r="B167" s="525"/>
      <c r="C167" s="305"/>
      <c r="D167" s="332"/>
      <c r="E167" s="333"/>
      <c r="F167" s="561"/>
      <c r="G167" s="602"/>
    </row>
    <row r="168" spans="1:7" s="147" customFormat="1" ht="15" x14ac:dyDescent="0.2">
      <c r="A168" s="470">
        <v>141</v>
      </c>
      <c r="B168" s="525"/>
      <c r="C168" s="305"/>
      <c r="D168" s="332"/>
      <c r="E168" s="333"/>
      <c r="F168" s="561"/>
      <c r="G168" s="602"/>
    </row>
    <row r="169" spans="1:7" s="147" customFormat="1" ht="15" x14ac:dyDescent="0.2">
      <c r="A169" s="470">
        <v>142</v>
      </c>
      <c r="B169" s="525"/>
      <c r="C169" s="305"/>
      <c r="D169" s="332"/>
      <c r="E169" s="333"/>
      <c r="F169" s="561"/>
      <c r="G169" s="602"/>
    </row>
    <row r="170" spans="1:7" s="147" customFormat="1" ht="15" x14ac:dyDescent="0.2">
      <c r="A170" s="470">
        <v>143</v>
      </c>
      <c r="B170" s="525"/>
      <c r="C170" s="305"/>
      <c r="D170" s="332"/>
      <c r="E170" s="333"/>
      <c r="F170" s="561"/>
      <c r="G170" s="602"/>
    </row>
    <row r="171" spans="1:7" s="147" customFormat="1" ht="15" x14ac:dyDescent="0.2">
      <c r="A171" s="470">
        <v>144</v>
      </c>
      <c r="B171" s="525"/>
      <c r="C171" s="305"/>
      <c r="D171" s="332"/>
      <c r="E171" s="333"/>
      <c r="F171" s="561"/>
      <c r="G171" s="602"/>
    </row>
    <row r="172" spans="1:7" s="147" customFormat="1" ht="15" x14ac:dyDescent="0.2">
      <c r="A172" s="470">
        <v>145</v>
      </c>
      <c r="B172" s="525"/>
      <c r="C172" s="305"/>
      <c r="D172" s="332"/>
      <c r="E172" s="333"/>
      <c r="F172" s="561"/>
      <c r="G172" s="602"/>
    </row>
    <row r="173" spans="1:7" s="147" customFormat="1" ht="15" x14ac:dyDescent="0.2">
      <c r="A173" s="470">
        <v>146</v>
      </c>
      <c r="B173" s="525"/>
      <c r="C173" s="305"/>
      <c r="D173" s="332"/>
      <c r="E173" s="333"/>
      <c r="F173" s="561"/>
      <c r="G173" s="602"/>
    </row>
    <row r="174" spans="1:7" s="147" customFormat="1" ht="15" x14ac:dyDescent="0.2">
      <c r="A174" s="470">
        <v>147</v>
      </c>
      <c r="B174" s="525"/>
      <c r="C174" s="305"/>
      <c r="D174" s="332"/>
      <c r="E174" s="333"/>
      <c r="F174" s="561"/>
      <c r="G174" s="602"/>
    </row>
    <row r="175" spans="1:7" s="147" customFormat="1" ht="15" x14ac:dyDescent="0.2">
      <c r="A175" s="470">
        <v>148</v>
      </c>
      <c r="B175" s="525"/>
      <c r="C175" s="305"/>
      <c r="D175" s="332"/>
      <c r="E175" s="333"/>
      <c r="F175" s="561"/>
      <c r="G175" s="602"/>
    </row>
    <row r="176" spans="1:7" s="147" customFormat="1" ht="15" x14ac:dyDescent="0.2">
      <c r="A176" s="470">
        <v>149</v>
      </c>
      <c r="B176" s="525"/>
      <c r="C176" s="305"/>
      <c r="D176" s="332"/>
      <c r="E176" s="333"/>
      <c r="F176" s="561"/>
      <c r="G176" s="602"/>
    </row>
    <row r="177" spans="1:7" s="147" customFormat="1" ht="15" x14ac:dyDescent="0.2">
      <c r="A177" s="470">
        <v>150</v>
      </c>
      <c r="B177" s="525"/>
      <c r="C177" s="305"/>
      <c r="D177" s="332"/>
      <c r="E177" s="333"/>
      <c r="F177" s="561"/>
      <c r="G177" s="602"/>
    </row>
    <row r="178" spans="1:7" s="147" customFormat="1" ht="15" x14ac:dyDescent="0.2">
      <c r="A178" s="470">
        <v>151</v>
      </c>
      <c r="B178" s="525"/>
      <c r="C178" s="305"/>
      <c r="D178" s="332"/>
      <c r="E178" s="333"/>
      <c r="F178" s="561"/>
      <c r="G178" s="602"/>
    </row>
    <row r="179" spans="1:7" s="147" customFormat="1" ht="15" x14ac:dyDescent="0.2">
      <c r="A179" s="470">
        <v>152</v>
      </c>
      <c r="B179" s="525"/>
      <c r="C179" s="305"/>
      <c r="D179" s="332"/>
      <c r="E179" s="333"/>
      <c r="F179" s="561"/>
      <c r="G179" s="602"/>
    </row>
    <row r="180" spans="1:7" s="147" customFormat="1" ht="15" x14ac:dyDescent="0.2">
      <c r="A180" s="470">
        <v>153</v>
      </c>
      <c r="B180" s="525"/>
      <c r="C180" s="305"/>
      <c r="D180" s="332"/>
      <c r="E180" s="333"/>
      <c r="F180" s="561"/>
      <c r="G180" s="602"/>
    </row>
    <row r="181" spans="1:7" s="147" customFormat="1" ht="15" x14ac:dyDescent="0.2">
      <c r="A181" s="470">
        <v>154</v>
      </c>
      <c r="B181" s="525"/>
      <c r="C181" s="305"/>
      <c r="D181" s="332"/>
      <c r="E181" s="333"/>
      <c r="F181" s="561"/>
      <c r="G181" s="602"/>
    </row>
    <row r="182" spans="1:7" s="147" customFormat="1" ht="15" x14ac:dyDescent="0.2">
      <c r="A182" s="470">
        <v>155</v>
      </c>
      <c r="B182" s="525"/>
      <c r="C182" s="305"/>
      <c r="D182" s="332"/>
      <c r="E182" s="333"/>
      <c r="F182" s="561"/>
      <c r="G182" s="602"/>
    </row>
    <row r="183" spans="1:7" s="147" customFormat="1" ht="15" x14ac:dyDescent="0.2">
      <c r="A183" s="470">
        <v>156</v>
      </c>
      <c r="B183" s="525"/>
      <c r="C183" s="305"/>
      <c r="D183" s="332"/>
      <c r="E183" s="333"/>
      <c r="F183" s="561"/>
      <c r="G183" s="602"/>
    </row>
    <row r="184" spans="1:7" s="147" customFormat="1" ht="15" x14ac:dyDescent="0.2">
      <c r="A184" s="470">
        <v>157</v>
      </c>
      <c r="B184" s="525"/>
      <c r="C184" s="305"/>
      <c r="D184" s="332"/>
      <c r="E184" s="333"/>
      <c r="F184" s="561"/>
      <c r="G184" s="602"/>
    </row>
    <row r="185" spans="1:7" s="147" customFormat="1" ht="15" x14ac:dyDescent="0.2">
      <c r="A185" s="470">
        <v>158</v>
      </c>
      <c r="B185" s="525"/>
      <c r="C185" s="305"/>
      <c r="D185" s="332"/>
      <c r="E185" s="333"/>
      <c r="F185" s="561"/>
      <c r="G185" s="602"/>
    </row>
    <row r="186" spans="1:7" s="147" customFormat="1" ht="15" x14ac:dyDescent="0.2">
      <c r="A186" s="470">
        <v>159</v>
      </c>
      <c r="B186" s="525"/>
      <c r="C186" s="305"/>
      <c r="D186" s="332"/>
      <c r="E186" s="333"/>
      <c r="F186" s="561"/>
      <c r="G186" s="602"/>
    </row>
    <row r="187" spans="1:7" s="147" customFormat="1" ht="15" x14ac:dyDescent="0.2">
      <c r="A187" s="470">
        <v>160</v>
      </c>
      <c r="B187" s="525"/>
      <c r="C187" s="305"/>
      <c r="D187" s="332"/>
      <c r="E187" s="333"/>
      <c r="F187" s="561"/>
      <c r="G187" s="602"/>
    </row>
    <row r="188" spans="1:7" s="147" customFormat="1" ht="15" x14ac:dyDescent="0.2">
      <c r="A188" s="470">
        <v>161</v>
      </c>
      <c r="B188" s="525"/>
      <c r="C188" s="305"/>
      <c r="D188" s="332"/>
      <c r="E188" s="333"/>
      <c r="F188" s="561"/>
      <c r="G188" s="602"/>
    </row>
    <row r="189" spans="1:7" s="147" customFormat="1" ht="15" x14ac:dyDescent="0.2">
      <c r="A189" s="470">
        <v>162</v>
      </c>
      <c r="B189" s="525"/>
      <c r="C189" s="305"/>
      <c r="D189" s="332"/>
      <c r="E189" s="333"/>
      <c r="F189" s="561"/>
      <c r="G189" s="602"/>
    </row>
    <row r="190" spans="1:7" s="147" customFormat="1" ht="15" x14ac:dyDescent="0.2">
      <c r="A190" s="470">
        <v>163</v>
      </c>
      <c r="B190" s="525"/>
      <c r="C190" s="305"/>
      <c r="D190" s="332"/>
      <c r="E190" s="333"/>
      <c r="F190" s="561"/>
      <c r="G190" s="602"/>
    </row>
    <row r="191" spans="1:7" s="147" customFormat="1" ht="15" x14ac:dyDescent="0.2">
      <c r="A191" s="470">
        <v>164</v>
      </c>
      <c r="B191" s="525"/>
      <c r="C191" s="305"/>
      <c r="D191" s="332"/>
      <c r="E191" s="333"/>
      <c r="F191" s="561"/>
      <c r="G191" s="602"/>
    </row>
    <row r="192" spans="1:7" s="147" customFormat="1" ht="15" x14ac:dyDescent="0.2">
      <c r="A192" s="470">
        <v>165</v>
      </c>
      <c r="B192" s="525"/>
      <c r="C192" s="305"/>
      <c r="D192" s="332"/>
      <c r="E192" s="333"/>
      <c r="F192" s="561"/>
      <c r="G192" s="602"/>
    </row>
    <row r="193" spans="1:7" s="147" customFormat="1" ht="15" x14ac:dyDescent="0.2">
      <c r="A193" s="470">
        <v>166</v>
      </c>
      <c r="B193" s="525"/>
      <c r="C193" s="305"/>
      <c r="D193" s="332"/>
      <c r="E193" s="333"/>
      <c r="F193" s="561"/>
      <c r="G193" s="602"/>
    </row>
    <row r="194" spans="1:7" s="147" customFormat="1" ht="15" x14ac:dyDescent="0.2">
      <c r="A194" s="470">
        <v>167</v>
      </c>
      <c r="B194" s="525"/>
      <c r="C194" s="305"/>
      <c r="D194" s="332"/>
      <c r="E194" s="333"/>
      <c r="F194" s="561"/>
      <c r="G194" s="602"/>
    </row>
    <row r="195" spans="1:7" s="147" customFormat="1" ht="15" x14ac:dyDescent="0.2">
      <c r="A195" s="470">
        <v>168</v>
      </c>
      <c r="B195" s="525"/>
      <c r="C195" s="305"/>
      <c r="D195" s="332"/>
      <c r="E195" s="333"/>
      <c r="F195" s="561"/>
      <c r="G195" s="602"/>
    </row>
    <row r="196" spans="1:7" s="147" customFormat="1" ht="15" x14ac:dyDescent="0.2">
      <c r="A196" s="470">
        <v>169</v>
      </c>
      <c r="B196" s="525"/>
      <c r="C196" s="305"/>
      <c r="D196" s="332"/>
      <c r="E196" s="333"/>
      <c r="F196" s="561"/>
      <c r="G196" s="602"/>
    </row>
    <row r="197" spans="1:7" s="147" customFormat="1" ht="15" x14ac:dyDescent="0.2">
      <c r="A197" s="470">
        <v>170</v>
      </c>
      <c r="B197" s="525"/>
      <c r="C197" s="305"/>
      <c r="D197" s="332"/>
      <c r="E197" s="333"/>
      <c r="F197" s="561"/>
      <c r="G197" s="602"/>
    </row>
    <row r="198" spans="1:7" s="147" customFormat="1" ht="15" x14ac:dyDescent="0.2">
      <c r="A198" s="470">
        <v>171</v>
      </c>
      <c r="B198" s="525"/>
      <c r="C198" s="305"/>
      <c r="D198" s="332"/>
      <c r="E198" s="333"/>
      <c r="F198" s="561"/>
      <c r="G198" s="602"/>
    </row>
    <row r="199" spans="1:7" s="147" customFormat="1" ht="15" x14ac:dyDescent="0.2">
      <c r="A199" s="470">
        <v>172</v>
      </c>
      <c r="B199" s="525"/>
      <c r="C199" s="305"/>
      <c r="D199" s="332"/>
      <c r="E199" s="333"/>
      <c r="F199" s="561"/>
      <c r="G199" s="602"/>
    </row>
    <row r="200" spans="1:7" s="147" customFormat="1" ht="15" x14ac:dyDescent="0.2">
      <c r="A200" s="470">
        <v>173</v>
      </c>
      <c r="B200" s="525"/>
      <c r="C200" s="305"/>
      <c r="D200" s="332"/>
      <c r="E200" s="333"/>
      <c r="F200" s="561"/>
      <c r="G200" s="602"/>
    </row>
    <row r="201" spans="1:7" s="147" customFormat="1" ht="15" x14ac:dyDescent="0.2">
      <c r="A201" s="470">
        <v>174</v>
      </c>
      <c r="B201" s="525"/>
      <c r="C201" s="305"/>
      <c r="D201" s="332"/>
      <c r="E201" s="333"/>
      <c r="F201" s="561"/>
      <c r="G201" s="602"/>
    </row>
    <row r="202" spans="1:7" s="147" customFormat="1" ht="15" x14ac:dyDescent="0.2">
      <c r="A202" s="470">
        <v>175</v>
      </c>
      <c r="B202" s="525"/>
      <c r="C202" s="305"/>
      <c r="D202" s="332"/>
      <c r="E202" s="333"/>
      <c r="F202" s="561"/>
      <c r="G202" s="602"/>
    </row>
    <row r="203" spans="1:7" s="147" customFormat="1" ht="15" x14ac:dyDescent="0.2">
      <c r="A203" s="470">
        <v>176</v>
      </c>
      <c r="B203" s="525"/>
      <c r="C203" s="305"/>
      <c r="D203" s="332"/>
      <c r="E203" s="333"/>
      <c r="F203" s="561"/>
      <c r="G203" s="602"/>
    </row>
    <row r="204" spans="1:7" s="147" customFormat="1" ht="15" x14ac:dyDescent="0.2">
      <c r="A204" s="470">
        <v>177</v>
      </c>
      <c r="B204" s="525"/>
      <c r="C204" s="305"/>
      <c r="D204" s="332"/>
      <c r="E204" s="333"/>
      <c r="F204" s="561"/>
      <c r="G204" s="602"/>
    </row>
    <row r="205" spans="1:7" s="147" customFormat="1" ht="15" x14ac:dyDescent="0.2">
      <c r="A205" s="470">
        <v>178</v>
      </c>
      <c r="B205" s="525"/>
      <c r="C205" s="305"/>
      <c r="D205" s="332"/>
      <c r="E205" s="333"/>
      <c r="F205" s="561"/>
      <c r="G205" s="602"/>
    </row>
    <row r="206" spans="1:7" s="147" customFormat="1" ht="15" x14ac:dyDescent="0.2">
      <c r="A206" s="470">
        <v>179</v>
      </c>
      <c r="B206" s="525"/>
      <c r="C206" s="305"/>
      <c r="D206" s="332"/>
      <c r="E206" s="333"/>
      <c r="F206" s="561"/>
      <c r="G206" s="602"/>
    </row>
    <row r="207" spans="1:7" s="147" customFormat="1" ht="15" x14ac:dyDescent="0.2">
      <c r="A207" s="470">
        <v>180</v>
      </c>
      <c r="B207" s="525"/>
      <c r="C207" s="305"/>
      <c r="D207" s="332"/>
      <c r="E207" s="333"/>
      <c r="F207" s="561"/>
      <c r="G207" s="602"/>
    </row>
    <row r="208" spans="1:7" s="147" customFormat="1" ht="15" x14ac:dyDescent="0.2">
      <c r="A208" s="470">
        <v>181</v>
      </c>
      <c r="B208" s="525"/>
      <c r="C208" s="305"/>
      <c r="D208" s="332"/>
      <c r="E208" s="333"/>
      <c r="F208" s="561"/>
      <c r="G208" s="602"/>
    </row>
    <row r="209" spans="1:7" s="147" customFormat="1" ht="15" x14ac:dyDescent="0.2">
      <c r="A209" s="470">
        <v>182</v>
      </c>
      <c r="B209" s="525"/>
      <c r="C209" s="305"/>
      <c r="D209" s="332"/>
      <c r="E209" s="333"/>
      <c r="F209" s="561"/>
      <c r="G209" s="602"/>
    </row>
    <row r="210" spans="1:7" s="147" customFormat="1" ht="15" x14ac:dyDescent="0.2">
      <c r="A210" s="470">
        <v>183</v>
      </c>
      <c r="B210" s="525"/>
      <c r="C210" s="305"/>
      <c r="D210" s="332"/>
      <c r="E210" s="333"/>
      <c r="F210" s="561"/>
      <c r="G210" s="602"/>
    </row>
    <row r="211" spans="1:7" s="147" customFormat="1" ht="15" x14ac:dyDescent="0.2">
      <c r="A211" s="470">
        <v>184</v>
      </c>
      <c r="B211" s="525"/>
      <c r="C211" s="305"/>
      <c r="D211" s="332"/>
      <c r="E211" s="333"/>
      <c r="F211" s="561"/>
      <c r="G211" s="602"/>
    </row>
    <row r="212" spans="1:7" s="147" customFormat="1" ht="15" x14ac:dyDescent="0.2">
      <c r="A212" s="470">
        <v>185</v>
      </c>
      <c r="B212" s="525"/>
      <c r="C212" s="305"/>
      <c r="D212" s="332"/>
      <c r="E212" s="333"/>
      <c r="F212" s="561"/>
      <c r="G212" s="602"/>
    </row>
    <row r="213" spans="1:7" s="147" customFormat="1" ht="15" x14ac:dyDescent="0.2">
      <c r="A213" s="470">
        <v>186</v>
      </c>
      <c r="B213" s="525"/>
      <c r="C213" s="305"/>
      <c r="D213" s="332"/>
      <c r="E213" s="333"/>
      <c r="F213" s="561"/>
      <c r="G213" s="602"/>
    </row>
    <row r="214" spans="1:7" s="147" customFormat="1" ht="15" x14ac:dyDescent="0.2">
      <c r="A214" s="470">
        <v>187</v>
      </c>
      <c r="B214" s="525"/>
      <c r="C214" s="305"/>
      <c r="D214" s="332"/>
      <c r="E214" s="333"/>
      <c r="F214" s="561"/>
      <c r="G214" s="602"/>
    </row>
    <row r="215" spans="1:7" s="147" customFormat="1" ht="15" x14ac:dyDescent="0.2">
      <c r="A215" s="470">
        <v>188</v>
      </c>
      <c r="B215" s="525"/>
      <c r="C215" s="305"/>
      <c r="D215" s="332"/>
      <c r="E215" s="333"/>
      <c r="F215" s="561"/>
      <c r="G215" s="602"/>
    </row>
    <row r="216" spans="1:7" s="147" customFormat="1" ht="15" x14ac:dyDescent="0.2">
      <c r="A216" s="470">
        <v>189</v>
      </c>
      <c r="B216" s="525"/>
      <c r="C216" s="305"/>
      <c r="D216" s="332"/>
      <c r="E216" s="333"/>
      <c r="F216" s="561"/>
      <c r="G216" s="602"/>
    </row>
    <row r="217" spans="1:7" s="147" customFormat="1" ht="15" x14ac:dyDescent="0.2">
      <c r="A217" s="470">
        <v>190</v>
      </c>
      <c r="B217" s="525"/>
      <c r="C217" s="305"/>
      <c r="D217" s="332"/>
      <c r="E217" s="333"/>
      <c r="F217" s="561"/>
      <c r="G217" s="602"/>
    </row>
    <row r="218" spans="1:7" s="147" customFormat="1" ht="15" x14ac:dyDescent="0.2">
      <c r="A218" s="470">
        <v>191</v>
      </c>
      <c r="B218" s="525"/>
      <c r="C218" s="305"/>
      <c r="D218" s="332"/>
      <c r="E218" s="333"/>
      <c r="F218" s="561"/>
      <c r="G218" s="602"/>
    </row>
    <row r="219" spans="1:7" s="147" customFormat="1" ht="15" x14ac:dyDescent="0.2">
      <c r="A219" s="470">
        <v>192</v>
      </c>
      <c r="B219" s="525"/>
      <c r="C219" s="305"/>
      <c r="D219" s="332"/>
      <c r="E219" s="333"/>
      <c r="F219" s="561"/>
      <c r="G219" s="602"/>
    </row>
    <row r="220" spans="1:7" s="147" customFormat="1" ht="15" x14ac:dyDescent="0.2">
      <c r="A220" s="470">
        <v>193</v>
      </c>
      <c r="B220" s="525"/>
      <c r="C220" s="305"/>
      <c r="D220" s="332"/>
      <c r="E220" s="333"/>
      <c r="F220" s="561"/>
      <c r="G220" s="602"/>
    </row>
    <row r="221" spans="1:7" s="147" customFormat="1" ht="15" x14ac:dyDescent="0.2">
      <c r="A221" s="470">
        <v>194</v>
      </c>
      <c r="B221" s="525"/>
      <c r="C221" s="305"/>
      <c r="D221" s="332"/>
      <c r="E221" s="333"/>
      <c r="F221" s="561"/>
      <c r="G221" s="602"/>
    </row>
    <row r="222" spans="1:7" s="147" customFormat="1" ht="15" x14ac:dyDescent="0.2">
      <c r="A222" s="470">
        <v>195</v>
      </c>
      <c r="B222" s="525"/>
      <c r="C222" s="305"/>
      <c r="D222" s="332"/>
      <c r="E222" s="333"/>
      <c r="F222" s="561"/>
      <c r="G222" s="602"/>
    </row>
    <row r="223" spans="1:7" s="147" customFormat="1" ht="15" x14ac:dyDescent="0.2">
      <c r="A223" s="470">
        <v>196</v>
      </c>
      <c r="B223" s="525"/>
      <c r="C223" s="305"/>
      <c r="D223" s="332"/>
      <c r="E223" s="333"/>
      <c r="F223" s="561"/>
      <c r="G223" s="602"/>
    </row>
    <row r="224" spans="1:7" s="147" customFormat="1" ht="15" x14ac:dyDescent="0.2">
      <c r="A224" s="470">
        <v>197</v>
      </c>
      <c r="B224" s="525"/>
      <c r="C224" s="305"/>
      <c r="D224" s="332"/>
      <c r="E224" s="333"/>
      <c r="F224" s="561"/>
      <c r="G224" s="602"/>
    </row>
    <row r="225" spans="1:7" s="147" customFormat="1" ht="15" x14ac:dyDescent="0.2">
      <c r="A225" s="470">
        <v>198</v>
      </c>
      <c r="B225" s="525"/>
      <c r="C225" s="305"/>
      <c r="D225" s="332"/>
      <c r="E225" s="333"/>
      <c r="F225" s="561"/>
      <c r="G225" s="602"/>
    </row>
    <row r="226" spans="1:7" s="147" customFormat="1" ht="15" x14ac:dyDescent="0.2">
      <c r="A226" s="470">
        <v>199</v>
      </c>
      <c r="B226" s="525"/>
      <c r="C226" s="305"/>
      <c r="D226" s="332"/>
      <c r="E226" s="333"/>
      <c r="F226" s="561"/>
      <c r="G226" s="602"/>
    </row>
    <row r="227" spans="1:7" s="147" customFormat="1" ht="15" x14ac:dyDescent="0.2">
      <c r="A227" s="470">
        <v>200</v>
      </c>
      <c r="B227" s="525"/>
      <c r="C227" s="305"/>
      <c r="D227" s="332"/>
      <c r="E227" s="333"/>
      <c r="F227" s="561"/>
      <c r="G227" s="602"/>
    </row>
    <row r="228" spans="1:7" s="147" customFormat="1" ht="15" x14ac:dyDescent="0.2">
      <c r="A228" s="470">
        <v>201</v>
      </c>
      <c r="B228" s="525"/>
      <c r="C228" s="305"/>
      <c r="D228" s="332"/>
      <c r="E228" s="333"/>
      <c r="F228" s="561"/>
      <c r="G228" s="602"/>
    </row>
    <row r="229" spans="1:7" s="147" customFormat="1" ht="15" x14ac:dyDescent="0.2">
      <c r="A229" s="470">
        <v>202</v>
      </c>
      <c r="B229" s="525"/>
      <c r="C229" s="305"/>
      <c r="D229" s="332"/>
      <c r="E229" s="333"/>
      <c r="F229" s="561"/>
      <c r="G229" s="602"/>
    </row>
    <row r="230" spans="1:7" s="147" customFormat="1" ht="15" x14ac:dyDescent="0.2">
      <c r="A230" s="470">
        <v>203</v>
      </c>
      <c r="B230" s="525"/>
      <c r="C230" s="305"/>
      <c r="D230" s="332"/>
      <c r="E230" s="333"/>
      <c r="F230" s="561"/>
      <c r="G230" s="602"/>
    </row>
    <row r="231" spans="1:7" s="147" customFormat="1" ht="15" x14ac:dyDescent="0.2">
      <c r="A231" s="470">
        <v>204</v>
      </c>
      <c r="B231" s="525"/>
      <c r="C231" s="305"/>
      <c r="D231" s="332"/>
      <c r="E231" s="333"/>
      <c r="F231" s="561"/>
      <c r="G231" s="602"/>
    </row>
    <row r="232" spans="1:7" s="147" customFormat="1" ht="15" x14ac:dyDescent="0.2">
      <c r="A232" s="470">
        <v>205</v>
      </c>
      <c r="B232" s="525"/>
      <c r="C232" s="305"/>
      <c r="D232" s="332"/>
      <c r="E232" s="333"/>
      <c r="F232" s="561"/>
      <c r="G232" s="602"/>
    </row>
    <row r="233" spans="1:7" s="147" customFormat="1" ht="15" x14ac:dyDescent="0.2">
      <c r="A233" s="470">
        <v>206</v>
      </c>
      <c r="B233" s="525"/>
      <c r="C233" s="305"/>
      <c r="D233" s="332"/>
      <c r="E233" s="333"/>
      <c r="F233" s="561"/>
      <c r="G233" s="602"/>
    </row>
    <row r="234" spans="1:7" s="147" customFormat="1" ht="15" x14ac:dyDescent="0.2">
      <c r="A234" s="470">
        <v>207</v>
      </c>
      <c r="B234" s="525"/>
      <c r="C234" s="305"/>
      <c r="D234" s="332"/>
      <c r="E234" s="333"/>
      <c r="F234" s="561"/>
      <c r="G234" s="602"/>
    </row>
    <row r="235" spans="1:7" s="147" customFormat="1" ht="15" x14ac:dyDescent="0.2">
      <c r="A235" s="470">
        <v>208</v>
      </c>
      <c r="B235" s="525"/>
      <c r="C235" s="305"/>
      <c r="D235" s="332"/>
      <c r="E235" s="333"/>
      <c r="F235" s="561"/>
      <c r="G235" s="602"/>
    </row>
    <row r="236" spans="1:7" s="147" customFormat="1" ht="15" x14ac:dyDescent="0.2">
      <c r="A236" s="470">
        <v>209</v>
      </c>
      <c r="B236" s="525"/>
      <c r="C236" s="305"/>
      <c r="D236" s="332"/>
      <c r="E236" s="333"/>
      <c r="F236" s="561"/>
      <c r="G236" s="602"/>
    </row>
    <row r="237" spans="1:7" s="147" customFormat="1" ht="15" x14ac:dyDescent="0.2">
      <c r="A237" s="470">
        <v>210</v>
      </c>
      <c r="B237" s="525"/>
      <c r="C237" s="305"/>
      <c r="D237" s="332"/>
      <c r="E237" s="333"/>
      <c r="F237" s="561"/>
      <c r="G237" s="602"/>
    </row>
    <row r="238" spans="1:7" s="147" customFormat="1" ht="15" x14ac:dyDescent="0.2">
      <c r="A238" s="470">
        <v>211</v>
      </c>
      <c r="B238" s="525"/>
      <c r="C238" s="305"/>
      <c r="D238" s="332"/>
      <c r="E238" s="333"/>
      <c r="F238" s="561"/>
      <c r="G238" s="602"/>
    </row>
    <row r="239" spans="1:7" s="147" customFormat="1" ht="15" x14ac:dyDescent="0.2">
      <c r="A239" s="470">
        <v>212</v>
      </c>
      <c r="B239" s="525"/>
      <c r="C239" s="305"/>
      <c r="D239" s="332"/>
      <c r="E239" s="333"/>
      <c r="F239" s="561"/>
      <c r="G239" s="602"/>
    </row>
    <row r="240" spans="1:7" s="147" customFormat="1" ht="15" x14ac:dyDescent="0.2">
      <c r="A240" s="470">
        <v>213</v>
      </c>
      <c r="B240" s="525"/>
      <c r="C240" s="305"/>
      <c r="D240" s="332"/>
      <c r="E240" s="333"/>
      <c r="F240" s="561"/>
      <c r="G240" s="602"/>
    </row>
    <row r="241" spans="1:7" s="147" customFormat="1" ht="15" x14ac:dyDescent="0.2">
      <c r="A241" s="470">
        <v>214</v>
      </c>
      <c r="B241" s="525"/>
      <c r="C241" s="305"/>
      <c r="D241" s="332"/>
      <c r="E241" s="333"/>
      <c r="F241" s="561"/>
      <c r="G241" s="602"/>
    </row>
    <row r="242" spans="1:7" s="147" customFormat="1" ht="15" x14ac:dyDescent="0.2">
      <c r="A242" s="470">
        <v>215</v>
      </c>
      <c r="B242" s="525"/>
      <c r="C242" s="305"/>
      <c r="D242" s="332"/>
      <c r="E242" s="333"/>
      <c r="F242" s="561"/>
      <c r="G242" s="602"/>
    </row>
    <row r="243" spans="1:7" s="147" customFormat="1" ht="15" x14ac:dyDescent="0.2">
      <c r="A243" s="470">
        <v>216</v>
      </c>
      <c r="B243" s="525"/>
      <c r="C243" s="305"/>
      <c r="D243" s="332"/>
      <c r="E243" s="333"/>
      <c r="F243" s="561"/>
      <c r="G243" s="602"/>
    </row>
    <row r="244" spans="1:7" s="147" customFormat="1" ht="15" x14ac:dyDescent="0.2">
      <c r="A244" s="470">
        <v>217</v>
      </c>
      <c r="B244" s="525"/>
      <c r="C244" s="305"/>
      <c r="D244" s="332"/>
      <c r="E244" s="333"/>
      <c r="F244" s="561"/>
      <c r="G244" s="602"/>
    </row>
    <row r="245" spans="1:7" s="147" customFormat="1" ht="15" x14ac:dyDescent="0.2">
      <c r="A245" s="470">
        <v>218</v>
      </c>
      <c r="B245" s="525"/>
      <c r="C245" s="305"/>
      <c r="D245" s="332"/>
      <c r="E245" s="333"/>
      <c r="F245" s="561"/>
      <c r="G245" s="602"/>
    </row>
    <row r="246" spans="1:7" s="147" customFormat="1" ht="15" x14ac:dyDescent="0.2">
      <c r="A246" s="470">
        <v>219</v>
      </c>
      <c r="B246" s="525"/>
      <c r="C246" s="305"/>
      <c r="D246" s="332"/>
      <c r="E246" s="333"/>
      <c r="F246" s="561"/>
      <c r="G246" s="602"/>
    </row>
    <row r="247" spans="1:7" s="147" customFormat="1" ht="15" x14ac:dyDescent="0.2">
      <c r="A247" s="470">
        <v>220</v>
      </c>
      <c r="B247" s="525"/>
      <c r="C247" s="305"/>
      <c r="D247" s="332"/>
      <c r="E247" s="333"/>
      <c r="F247" s="561"/>
      <c r="G247" s="602"/>
    </row>
    <row r="248" spans="1:7" s="147" customFormat="1" ht="15" x14ac:dyDescent="0.2">
      <c r="A248" s="470">
        <v>221</v>
      </c>
      <c r="B248" s="525"/>
      <c r="C248" s="305"/>
      <c r="D248" s="332"/>
      <c r="E248" s="333"/>
      <c r="F248" s="561"/>
      <c r="G248" s="602"/>
    </row>
    <row r="249" spans="1:7" s="147" customFormat="1" ht="15" x14ac:dyDescent="0.2">
      <c r="A249" s="470">
        <v>222</v>
      </c>
      <c r="B249" s="525"/>
      <c r="C249" s="305"/>
      <c r="D249" s="332"/>
      <c r="E249" s="333"/>
      <c r="F249" s="561"/>
      <c r="G249" s="602"/>
    </row>
    <row r="250" spans="1:7" s="147" customFormat="1" ht="15" x14ac:dyDescent="0.2">
      <c r="A250" s="470">
        <v>223</v>
      </c>
      <c r="B250" s="525"/>
      <c r="C250" s="305"/>
      <c r="D250" s="332"/>
      <c r="E250" s="333"/>
      <c r="F250" s="561"/>
      <c r="G250" s="602"/>
    </row>
    <row r="251" spans="1:7" s="147" customFormat="1" ht="15" x14ac:dyDescent="0.2">
      <c r="A251" s="470">
        <v>224</v>
      </c>
      <c r="B251" s="525"/>
      <c r="C251" s="305"/>
      <c r="D251" s="332"/>
      <c r="E251" s="333"/>
      <c r="F251" s="561"/>
      <c r="G251" s="602"/>
    </row>
    <row r="252" spans="1:7" s="147" customFormat="1" ht="15" x14ac:dyDescent="0.2">
      <c r="A252" s="470">
        <v>225</v>
      </c>
      <c r="B252" s="525"/>
      <c r="C252" s="305"/>
      <c r="D252" s="332"/>
      <c r="E252" s="333"/>
      <c r="F252" s="561"/>
      <c r="G252" s="602"/>
    </row>
    <row r="253" spans="1:7" s="147" customFormat="1" ht="15" x14ac:dyDescent="0.2">
      <c r="A253" s="470">
        <v>226</v>
      </c>
      <c r="B253" s="525"/>
      <c r="C253" s="305"/>
      <c r="D253" s="332"/>
      <c r="E253" s="333"/>
      <c r="F253" s="561"/>
      <c r="G253" s="602"/>
    </row>
    <row r="254" spans="1:7" s="147" customFormat="1" ht="15" x14ac:dyDescent="0.2">
      <c r="A254" s="470">
        <v>227</v>
      </c>
      <c r="B254" s="525"/>
      <c r="C254" s="305"/>
      <c r="D254" s="332"/>
      <c r="E254" s="333"/>
      <c r="F254" s="561"/>
      <c r="G254" s="602"/>
    </row>
    <row r="255" spans="1:7" s="147" customFormat="1" ht="15" x14ac:dyDescent="0.2">
      <c r="A255" s="470">
        <v>228</v>
      </c>
      <c r="B255" s="525"/>
      <c r="C255" s="305"/>
      <c r="D255" s="332"/>
      <c r="E255" s="333"/>
      <c r="F255" s="561"/>
      <c r="G255" s="602"/>
    </row>
    <row r="256" spans="1:7" s="147" customFormat="1" ht="15" x14ac:dyDescent="0.2">
      <c r="A256" s="470">
        <v>229</v>
      </c>
      <c r="B256" s="525"/>
      <c r="C256" s="305"/>
      <c r="D256" s="332"/>
      <c r="E256" s="333"/>
      <c r="F256" s="561"/>
      <c r="G256" s="602"/>
    </row>
    <row r="257" spans="1:7" s="147" customFormat="1" ht="15" x14ac:dyDescent="0.2">
      <c r="A257" s="470">
        <v>230</v>
      </c>
      <c r="B257" s="525"/>
      <c r="C257" s="305"/>
      <c r="D257" s="332"/>
      <c r="E257" s="333"/>
      <c r="F257" s="561"/>
      <c r="G257" s="602"/>
    </row>
    <row r="258" spans="1:7" s="147" customFormat="1" ht="15" x14ac:dyDescent="0.2">
      <c r="A258" s="470">
        <v>231</v>
      </c>
      <c r="B258" s="525"/>
      <c r="C258" s="305"/>
      <c r="D258" s="332"/>
      <c r="E258" s="333"/>
      <c r="F258" s="561"/>
      <c r="G258" s="602"/>
    </row>
    <row r="259" spans="1:7" s="147" customFormat="1" ht="15" x14ac:dyDescent="0.2">
      <c r="A259" s="470">
        <v>232</v>
      </c>
      <c r="B259" s="525"/>
      <c r="C259" s="305"/>
      <c r="D259" s="332"/>
      <c r="E259" s="333"/>
      <c r="F259" s="561"/>
      <c r="G259" s="602"/>
    </row>
    <row r="260" spans="1:7" s="147" customFormat="1" ht="15" x14ac:dyDescent="0.2">
      <c r="A260" s="470">
        <v>233</v>
      </c>
      <c r="B260" s="525"/>
      <c r="C260" s="305"/>
      <c r="D260" s="332"/>
      <c r="E260" s="333"/>
      <c r="F260" s="561"/>
      <c r="G260" s="602"/>
    </row>
    <row r="261" spans="1:7" s="147" customFormat="1" ht="15" x14ac:dyDescent="0.2">
      <c r="A261" s="470">
        <v>234</v>
      </c>
      <c r="B261" s="525"/>
      <c r="C261" s="305"/>
      <c r="D261" s="332"/>
      <c r="E261" s="333"/>
      <c r="F261" s="561"/>
      <c r="G261" s="602"/>
    </row>
    <row r="262" spans="1:7" s="147" customFormat="1" ht="15" x14ac:dyDescent="0.2">
      <c r="A262" s="470">
        <v>235</v>
      </c>
      <c r="B262" s="525"/>
      <c r="C262" s="305"/>
      <c r="D262" s="332"/>
      <c r="E262" s="333"/>
      <c r="F262" s="561"/>
      <c r="G262" s="602"/>
    </row>
    <row r="263" spans="1:7" s="147" customFormat="1" ht="15" x14ac:dyDescent="0.2">
      <c r="A263" s="470">
        <v>236</v>
      </c>
      <c r="B263" s="525"/>
      <c r="C263" s="305"/>
      <c r="D263" s="332"/>
      <c r="E263" s="333"/>
      <c r="F263" s="561"/>
      <c r="G263" s="602"/>
    </row>
    <row r="264" spans="1:7" s="147" customFormat="1" ht="15" x14ac:dyDescent="0.2">
      <c r="A264" s="470">
        <v>237</v>
      </c>
      <c r="B264" s="525"/>
      <c r="C264" s="305"/>
      <c r="D264" s="332"/>
      <c r="E264" s="333"/>
      <c r="F264" s="561"/>
      <c r="G264" s="602"/>
    </row>
    <row r="265" spans="1:7" s="147" customFormat="1" ht="15" x14ac:dyDescent="0.2">
      <c r="A265" s="470">
        <v>238</v>
      </c>
      <c r="B265" s="525"/>
      <c r="C265" s="305"/>
      <c r="D265" s="332"/>
      <c r="E265" s="333"/>
      <c r="F265" s="561"/>
      <c r="G265" s="602"/>
    </row>
    <row r="266" spans="1:7" s="147" customFormat="1" ht="15" x14ac:dyDescent="0.2">
      <c r="A266" s="470">
        <v>239</v>
      </c>
      <c r="B266" s="525"/>
      <c r="C266" s="305"/>
      <c r="D266" s="332"/>
      <c r="E266" s="333"/>
      <c r="F266" s="561"/>
      <c r="G266" s="602"/>
    </row>
    <row r="267" spans="1:7" s="147" customFormat="1" ht="15" x14ac:dyDescent="0.2">
      <c r="A267" s="470">
        <v>240</v>
      </c>
      <c r="B267" s="525"/>
      <c r="C267" s="305"/>
      <c r="D267" s="332"/>
      <c r="E267" s="333"/>
      <c r="F267" s="561"/>
      <c r="G267" s="602"/>
    </row>
    <row r="268" spans="1:7" s="147" customFormat="1" ht="15" x14ac:dyDescent="0.2">
      <c r="A268" s="470">
        <v>241</v>
      </c>
      <c r="B268" s="525"/>
      <c r="C268" s="305"/>
      <c r="D268" s="332"/>
      <c r="E268" s="333"/>
      <c r="F268" s="561"/>
      <c r="G268" s="602"/>
    </row>
    <row r="269" spans="1:7" s="147" customFormat="1" ht="15" x14ac:dyDescent="0.2">
      <c r="A269" s="470">
        <v>242</v>
      </c>
      <c r="B269" s="525"/>
      <c r="C269" s="305"/>
      <c r="D269" s="332"/>
      <c r="E269" s="333"/>
      <c r="F269" s="561"/>
      <c r="G269" s="602"/>
    </row>
    <row r="270" spans="1:7" s="147" customFormat="1" ht="15" x14ac:dyDescent="0.2">
      <c r="A270" s="470">
        <v>243</v>
      </c>
      <c r="B270" s="525"/>
      <c r="C270" s="305"/>
      <c r="D270" s="332"/>
      <c r="E270" s="333"/>
      <c r="F270" s="561"/>
      <c r="G270" s="602"/>
    </row>
    <row r="271" spans="1:7" s="147" customFormat="1" ht="15" x14ac:dyDescent="0.2">
      <c r="A271" s="470">
        <v>244</v>
      </c>
      <c r="B271" s="525"/>
      <c r="C271" s="305"/>
      <c r="D271" s="332"/>
      <c r="E271" s="333"/>
      <c r="F271" s="561"/>
      <c r="G271" s="602"/>
    </row>
    <row r="272" spans="1:7" s="147" customFormat="1" ht="15" x14ac:dyDescent="0.2">
      <c r="A272" s="470">
        <v>245</v>
      </c>
      <c r="B272" s="525"/>
      <c r="C272" s="305"/>
      <c r="D272" s="332"/>
      <c r="E272" s="333"/>
      <c r="F272" s="561"/>
      <c r="G272" s="602"/>
    </row>
    <row r="273" spans="1:7" s="147" customFormat="1" ht="15" x14ac:dyDescent="0.2">
      <c r="A273" s="470">
        <v>246</v>
      </c>
      <c r="B273" s="525"/>
      <c r="C273" s="305"/>
      <c r="D273" s="332"/>
      <c r="E273" s="333"/>
      <c r="F273" s="561"/>
      <c r="G273" s="602"/>
    </row>
    <row r="274" spans="1:7" s="147" customFormat="1" ht="15" x14ac:dyDescent="0.2">
      <c r="A274" s="470">
        <v>247</v>
      </c>
      <c r="B274" s="525"/>
      <c r="C274" s="305"/>
      <c r="D274" s="332"/>
      <c r="E274" s="333"/>
      <c r="F274" s="561"/>
      <c r="G274" s="602"/>
    </row>
    <row r="275" spans="1:7" s="147" customFormat="1" ht="15" x14ac:dyDescent="0.2">
      <c r="A275" s="470">
        <v>248</v>
      </c>
      <c r="B275" s="525"/>
      <c r="C275" s="305"/>
      <c r="D275" s="332"/>
      <c r="E275" s="333"/>
      <c r="F275" s="561"/>
      <c r="G275" s="602"/>
    </row>
    <row r="276" spans="1:7" s="147" customFormat="1" ht="15" x14ac:dyDescent="0.2">
      <c r="A276" s="470">
        <v>249</v>
      </c>
      <c r="B276" s="525"/>
      <c r="C276" s="305"/>
      <c r="D276" s="332"/>
      <c r="E276" s="333"/>
      <c r="F276" s="561"/>
      <c r="G276" s="602"/>
    </row>
    <row r="277" spans="1:7" s="147" customFormat="1" ht="15" x14ac:dyDescent="0.2">
      <c r="A277" s="470">
        <v>250</v>
      </c>
      <c r="B277" s="525"/>
      <c r="C277" s="305"/>
      <c r="D277" s="332"/>
      <c r="E277" s="333"/>
      <c r="F277" s="561"/>
      <c r="G277" s="602"/>
    </row>
    <row r="278" spans="1:7" s="147" customFormat="1" ht="15" x14ac:dyDescent="0.2">
      <c r="A278" s="470">
        <v>251</v>
      </c>
      <c r="B278" s="525"/>
      <c r="C278" s="305"/>
      <c r="D278" s="332"/>
      <c r="E278" s="333"/>
      <c r="F278" s="561"/>
      <c r="G278" s="602"/>
    </row>
    <row r="279" spans="1:7" s="147" customFormat="1" ht="15" x14ac:dyDescent="0.2">
      <c r="A279" s="470">
        <v>252</v>
      </c>
      <c r="B279" s="525"/>
      <c r="C279" s="305"/>
      <c r="D279" s="332"/>
      <c r="E279" s="333"/>
      <c r="F279" s="561"/>
      <c r="G279" s="602"/>
    </row>
    <row r="280" spans="1:7" s="147" customFormat="1" ht="15" x14ac:dyDescent="0.2">
      <c r="A280" s="470">
        <v>253</v>
      </c>
      <c r="B280" s="525"/>
      <c r="C280" s="305"/>
      <c r="D280" s="332"/>
      <c r="E280" s="333"/>
      <c r="F280" s="561"/>
      <c r="G280" s="602"/>
    </row>
    <row r="281" spans="1:7" s="147" customFormat="1" ht="15" x14ac:dyDescent="0.2">
      <c r="A281" s="470">
        <v>254</v>
      </c>
      <c r="B281" s="525"/>
      <c r="C281" s="305"/>
      <c r="D281" s="332"/>
      <c r="E281" s="333"/>
      <c r="F281" s="561"/>
      <c r="G281" s="602"/>
    </row>
    <row r="282" spans="1:7" s="147" customFormat="1" ht="15" x14ac:dyDescent="0.2">
      <c r="A282" s="470">
        <v>255</v>
      </c>
      <c r="B282" s="525"/>
      <c r="C282" s="305"/>
      <c r="D282" s="332"/>
      <c r="E282" s="333"/>
      <c r="F282" s="561"/>
      <c r="G282" s="602"/>
    </row>
    <row r="283" spans="1:7" s="147" customFormat="1" ht="15" x14ac:dyDescent="0.2">
      <c r="A283" s="470">
        <v>256</v>
      </c>
      <c r="B283" s="525"/>
      <c r="C283" s="305"/>
      <c r="D283" s="332"/>
      <c r="E283" s="333"/>
      <c r="F283" s="561"/>
      <c r="G283" s="602"/>
    </row>
    <row r="284" spans="1:7" s="147" customFormat="1" ht="15" x14ac:dyDescent="0.2">
      <c r="A284" s="470">
        <v>257</v>
      </c>
      <c r="B284" s="525"/>
      <c r="C284" s="305"/>
      <c r="D284" s="332"/>
      <c r="E284" s="333"/>
      <c r="F284" s="561"/>
      <c r="G284" s="602"/>
    </row>
    <row r="285" spans="1:7" s="147" customFormat="1" ht="15" x14ac:dyDescent="0.2">
      <c r="A285" s="470">
        <v>258</v>
      </c>
      <c r="B285" s="525"/>
      <c r="C285" s="305"/>
      <c r="D285" s="332"/>
      <c r="E285" s="333"/>
      <c r="F285" s="561"/>
      <c r="G285" s="602"/>
    </row>
    <row r="286" spans="1:7" s="147" customFormat="1" ht="15" x14ac:dyDescent="0.2">
      <c r="A286" s="470">
        <v>259</v>
      </c>
      <c r="B286" s="525"/>
      <c r="C286" s="305"/>
      <c r="D286" s="332"/>
      <c r="E286" s="333"/>
      <c r="F286" s="561"/>
      <c r="G286" s="602"/>
    </row>
    <row r="287" spans="1:7" s="147" customFormat="1" ht="15" x14ac:dyDescent="0.2">
      <c r="A287" s="470">
        <v>260</v>
      </c>
      <c r="B287" s="525"/>
      <c r="C287" s="305"/>
      <c r="D287" s="332"/>
      <c r="E287" s="333"/>
      <c r="F287" s="561"/>
      <c r="G287" s="602"/>
    </row>
    <row r="288" spans="1:7" s="147" customFormat="1" ht="15" x14ac:dyDescent="0.2">
      <c r="A288" s="470">
        <v>261</v>
      </c>
      <c r="B288" s="525"/>
      <c r="C288" s="305"/>
      <c r="D288" s="332"/>
      <c r="E288" s="333"/>
      <c r="F288" s="561"/>
      <c r="G288" s="602"/>
    </row>
    <row r="289" spans="1:7" s="147" customFormat="1" ht="15" x14ac:dyDescent="0.2">
      <c r="A289" s="470">
        <v>262</v>
      </c>
      <c r="B289" s="525"/>
      <c r="C289" s="305"/>
      <c r="D289" s="332"/>
      <c r="E289" s="333"/>
      <c r="F289" s="561"/>
      <c r="G289" s="602"/>
    </row>
    <row r="290" spans="1:7" s="147" customFormat="1" ht="15" x14ac:dyDescent="0.2">
      <c r="A290" s="470">
        <v>263</v>
      </c>
      <c r="B290" s="525"/>
      <c r="C290" s="305"/>
      <c r="D290" s="332"/>
      <c r="E290" s="333"/>
      <c r="F290" s="561"/>
      <c r="G290" s="602"/>
    </row>
    <row r="291" spans="1:7" s="147" customFormat="1" ht="15" x14ac:dyDescent="0.2">
      <c r="A291" s="470">
        <v>264</v>
      </c>
      <c r="B291" s="525"/>
      <c r="C291" s="305"/>
      <c r="D291" s="332"/>
      <c r="E291" s="333"/>
      <c r="F291" s="561"/>
      <c r="G291" s="602"/>
    </row>
    <row r="292" spans="1:7" s="147" customFormat="1" ht="15" x14ac:dyDescent="0.2">
      <c r="A292" s="470">
        <v>265</v>
      </c>
      <c r="B292" s="525"/>
      <c r="C292" s="305"/>
      <c r="D292" s="332"/>
      <c r="E292" s="333"/>
      <c r="F292" s="561"/>
      <c r="G292" s="602"/>
    </row>
    <row r="293" spans="1:7" s="147" customFormat="1" ht="15" x14ac:dyDescent="0.2">
      <c r="A293" s="470">
        <v>266</v>
      </c>
      <c r="B293" s="525"/>
      <c r="C293" s="305"/>
      <c r="D293" s="332"/>
      <c r="E293" s="333"/>
      <c r="F293" s="561"/>
      <c r="G293" s="602"/>
    </row>
    <row r="294" spans="1:7" s="147" customFormat="1" ht="15" x14ac:dyDescent="0.2">
      <c r="A294" s="470">
        <v>267</v>
      </c>
      <c r="B294" s="525"/>
      <c r="C294" s="305"/>
      <c r="D294" s="332"/>
      <c r="E294" s="333"/>
      <c r="F294" s="561"/>
      <c r="G294" s="602"/>
    </row>
    <row r="295" spans="1:7" s="147" customFormat="1" ht="15" x14ac:dyDescent="0.2">
      <c r="A295" s="470">
        <v>268</v>
      </c>
      <c r="B295" s="525"/>
      <c r="C295" s="305"/>
      <c r="D295" s="332"/>
      <c r="E295" s="333"/>
      <c r="F295" s="561"/>
      <c r="G295" s="602"/>
    </row>
    <row r="296" spans="1:7" s="147" customFormat="1" ht="15" x14ac:dyDescent="0.2">
      <c r="A296" s="470">
        <v>269</v>
      </c>
      <c r="B296" s="525"/>
      <c r="C296" s="305"/>
      <c r="D296" s="332"/>
      <c r="E296" s="333"/>
      <c r="F296" s="561"/>
      <c r="G296" s="602"/>
    </row>
    <row r="297" spans="1:7" s="147" customFormat="1" ht="15" x14ac:dyDescent="0.2">
      <c r="A297" s="470">
        <v>270</v>
      </c>
      <c r="B297" s="525"/>
      <c r="C297" s="305"/>
      <c r="D297" s="332"/>
      <c r="E297" s="333"/>
      <c r="F297" s="561"/>
      <c r="G297" s="602"/>
    </row>
    <row r="298" spans="1:7" s="147" customFormat="1" ht="15" x14ac:dyDescent="0.2">
      <c r="A298" s="470">
        <v>271</v>
      </c>
      <c r="B298" s="525"/>
      <c r="C298" s="305"/>
      <c r="D298" s="332"/>
      <c r="E298" s="333"/>
      <c r="F298" s="561"/>
      <c r="G298" s="602"/>
    </row>
    <row r="299" spans="1:7" s="147" customFormat="1" ht="15" x14ac:dyDescent="0.2">
      <c r="A299" s="470">
        <v>272</v>
      </c>
      <c r="B299" s="525"/>
      <c r="C299" s="305"/>
      <c r="D299" s="332"/>
      <c r="E299" s="333"/>
      <c r="F299" s="561"/>
      <c r="G299" s="602"/>
    </row>
    <row r="300" spans="1:7" s="147" customFormat="1" ht="15" x14ac:dyDescent="0.2">
      <c r="A300" s="470">
        <v>273</v>
      </c>
      <c r="B300" s="525"/>
      <c r="C300" s="305"/>
      <c r="D300" s="332"/>
      <c r="E300" s="333"/>
      <c r="F300" s="561"/>
      <c r="G300" s="602"/>
    </row>
    <row r="301" spans="1:7" s="147" customFormat="1" ht="15" x14ac:dyDescent="0.2">
      <c r="A301" s="470">
        <v>274</v>
      </c>
      <c r="B301" s="525"/>
      <c r="C301" s="305"/>
      <c r="D301" s="332"/>
      <c r="E301" s="333"/>
      <c r="F301" s="561"/>
      <c r="G301" s="602"/>
    </row>
    <row r="302" spans="1:7" s="147" customFormat="1" ht="15" x14ac:dyDescent="0.2">
      <c r="A302" s="470">
        <v>275</v>
      </c>
      <c r="B302" s="525"/>
      <c r="C302" s="305"/>
      <c r="D302" s="332"/>
      <c r="E302" s="333"/>
      <c r="F302" s="561"/>
      <c r="G302" s="602"/>
    </row>
    <row r="303" spans="1:7" s="147" customFormat="1" ht="15" x14ac:dyDescent="0.2">
      <c r="A303" s="470">
        <v>276</v>
      </c>
      <c r="B303" s="525"/>
      <c r="C303" s="305"/>
      <c r="D303" s="332"/>
      <c r="E303" s="333"/>
      <c r="F303" s="561"/>
      <c r="G303" s="602"/>
    </row>
    <row r="304" spans="1:7" s="147" customFormat="1" ht="15" x14ac:dyDescent="0.2">
      <c r="A304" s="470">
        <v>277</v>
      </c>
      <c r="B304" s="525"/>
      <c r="C304" s="305"/>
      <c r="D304" s="332"/>
      <c r="E304" s="333"/>
      <c r="F304" s="561"/>
      <c r="G304" s="602"/>
    </row>
    <row r="305" spans="1:7" s="147" customFormat="1" ht="15" x14ac:dyDescent="0.2">
      <c r="A305" s="470">
        <v>278</v>
      </c>
      <c r="B305" s="525"/>
      <c r="C305" s="305"/>
      <c r="D305" s="332"/>
      <c r="E305" s="333"/>
      <c r="F305" s="561"/>
      <c r="G305" s="602"/>
    </row>
    <row r="306" spans="1:7" s="147" customFormat="1" ht="15" x14ac:dyDescent="0.2">
      <c r="A306" s="470">
        <v>279</v>
      </c>
      <c r="B306" s="525"/>
      <c r="C306" s="305"/>
      <c r="D306" s="332"/>
      <c r="E306" s="333"/>
      <c r="F306" s="561"/>
      <c r="G306" s="602"/>
    </row>
    <row r="307" spans="1:7" s="147" customFormat="1" ht="15" x14ac:dyDescent="0.2">
      <c r="A307" s="470">
        <v>280</v>
      </c>
      <c r="B307" s="525"/>
      <c r="C307" s="305"/>
      <c r="D307" s="332"/>
      <c r="E307" s="333"/>
      <c r="F307" s="561"/>
      <c r="G307" s="602"/>
    </row>
    <row r="308" spans="1:7" s="147" customFormat="1" ht="15" x14ac:dyDescent="0.2">
      <c r="A308" s="470">
        <v>281</v>
      </c>
      <c r="B308" s="525"/>
      <c r="C308" s="305"/>
      <c r="D308" s="332"/>
      <c r="E308" s="333"/>
      <c r="F308" s="561"/>
      <c r="G308" s="602"/>
    </row>
    <row r="309" spans="1:7" s="147" customFormat="1" ht="15" x14ac:dyDescent="0.2">
      <c r="A309" s="470">
        <v>282</v>
      </c>
      <c r="B309" s="525"/>
      <c r="C309" s="305"/>
      <c r="D309" s="332"/>
      <c r="E309" s="333"/>
      <c r="F309" s="561"/>
      <c r="G309" s="602"/>
    </row>
    <row r="310" spans="1:7" s="147" customFormat="1" ht="15" x14ac:dyDescent="0.2">
      <c r="A310" s="470">
        <v>283</v>
      </c>
      <c r="B310" s="525"/>
      <c r="C310" s="305"/>
      <c r="D310" s="332"/>
      <c r="E310" s="333"/>
      <c r="F310" s="561"/>
      <c r="G310" s="602"/>
    </row>
    <row r="311" spans="1:7" s="147" customFormat="1" ht="15" x14ac:dyDescent="0.2">
      <c r="A311" s="470">
        <v>284</v>
      </c>
      <c r="B311" s="525"/>
      <c r="C311" s="305"/>
      <c r="D311" s="332"/>
      <c r="E311" s="333"/>
      <c r="F311" s="561"/>
      <c r="G311" s="602"/>
    </row>
    <row r="312" spans="1:7" s="147" customFormat="1" ht="15" x14ac:dyDescent="0.2">
      <c r="A312" s="470">
        <v>285</v>
      </c>
      <c r="B312" s="525"/>
      <c r="C312" s="305"/>
      <c r="D312" s="332"/>
      <c r="E312" s="333"/>
      <c r="F312" s="561"/>
      <c r="G312" s="602"/>
    </row>
    <row r="313" spans="1:7" s="147" customFormat="1" ht="15" x14ac:dyDescent="0.2">
      <c r="A313" s="470">
        <v>286</v>
      </c>
      <c r="B313" s="525"/>
      <c r="C313" s="305"/>
      <c r="D313" s="332"/>
      <c r="E313" s="333"/>
      <c r="F313" s="561"/>
      <c r="G313" s="602"/>
    </row>
    <row r="314" spans="1:7" s="147" customFormat="1" ht="15" x14ac:dyDescent="0.2">
      <c r="A314" s="470">
        <v>287</v>
      </c>
      <c r="B314" s="525"/>
      <c r="C314" s="305"/>
      <c r="D314" s="332"/>
      <c r="E314" s="333"/>
      <c r="F314" s="561"/>
      <c r="G314" s="602"/>
    </row>
    <row r="315" spans="1:7" s="147" customFormat="1" ht="15" x14ac:dyDescent="0.2">
      <c r="A315" s="470">
        <v>288</v>
      </c>
      <c r="B315" s="525"/>
      <c r="C315" s="305"/>
      <c r="D315" s="332"/>
      <c r="E315" s="333"/>
      <c r="F315" s="561"/>
      <c r="G315" s="602"/>
    </row>
    <row r="316" spans="1:7" s="147" customFormat="1" ht="15" x14ac:dyDescent="0.2">
      <c r="A316" s="470">
        <v>289</v>
      </c>
      <c r="B316" s="525"/>
      <c r="C316" s="305"/>
      <c r="D316" s="332"/>
      <c r="E316" s="333"/>
      <c r="F316" s="561"/>
      <c r="G316" s="602"/>
    </row>
    <row r="317" spans="1:7" s="147" customFormat="1" ht="15" x14ac:dyDescent="0.2">
      <c r="A317" s="470">
        <v>290</v>
      </c>
      <c r="B317" s="525"/>
      <c r="C317" s="305"/>
      <c r="D317" s="332"/>
      <c r="E317" s="333"/>
      <c r="F317" s="561"/>
      <c r="G317" s="602"/>
    </row>
    <row r="318" spans="1:7" s="147" customFormat="1" ht="15" x14ac:dyDescent="0.2">
      <c r="A318" s="470">
        <v>291</v>
      </c>
      <c r="B318" s="525"/>
      <c r="C318" s="305"/>
      <c r="D318" s="332"/>
      <c r="E318" s="333"/>
      <c r="F318" s="561"/>
      <c r="G318" s="602"/>
    </row>
    <row r="319" spans="1:7" s="147" customFormat="1" ht="15" x14ac:dyDescent="0.2">
      <c r="A319" s="470">
        <v>292</v>
      </c>
      <c r="B319" s="525"/>
      <c r="C319" s="305"/>
      <c r="D319" s="332"/>
      <c r="E319" s="333"/>
      <c r="F319" s="561"/>
      <c r="G319" s="602"/>
    </row>
    <row r="320" spans="1:7" s="147" customFormat="1" ht="15" x14ac:dyDescent="0.2">
      <c r="A320" s="470">
        <v>293</v>
      </c>
      <c r="B320" s="525"/>
      <c r="C320" s="305"/>
      <c r="D320" s="332"/>
      <c r="E320" s="333"/>
      <c r="F320" s="561"/>
      <c r="G320" s="602"/>
    </row>
    <row r="321" spans="1:7" s="147" customFormat="1" ht="15" x14ac:dyDescent="0.2">
      <c r="A321" s="470">
        <v>294</v>
      </c>
      <c r="B321" s="525"/>
      <c r="C321" s="305"/>
      <c r="D321" s="332"/>
      <c r="E321" s="333"/>
      <c r="F321" s="561"/>
      <c r="G321" s="602"/>
    </row>
    <row r="322" spans="1:7" s="147" customFormat="1" ht="15" x14ac:dyDescent="0.2">
      <c r="A322" s="470">
        <v>295</v>
      </c>
      <c r="B322" s="525"/>
      <c r="C322" s="305"/>
      <c r="D322" s="332"/>
      <c r="E322" s="333"/>
      <c r="F322" s="561"/>
      <c r="G322" s="602"/>
    </row>
    <row r="323" spans="1:7" s="147" customFormat="1" ht="15" x14ac:dyDescent="0.2">
      <c r="A323" s="470">
        <v>296</v>
      </c>
      <c r="B323" s="525"/>
      <c r="C323" s="305"/>
      <c r="D323" s="332"/>
      <c r="E323" s="333"/>
      <c r="F323" s="561"/>
      <c r="G323" s="602"/>
    </row>
    <row r="324" spans="1:7" s="147" customFormat="1" ht="15" x14ac:dyDescent="0.2">
      <c r="A324" s="470">
        <v>297</v>
      </c>
      <c r="B324" s="525"/>
      <c r="C324" s="305"/>
      <c r="D324" s="332"/>
      <c r="E324" s="333"/>
      <c r="F324" s="561"/>
      <c r="G324" s="602"/>
    </row>
    <row r="325" spans="1:7" s="147" customFormat="1" ht="15" x14ac:dyDescent="0.2">
      <c r="A325" s="470">
        <v>298</v>
      </c>
      <c r="B325" s="525"/>
      <c r="C325" s="305"/>
      <c r="D325" s="332"/>
      <c r="E325" s="333"/>
      <c r="F325" s="561"/>
      <c r="G325" s="602"/>
    </row>
    <row r="326" spans="1:7" s="147" customFormat="1" ht="15" x14ac:dyDescent="0.2">
      <c r="A326" s="470">
        <v>299</v>
      </c>
      <c r="B326" s="525"/>
      <c r="C326" s="305"/>
      <c r="D326" s="332"/>
      <c r="E326" s="333"/>
      <c r="F326" s="561"/>
      <c r="G326" s="602"/>
    </row>
    <row r="327" spans="1:7" s="147" customFormat="1" ht="15" x14ac:dyDescent="0.2">
      <c r="A327" s="470">
        <v>300</v>
      </c>
      <c r="B327" s="525"/>
      <c r="C327" s="305"/>
      <c r="D327" s="332"/>
      <c r="E327" s="333"/>
      <c r="F327" s="561"/>
      <c r="G327" s="602"/>
    </row>
    <row r="328" spans="1:7" s="147" customFormat="1" ht="15" x14ac:dyDescent="0.2">
      <c r="A328" s="470">
        <v>301</v>
      </c>
      <c r="B328" s="525"/>
      <c r="C328" s="305"/>
      <c r="D328" s="332"/>
      <c r="E328" s="333"/>
      <c r="F328" s="561"/>
      <c r="G328" s="602"/>
    </row>
    <row r="329" spans="1:7" s="147" customFormat="1" ht="15" x14ac:dyDescent="0.2">
      <c r="A329" s="470">
        <v>302</v>
      </c>
      <c r="B329" s="525"/>
      <c r="C329" s="305"/>
      <c r="D329" s="332"/>
      <c r="E329" s="333"/>
      <c r="F329" s="561"/>
      <c r="G329" s="602"/>
    </row>
    <row r="330" spans="1:7" s="147" customFormat="1" ht="15" x14ac:dyDescent="0.2">
      <c r="A330" s="470">
        <v>303</v>
      </c>
      <c r="B330" s="525"/>
      <c r="C330" s="305"/>
      <c r="D330" s="332"/>
      <c r="E330" s="333"/>
      <c r="F330" s="561"/>
      <c r="G330" s="602"/>
    </row>
    <row r="331" spans="1:7" s="147" customFormat="1" ht="15" x14ac:dyDescent="0.2">
      <c r="A331" s="470">
        <v>304</v>
      </c>
      <c r="B331" s="525"/>
      <c r="C331" s="305"/>
      <c r="D331" s="332"/>
      <c r="E331" s="333"/>
      <c r="F331" s="561"/>
      <c r="G331" s="602"/>
    </row>
    <row r="332" spans="1:7" s="147" customFormat="1" ht="15" x14ac:dyDescent="0.2">
      <c r="A332" s="470">
        <v>305</v>
      </c>
      <c r="B332" s="525"/>
      <c r="C332" s="305"/>
      <c r="D332" s="332"/>
      <c r="E332" s="333"/>
      <c r="F332" s="561"/>
      <c r="G332" s="602"/>
    </row>
    <row r="333" spans="1:7" s="147" customFormat="1" ht="15" x14ac:dyDescent="0.2">
      <c r="A333" s="470">
        <v>306</v>
      </c>
      <c r="B333" s="525"/>
      <c r="C333" s="305"/>
      <c r="D333" s="332"/>
      <c r="E333" s="333"/>
      <c r="F333" s="561"/>
      <c r="G333" s="602"/>
    </row>
    <row r="334" spans="1:7" s="147" customFormat="1" ht="15" x14ac:dyDescent="0.2">
      <c r="A334" s="470">
        <v>307</v>
      </c>
      <c r="B334" s="525"/>
      <c r="C334" s="305"/>
      <c r="D334" s="332"/>
      <c r="E334" s="333"/>
      <c r="F334" s="561"/>
      <c r="G334" s="602"/>
    </row>
    <row r="335" spans="1:7" s="147" customFormat="1" ht="15" x14ac:dyDescent="0.2">
      <c r="A335" s="470">
        <v>308</v>
      </c>
      <c r="B335" s="525"/>
      <c r="C335" s="305"/>
      <c r="D335" s="332"/>
      <c r="E335" s="333"/>
      <c r="F335" s="561"/>
      <c r="G335" s="602"/>
    </row>
    <row r="336" spans="1:7" s="147" customFormat="1" ht="15" x14ac:dyDescent="0.2">
      <c r="A336" s="470">
        <v>309</v>
      </c>
      <c r="B336" s="525"/>
      <c r="C336" s="305"/>
      <c r="D336" s="332"/>
      <c r="E336" s="333"/>
      <c r="F336" s="561"/>
      <c r="G336" s="602"/>
    </row>
    <row r="337" spans="1:7" s="147" customFormat="1" ht="15" x14ac:dyDescent="0.2">
      <c r="A337" s="470">
        <v>310</v>
      </c>
      <c r="B337" s="525"/>
      <c r="C337" s="305"/>
      <c r="D337" s="332"/>
      <c r="E337" s="333"/>
      <c r="F337" s="561"/>
      <c r="G337" s="602"/>
    </row>
    <row r="338" spans="1:7" s="147" customFormat="1" ht="15" x14ac:dyDescent="0.2">
      <c r="A338" s="470">
        <v>311</v>
      </c>
      <c r="B338" s="525"/>
      <c r="C338" s="305"/>
      <c r="D338" s="332"/>
      <c r="E338" s="333"/>
      <c r="F338" s="561"/>
      <c r="G338" s="602"/>
    </row>
    <row r="339" spans="1:7" s="147" customFormat="1" ht="15" x14ac:dyDescent="0.2">
      <c r="A339" s="470">
        <v>312</v>
      </c>
      <c r="B339" s="525"/>
      <c r="C339" s="305"/>
      <c r="D339" s="332"/>
      <c r="E339" s="333"/>
      <c r="F339" s="561"/>
      <c r="G339" s="602"/>
    </row>
    <row r="340" spans="1:7" s="147" customFormat="1" ht="15" x14ac:dyDescent="0.2">
      <c r="A340" s="470">
        <v>313</v>
      </c>
      <c r="B340" s="525"/>
      <c r="C340" s="305"/>
      <c r="D340" s="332"/>
      <c r="E340" s="333"/>
      <c r="F340" s="561"/>
      <c r="G340" s="602"/>
    </row>
    <row r="341" spans="1:7" s="147" customFormat="1" ht="15" x14ac:dyDescent="0.2">
      <c r="A341" s="470">
        <v>314</v>
      </c>
      <c r="B341" s="525"/>
      <c r="C341" s="305"/>
      <c r="D341" s="332"/>
      <c r="E341" s="333"/>
      <c r="F341" s="561"/>
      <c r="G341" s="602"/>
    </row>
    <row r="342" spans="1:7" s="147" customFormat="1" ht="15" x14ac:dyDescent="0.2">
      <c r="A342" s="470">
        <v>315</v>
      </c>
      <c r="B342" s="525"/>
      <c r="C342" s="305"/>
      <c r="D342" s="332"/>
      <c r="E342" s="333"/>
      <c r="F342" s="561"/>
      <c r="G342" s="602"/>
    </row>
    <row r="343" spans="1:7" s="147" customFormat="1" ht="15" x14ac:dyDescent="0.2">
      <c r="A343" s="470">
        <v>316</v>
      </c>
      <c r="B343" s="525"/>
      <c r="C343" s="305"/>
      <c r="D343" s="332"/>
      <c r="E343" s="333"/>
      <c r="F343" s="561"/>
      <c r="G343" s="602"/>
    </row>
    <row r="344" spans="1:7" s="147" customFormat="1" ht="15" x14ac:dyDescent="0.2">
      <c r="A344" s="470">
        <v>317</v>
      </c>
      <c r="B344" s="525"/>
      <c r="C344" s="305"/>
      <c r="D344" s="332"/>
      <c r="E344" s="333"/>
      <c r="F344" s="561"/>
      <c r="G344" s="602"/>
    </row>
    <row r="345" spans="1:7" s="147" customFormat="1" ht="15" x14ac:dyDescent="0.2">
      <c r="A345" s="470">
        <v>318</v>
      </c>
      <c r="B345" s="525"/>
      <c r="C345" s="305"/>
      <c r="D345" s="332"/>
      <c r="E345" s="333"/>
      <c r="F345" s="561"/>
      <c r="G345" s="602"/>
    </row>
    <row r="346" spans="1:7" s="147" customFormat="1" ht="15" x14ac:dyDescent="0.2">
      <c r="A346" s="470">
        <v>319</v>
      </c>
      <c r="B346" s="525"/>
      <c r="C346" s="305"/>
      <c r="D346" s="332"/>
      <c r="E346" s="333"/>
      <c r="F346" s="561"/>
      <c r="G346" s="602"/>
    </row>
    <row r="347" spans="1:7" s="147" customFormat="1" ht="15" x14ac:dyDescent="0.2">
      <c r="A347" s="470">
        <v>320</v>
      </c>
      <c r="B347" s="525"/>
      <c r="C347" s="305"/>
      <c r="D347" s="332"/>
      <c r="E347" s="333"/>
      <c r="F347" s="561"/>
      <c r="G347" s="602"/>
    </row>
    <row r="348" spans="1:7" s="147" customFormat="1" ht="15" x14ac:dyDescent="0.2">
      <c r="A348" s="470">
        <v>321</v>
      </c>
      <c r="B348" s="525"/>
      <c r="C348" s="305"/>
      <c r="D348" s="332"/>
      <c r="E348" s="333"/>
      <c r="F348" s="561"/>
      <c r="G348" s="602"/>
    </row>
    <row r="349" spans="1:7" s="147" customFormat="1" ht="15" x14ac:dyDescent="0.2">
      <c r="A349" s="470">
        <v>322</v>
      </c>
      <c r="B349" s="525"/>
      <c r="C349" s="305"/>
      <c r="D349" s="332"/>
      <c r="E349" s="333"/>
      <c r="F349" s="561"/>
      <c r="G349" s="602"/>
    </row>
    <row r="350" spans="1:7" s="147" customFormat="1" ht="15" x14ac:dyDescent="0.2">
      <c r="A350" s="470">
        <v>323</v>
      </c>
      <c r="B350" s="525"/>
      <c r="C350" s="305"/>
      <c r="D350" s="332"/>
      <c r="E350" s="333"/>
      <c r="F350" s="561"/>
      <c r="G350" s="602"/>
    </row>
    <row r="351" spans="1:7" s="147" customFormat="1" ht="15" x14ac:dyDescent="0.2">
      <c r="A351" s="470">
        <v>324</v>
      </c>
      <c r="B351" s="525"/>
      <c r="C351" s="305"/>
      <c r="D351" s="332"/>
      <c r="E351" s="333"/>
      <c r="F351" s="561"/>
      <c r="G351" s="602"/>
    </row>
    <row r="352" spans="1:7" s="147" customFormat="1" ht="15" x14ac:dyDescent="0.2">
      <c r="A352" s="470">
        <v>325</v>
      </c>
      <c r="B352" s="525"/>
      <c r="C352" s="305"/>
      <c r="D352" s="332"/>
      <c r="E352" s="333"/>
      <c r="F352" s="561"/>
      <c r="G352" s="602"/>
    </row>
    <row r="353" spans="1:7" s="147" customFormat="1" ht="15" x14ac:dyDescent="0.2">
      <c r="A353" s="470">
        <v>326</v>
      </c>
      <c r="B353" s="525"/>
      <c r="C353" s="305"/>
      <c r="D353" s="332"/>
      <c r="E353" s="333"/>
      <c r="F353" s="561"/>
      <c r="G353" s="602"/>
    </row>
    <row r="354" spans="1:7" s="147" customFormat="1" ht="15" x14ac:dyDescent="0.2">
      <c r="A354" s="470">
        <v>327</v>
      </c>
      <c r="B354" s="525"/>
      <c r="C354" s="305"/>
      <c r="D354" s="332"/>
      <c r="E354" s="333"/>
      <c r="F354" s="561"/>
      <c r="G354" s="602"/>
    </row>
    <row r="355" spans="1:7" s="147" customFormat="1" ht="15" x14ac:dyDescent="0.2">
      <c r="A355" s="470">
        <v>328</v>
      </c>
      <c r="B355" s="525"/>
      <c r="C355" s="305"/>
      <c r="D355" s="332"/>
      <c r="E355" s="333"/>
      <c r="F355" s="561"/>
      <c r="G355" s="602"/>
    </row>
    <row r="356" spans="1:7" s="147" customFormat="1" ht="15" x14ac:dyDescent="0.2">
      <c r="A356" s="470">
        <v>329</v>
      </c>
      <c r="B356" s="525"/>
      <c r="C356" s="305"/>
      <c r="D356" s="332"/>
      <c r="E356" s="333"/>
      <c r="F356" s="561"/>
      <c r="G356" s="602"/>
    </row>
    <row r="357" spans="1:7" s="147" customFormat="1" ht="15" x14ac:dyDescent="0.2">
      <c r="A357" s="470">
        <v>330</v>
      </c>
      <c r="B357" s="525"/>
      <c r="C357" s="305"/>
      <c r="D357" s="332"/>
      <c r="E357" s="333"/>
      <c r="F357" s="561"/>
      <c r="G357" s="602"/>
    </row>
    <row r="358" spans="1:7" s="147" customFormat="1" ht="15" x14ac:dyDescent="0.2">
      <c r="A358" s="470">
        <v>331</v>
      </c>
      <c r="B358" s="525"/>
      <c r="C358" s="305"/>
      <c r="D358" s="332"/>
      <c r="E358" s="333"/>
      <c r="F358" s="561"/>
      <c r="G358" s="602"/>
    </row>
    <row r="359" spans="1:7" s="147" customFormat="1" ht="15" x14ac:dyDescent="0.2">
      <c r="A359" s="470">
        <v>332</v>
      </c>
      <c r="B359" s="525"/>
      <c r="C359" s="305"/>
      <c r="D359" s="332"/>
      <c r="E359" s="333"/>
      <c r="F359" s="561"/>
      <c r="G359" s="602"/>
    </row>
    <row r="360" spans="1:7" s="147" customFormat="1" ht="15" x14ac:dyDescent="0.2">
      <c r="A360" s="470">
        <v>333</v>
      </c>
      <c r="B360" s="525"/>
      <c r="C360" s="305"/>
      <c r="D360" s="332"/>
      <c r="E360" s="333"/>
      <c r="F360" s="561"/>
      <c r="G360" s="602"/>
    </row>
    <row r="361" spans="1:7" s="147" customFormat="1" ht="15" x14ac:dyDescent="0.2">
      <c r="A361" s="470">
        <v>334</v>
      </c>
      <c r="B361" s="525"/>
      <c r="C361" s="305"/>
      <c r="D361" s="332"/>
      <c r="E361" s="333"/>
      <c r="F361" s="561"/>
      <c r="G361" s="602"/>
    </row>
    <row r="362" spans="1:7" s="147" customFormat="1" ht="15" x14ac:dyDescent="0.2">
      <c r="A362" s="470">
        <v>335</v>
      </c>
      <c r="B362" s="525"/>
      <c r="C362" s="305"/>
      <c r="D362" s="332"/>
      <c r="E362" s="333"/>
      <c r="F362" s="561"/>
      <c r="G362" s="602"/>
    </row>
    <row r="363" spans="1:7" s="147" customFormat="1" ht="15" x14ac:dyDescent="0.2">
      <c r="A363" s="470">
        <v>336</v>
      </c>
      <c r="B363" s="525"/>
      <c r="C363" s="305"/>
      <c r="D363" s="332"/>
      <c r="E363" s="333"/>
      <c r="F363" s="561"/>
      <c r="G363" s="602"/>
    </row>
    <row r="364" spans="1:7" s="147" customFormat="1" ht="15" x14ac:dyDescent="0.2">
      <c r="A364" s="470">
        <v>337</v>
      </c>
      <c r="B364" s="525"/>
      <c r="C364" s="305"/>
      <c r="D364" s="332"/>
      <c r="E364" s="333"/>
      <c r="F364" s="561"/>
      <c r="G364" s="602"/>
    </row>
    <row r="365" spans="1:7" s="147" customFormat="1" ht="15" x14ac:dyDescent="0.2">
      <c r="A365" s="470">
        <v>338</v>
      </c>
      <c r="B365" s="525"/>
      <c r="C365" s="305"/>
      <c r="D365" s="332"/>
      <c r="E365" s="333"/>
      <c r="F365" s="561"/>
      <c r="G365" s="602"/>
    </row>
    <row r="366" spans="1:7" s="147" customFormat="1" ht="15" x14ac:dyDescent="0.2">
      <c r="A366" s="470">
        <v>339</v>
      </c>
      <c r="B366" s="525"/>
      <c r="C366" s="305"/>
      <c r="D366" s="332"/>
      <c r="E366" s="333"/>
      <c r="F366" s="561"/>
      <c r="G366" s="602"/>
    </row>
    <row r="367" spans="1:7" s="147" customFormat="1" ht="15" x14ac:dyDescent="0.2">
      <c r="A367" s="470">
        <v>340</v>
      </c>
      <c r="B367" s="525"/>
      <c r="C367" s="305"/>
      <c r="D367" s="332"/>
      <c r="E367" s="333"/>
      <c r="F367" s="561"/>
      <c r="G367" s="602"/>
    </row>
    <row r="368" spans="1:7" s="147" customFormat="1" ht="15" x14ac:dyDescent="0.2">
      <c r="A368" s="470">
        <v>341</v>
      </c>
      <c r="B368" s="525"/>
      <c r="C368" s="305"/>
      <c r="D368" s="332"/>
      <c r="E368" s="333"/>
      <c r="F368" s="561"/>
      <c r="G368" s="602"/>
    </row>
    <row r="369" spans="1:7" s="147" customFormat="1" ht="15" x14ac:dyDescent="0.2">
      <c r="A369" s="470">
        <v>342</v>
      </c>
      <c r="B369" s="525"/>
      <c r="C369" s="305"/>
      <c r="D369" s="332"/>
      <c r="E369" s="333"/>
      <c r="F369" s="561"/>
      <c r="G369" s="602"/>
    </row>
    <row r="370" spans="1:7" s="147" customFormat="1" ht="15" x14ac:dyDescent="0.2">
      <c r="A370" s="470">
        <v>343</v>
      </c>
      <c r="B370" s="525"/>
      <c r="C370" s="305"/>
      <c r="D370" s="332"/>
      <c r="E370" s="333"/>
      <c r="F370" s="561"/>
      <c r="G370" s="602"/>
    </row>
    <row r="371" spans="1:7" s="147" customFormat="1" ht="15" x14ac:dyDescent="0.2">
      <c r="A371" s="470">
        <v>344</v>
      </c>
      <c r="B371" s="525"/>
      <c r="C371" s="305"/>
      <c r="D371" s="332"/>
      <c r="E371" s="333"/>
      <c r="F371" s="561"/>
      <c r="G371" s="602"/>
    </row>
    <row r="372" spans="1:7" s="147" customFormat="1" ht="15" x14ac:dyDescent="0.2">
      <c r="A372" s="470">
        <v>345</v>
      </c>
      <c r="B372" s="525"/>
      <c r="C372" s="305"/>
      <c r="D372" s="332"/>
      <c r="E372" s="333"/>
      <c r="F372" s="561"/>
      <c r="G372" s="602"/>
    </row>
    <row r="373" spans="1:7" s="147" customFormat="1" ht="15" x14ac:dyDescent="0.2">
      <c r="A373" s="470">
        <v>346</v>
      </c>
      <c r="B373" s="525"/>
      <c r="C373" s="305"/>
      <c r="D373" s="332"/>
      <c r="E373" s="333"/>
      <c r="F373" s="561"/>
      <c r="G373" s="602"/>
    </row>
    <row r="374" spans="1:7" s="147" customFormat="1" ht="15" x14ac:dyDescent="0.2">
      <c r="A374" s="470">
        <v>347</v>
      </c>
      <c r="B374" s="525"/>
      <c r="C374" s="305"/>
      <c r="D374" s="332"/>
      <c r="E374" s="333"/>
      <c r="F374" s="561"/>
      <c r="G374" s="602"/>
    </row>
    <row r="375" spans="1:7" s="147" customFormat="1" ht="15" x14ac:dyDescent="0.2">
      <c r="A375" s="470">
        <v>348</v>
      </c>
      <c r="B375" s="525"/>
      <c r="C375" s="305"/>
      <c r="D375" s="332"/>
      <c r="E375" s="333"/>
      <c r="F375" s="561"/>
      <c r="G375" s="602"/>
    </row>
    <row r="376" spans="1:7" s="147" customFormat="1" ht="15" x14ac:dyDescent="0.2">
      <c r="A376" s="470">
        <v>349</v>
      </c>
      <c r="B376" s="525"/>
      <c r="C376" s="305"/>
      <c r="D376" s="332"/>
      <c r="E376" s="333"/>
      <c r="F376" s="561"/>
      <c r="G376" s="602"/>
    </row>
    <row r="377" spans="1:7" s="147" customFormat="1" ht="15" x14ac:dyDescent="0.2">
      <c r="A377" s="470">
        <v>350</v>
      </c>
      <c r="B377" s="525"/>
      <c r="C377" s="305"/>
      <c r="D377" s="332"/>
      <c r="E377" s="333"/>
      <c r="F377" s="561"/>
      <c r="G377" s="602"/>
    </row>
    <row r="378" spans="1:7" s="147" customFormat="1" ht="15" x14ac:dyDescent="0.2">
      <c r="A378" s="470">
        <v>351</v>
      </c>
      <c r="B378" s="525"/>
      <c r="C378" s="305"/>
      <c r="D378" s="332"/>
      <c r="E378" s="333"/>
      <c r="F378" s="561"/>
      <c r="G378" s="602"/>
    </row>
    <row r="379" spans="1:7" s="147" customFormat="1" ht="15" x14ac:dyDescent="0.2">
      <c r="A379" s="470">
        <v>352</v>
      </c>
      <c r="B379" s="525"/>
      <c r="C379" s="305"/>
      <c r="D379" s="332"/>
      <c r="E379" s="333"/>
      <c r="F379" s="561"/>
      <c r="G379" s="602"/>
    </row>
    <row r="380" spans="1:7" s="147" customFormat="1" ht="15" x14ac:dyDescent="0.2">
      <c r="A380" s="470">
        <v>353</v>
      </c>
      <c r="B380" s="525"/>
      <c r="C380" s="305"/>
      <c r="D380" s="332"/>
      <c r="E380" s="333"/>
      <c r="F380" s="561"/>
      <c r="G380" s="602"/>
    </row>
    <row r="381" spans="1:7" s="147" customFormat="1" ht="15" x14ac:dyDescent="0.2">
      <c r="A381" s="470">
        <v>354</v>
      </c>
      <c r="B381" s="525"/>
      <c r="C381" s="305"/>
      <c r="D381" s="332"/>
      <c r="E381" s="333"/>
      <c r="F381" s="561"/>
      <c r="G381" s="602"/>
    </row>
    <row r="382" spans="1:7" s="147" customFormat="1" ht="15" x14ac:dyDescent="0.2">
      <c r="A382" s="470">
        <v>355</v>
      </c>
      <c r="B382" s="525"/>
      <c r="C382" s="305"/>
      <c r="D382" s="332"/>
      <c r="E382" s="333"/>
      <c r="F382" s="561"/>
      <c r="G382" s="602"/>
    </row>
    <row r="383" spans="1:7" s="147" customFormat="1" ht="15" x14ac:dyDescent="0.2">
      <c r="A383" s="470">
        <v>356</v>
      </c>
      <c r="B383" s="525"/>
      <c r="C383" s="305"/>
      <c r="D383" s="332"/>
      <c r="E383" s="333"/>
      <c r="F383" s="561"/>
      <c r="G383" s="602"/>
    </row>
    <row r="384" spans="1:7" s="147" customFormat="1" ht="15" x14ac:dyDescent="0.2">
      <c r="A384" s="470">
        <v>357</v>
      </c>
      <c r="B384" s="525"/>
      <c r="C384" s="305"/>
      <c r="D384" s="332"/>
      <c r="E384" s="333"/>
      <c r="F384" s="561"/>
      <c r="G384" s="602"/>
    </row>
    <row r="385" spans="1:7" s="147" customFormat="1" ht="15" x14ac:dyDescent="0.2">
      <c r="A385" s="470">
        <v>358</v>
      </c>
      <c r="B385" s="525"/>
      <c r="C385" s="305"/>
      <c r="D385" s="332"/>
      <c r="E385" s="333"/>
      <c r="F385" s="561"/>
      <c r="G385" s="602"/>
    </row>
    <row r="386" spans="1:7" s="147" customFormat="1" ht="15" x14ac:dyDescent="0.2">
      <c r="A386" s="470">
        <v>359</v>
      </c>
      <c r="B386" s="525"/>
      <c r="C386" s="305"/>
      <c r="D386" s="332"/>
      <c r="E386" s="333"/>
      <c r="F386" s="561"/>
      <c r="G386" s="602"/>
    </row>
    <row r="387" spans="1:7" s="147" customFormat="1" ht="15" x14ac:dyDescent="0.2">
      <c r="A387" s="470">
        <v>360</v>
      </c>
      <c r="B387" s="525"/>
      <c r="C387" s="305"/>
      <c r="D387" s="332"/>
      <c r="E387" s="333"/>
      <c r="F387" s="561"/>
      <c r="G387" s="602"/>
    </row>
    <row r="388" spans="1:7" s="147" customFormat="1" ht="15" x14ac:dyDescent="0.2">
      <c r="A388" s="470">
        <v>361</v>
      </c>
      <c r="B388" s="525"/>
      <c r="C388" s="305"/>
      <c r="D388" s="332"/>
      <c r="E388" s="333"/>
      <c r="F388" s="561"/>
      <c r="G388" s="602"/>
    </row>
    <row r="389" spans="1:7" s="147" customFormat="1" ht="15" x14ac:dyDescent="0.2">
      <c r="A389" s="470">
        <v>362</v>
      </c>
      <c r="B389" s="525"/>
      <c r="C389" s="305"/>
      <c r="D389" s="332"/>
      <c r="E389" s="333"/>
      <c r="F389" s="561"/>
      <c r="G389" s="602"/>
    </row>
    <row r="390" spans="1:7" s="147" customFormat="1" ht="15" x14ac:dyDescent="0.2">
      <c r="A390" s="470">
        <v>363</v>
      </c>
      <c r="B390" s="525"/>
      <c r="C390" s="305"/>
      <c r="D390" s="332"/>
      <c r="E390" s="333"/>
      <c r="F390" s="561"/>
      <c r="G390" s="602"/>
    </row>
    <row r="391" spans="1:7" s="147" customFormat="1" ht="15" x14ac:dyDescent="0.2">
      <c r="A391" s="470">
        <v>364</v>
      </c>
      <c r="B391" s="525"/>
      <c r="C391" s="305"/>
      <c r="D391" s="332"/>
      <c r="E391" s="333"/>
      <c r="F391" s="561"/>
      <c r="G391" s="602"/>
    </row>
    <row r="392" spans="1:7" s="147" customFormat="1" ht="15" x14ac:dyDescent="0.2">
      <c r="A392" s="470">
        <v>365</v>
      </c>
      <c r="B392" s="525"/>
      <c r="C392" s="305"/>
      <c r="D392" s="332"/>
      <c r="E392" s="333"/>
      <c r="F392" s="561"/>
      <c r="G392" s="602"/>
    </row>
    <row r="393" spans="1:7" s="147" customFormat="1" ht="15" x14ac:dyDescent="0.2">
      <c r="A393" s="470">
        <v>366</v>
      </c>
      <c r="B393" s="525"/>
      <c r="C393" s="305"/>
      <c r="D393" s="332"/>
      <c r="E393" s="333"/>
      <c r="F393" s="561"/>
      <c r="G393" s="602"/>
    </row>
    <row r="394" spans="1:7" s="147" customFormat="1" ht="15" x14ac:dyDescent="0.2">
      <c r="A394" s="470">
        <v>367</v>
      </c>
      <c r="B394" s="525"/>
      <c r="C394" s="305"/>
      <c r="D394" s="332"/>
      <c r="E394" s="333"/>
      <c r="F394" s="561"/>
      <c r="G394" s="602"/>
    </row>
    <row r="395" spans="1:7" s="147" customFormat="1" ht="15" x14ac:dyDescent="0.2">
      <c r="A395" s="470">
        <v>368</v>
      </c>
      <c r="B395" s="525"/>
      <c r="C395" s="305"/>
      <c r="D395" s="332"/>
      <c r="E395" s="333"/>
      <c r="F395" s="561"/>
      <c r="G395" s="602"/>
    </row>
    <row r="396" spans="1:7" s="147" customFormat="1" ht="15" x14ac:dyDescent="0.2">
      <c r="A396" s="470">
        <v>369</v>
      </c>
      <c r="B396" s="525"/>
      <c r="C396" s="305"/>
      <c r="D396" s="332"/>
      <c r="E396" s="333"/>
      <c r="F396" s="561"/>
      <c r="G396" s="602"/>
    </row>
    <row r="397" spans="1:7" s="147" customFormat="1" ht="15" x14ac:dyDescent="0.2">
      <c r="A397" s="470">
        <v>370</v>
      </c>
      <c r="B397" s="525"/>
      <c r="C397" s="305"/>
      <c r="D397" s="332"/>
      <c r="E397" s="333"/>
      <c r="F397" s="561"/>
      <c r="G397" s="602"/>
    </row>
    <row r="398" spans="1:7" s="147" customFormat="1" ht="15" x14ac:dyDescent="0.2">
      <c r="A398" s="470">
        <v>371</v>
      </c>
      <c r="B398" s="525"/>
      <c r="C398" s="305"/>
      <c r="D398" s="332"/>
      <c r="E398" s="333"/>
      <c r="F398" s="561"/>
      <c r="G398" s="602"/>
    </row>
    <row r="399" spans="1:7" s="147" customFormat="1" ht="15" x14ac:dyDescent="0.2">
      <c r="A399" s="470">
        <v>372</v>
      </c>
      <c r="B399" s="525"/>
      <c r="C399" s="305"/>
      <c r="D399" s="332"/>
      <c r="E399" s="333"/>
      <c r="F399" s="561"/>
      <c r="G399" s="602"/>
    </row>
    <row r="400" spans="1:7" s="147" customFormat="1" ht="15" x14ac:dyDescent="0.2">
      <c r="A400" s="470">
        <v>373</v>
      </c>
      <c r="B400" s="525"/>
      <c r="C400" s="305"/>
      <c r="D400" s="332"/>
      <c r="E400" s="333"/>
      <c r="F400" s="561"/>
      <c r="G400" s="602"/>
    </row>
    <row r="401" spans="1:7" s="147" customFormat="1" ht="15" x14ac:dyDescent="0.2">
      <c r="A401" s="470">
        <v>374</v>
      </c>
      <c r="B401" s="525"/>
      <c r="C401" s="305"/>
      <c r="D401" s="332"/>
      <c r="E401" s="333"/>
      <c r="F401" s="561"/>
      <c r="G401" s="602"/>
    </row>
    <row r="402" spans="1:7" s="147" customFormat="1" ht="15" x14ac:dyDescent="0.2">
      <c r="A402" s="470">
        <v>375</v>
      </c>
      <c r="B402" s="525"/>
      <c r="C402" s="305"/>
      <c r="D402" s="332"/>
      <c r="E402" s="333"/>
      <c r="F402" s="561"/>
      <c r="G402" s="602"/>
    </row>
    <row r="403" spans="1:7" s="147" customFormat="1" ht="15" x14ac:dyDescent="0.2">
      <c r="A403" s="470">
        <v>376</v>
      </c>
      <c r="B403" s="525"/>
      <c r="C403" s="305"/>
      <c r="D403" s="332"/>
      <c r="E403" s="333"/>
      <c r="F403" s="561"/>
      <c r="G403" s="602"/>
    </row>
    <row r="404" spans="1:7" s="147" customFormat="1" ht="15" x14ac:dyDescent="0.2">
      <c r="A404" s="470">
        <v>377</v>
      </c>
      <c r="B404" s="525"/>
      <c r="C404" s="305"/>
      <c r="D404" s="332"/>
      <c r="E404" s="333"/>
      <c r="F404" s="561"/>
      <c r="G404" s="602"/>
    </row>
    <row r="405" spans="1:7" s="147" customFormat="1" ht="15" x14ac:dyDescent="0.2">
      <c r="A405" s="470">
        <v>378</v>
      </c>
      <c r="B405" s="525"/>
      <c r="C405" s="305"/>
      <c r="D405" s="332"/>
      <c r="E405" s="333"/>
      <c r="F405" s="561"/>
      <c r="G405" s="602"/>
    </row>
    <row r="406" spans="1:7" s="147" customFormat="1" ht="15" x14ac:dyDescent="0.2">
      <c r="A406" s="470">
        <v>379</v>
      </c>
      <c r="B406" s="525"/>
      <c r="C406" s="305"/>
      <c r="D406" s="332"/>
      <c r="E406" s="333"/>
      <c r="F406" s="561"/>
      <c r="G406" s="602"/>
    </row>
    <row r="407" spans="1:7" s="147" customFormat="1" ht="15" x14ac:dyDescent="0.2">
      <c r="A407" s="470">
        <v>380</v>
      </c>
      <c r="B407" s="525"/>
      <c r="C407" s="305"/>
      <c r="D407" s="332"/>
      <c r="E407" s="333"/>
      <c r="F407" s="561"/>
      <c r="G407" s="602"/>
    </row>
    <row r="408" spans="1:7" s="147" customFormat="1" ht="15" x14ac:dyDescent="0.2">
      <c r="A408" s="470">
        <v>381</v>
      </c>
      <c r="B408" s="525"/>
      <c r="C408" s="305"/>
      <c r="D408" s="332"/>
      <c r="E408" s="333"/>
      <c r="F408" s="561"/>
      <c r="G408" s="602"/>
    </row>
    <row r="409" spans="1:7" s="147" customFormat="1" ht="15" x14ac:dyDescent="0.2">
      <c r="A409" s="470">
        <v>382</v>
      </c>
      <c r="B409" s="525"/>
      <c r="C409" s="305"/>
      <c r="D409" s="332"/>
      <c r="E409" s="333"/>
      <c r="F409" s="561"/>
      <c r="G409" s="602"/>
    </row>
    <row r="410" spans="1:7" s="147" customFormat="1" ht="15" x14ac:dyDescent="0.2">
      <c r="A410" s="470">
        <v>383</v>
      </c>
      <c r="B410" s="525"/>
      <c r="C410" s="305"/>
      <c r="D410" s="332"/>
      <c r="E410" s="333"/>
      <c r="F410" s="561"/>
      <c r="G410" s="602"/>
    </row>
    <row r="411" spans="1:7" s="147" customFormat="1" ht="15" x14ac:dyDescent="0.2">
      <c r="A411" s="470">
        <v>384</v>
      </c>
      <c r="B411" s="525"/>
      <c r="C411" s="305"/>
      <c r="D411" s="332"/>
      <c r="E411" s="333"/>
      <c r="F411" s="561"/>
      <c r="G411" s="602"/>
    </row>
    <row r="412" spans="1:7" s="147" customFormat="1" ht="15" x14ac:dyDescent="0.2">
      <c r="A412" s="470">
        <v>385</v>
      </c>
      <c r="B412" s="525"/>
      <c r="C412" s="305"/>
      <c r="D412" s="332"/>
      <c r="E412" s="333"/>
      <c r="F412" s="561"/>
      <c r="G412" s="602"/>
    </row>
    <row r="413" spans="1:7" s="147" customFormat="1" ht="15" x14ac:dyDescent="0.2">
      <c r="A413" s="470">
        <v>386</v>
      </c>
      <c r="B413" s="525"/>
      <c r="C413" s="305"/>
      <c r="D413" s="332"/>
      <c r="E413" s="333"/>
      <c r="F413" s="561"/>
      <c r="G413" s="602"/>
    </row>
    <row r="414" spans="1:7" s="147" customFormat="1" ht="15" x14ac:dyDescent="0.2">
      <c r="A414" s="470">
        <v>387</v>
      </c>
      <c r="B414" s="525"/>
      <c r="C414" s="305"/>
      <c r="D414" s="332"/>
      <c r="E414" s="333"/>
      <c r="F414" s="561"/>
      <c r="G414" s="602"/>
    </row>
    <row r="415" spans="1:7" s="147" customFormat="1" ht="15" x14ac:dyDescent="0.2">
      <c r="A415" s="470">
        <v>388</v>
      </c>
      <c r="B415" s="525"/>
      <c r="C415" s="305"/>
      <c r="D415" s="332"/>
      <c r="E415" s="333"/>
      <c r="F415" s="561"/>
      <c r="G415" s="602"/>
    </row>
    <row r="416" spans="1:7" s="147" customFormat="1" ht="15" x14ac:dyDescent="0.2">
      <c r="A416" s="470">
        <v>389</v>
      </c>
      <c r="B416" s="525"/>
      <c r="C416" s="305"/>
      <c r="D416" s="332"/>
      <c r="E416" s="333"/>
      <c r="F416" s="561"/>
      <c r="G416" s="602"/>
    </row>
    <row r="417" spans="1:7" s="147" customFormat="1" ht="15" x14ac:dyDescent="0.2">
      <c r="A417" s="470">
        <v>390</v>
      </c>
      <c r="B417" s="525"/>
      <c r="C417" s="305"/>
      <c r="D417" s="332"/>
      <c r="E417" s="333"/>
      <c r="F417" s="561"/>
      <c r="G417" s="602"/>
    </row>
    <row r="418" spans="1:7" s="147" customFormat="1" ht="15" x14ac:dyDescent="0.2">
      <c r="A418" s="470">
        <v>391</v>
      </c>
      <c r="B418" s="525"/>
      <c r="C418" s="305"/>
      <c r="D418" s="332"/>
      <c r="E418" s="333"/>
      <c r="F418" s="561"/>
      <c r="G418" s="602"/>
    </row>
    <row r="419" spans="1:7" s="147" customFormat="1" ht="15" x14ac:dyDescent="0.2">
      <c r="A419" s="470">
        <v>392</v>
      </c>
      <c r="B419" s="525"/>
      <c r="C419" s="305"/>
      <c r="D419" s="332"/>
      <c r="E419" s="333"/>
      <c r="F419" s="561"/>
      <c r="G419" s="602"/>
    </row>
    <row r="420" spans="1:7" s="147" customFormat="1" ht="15" x14ac:dyDescent="0.2">
      <c r="A420" s="470">
        <v>393</v>
      </c>
      <c r="B420" s="525"/>
      <c r="C420" s="305"/>
      <c r="D420" s="332"/>
      <c r="E420" s="333"/>
      <c r="F420" s="561"/>
      <c r="G420" s="602"/>
    </row>
    <row r="421" spans="1:7" s="147" customFormat="1" ht="15" x14ac:dyDescent="0.2">
      <c r="A421" s="470">
        <v>394</v>
      </c>
      <c r="B421" s="525"/>
      <c r="C421" s="305"/>
      <c r="D421" s="332"/>
      <c r="E421" s="333"/>
      <c r="F421" s="561"/>
      <c r="G421" s="602"/>
    </row>
    <row r="422" spans="1:7" s="147" customFormat="1" ht="15" x14ac:dyDescent="0.2">
      <c r="A422" s="470">
        <v>395</v>
      </c>
      <c r="B422" s="525"/>
      <c r="C422" s="305"/>
      <c r="D422" s="332"/>
      <c r="E422" s="333"/>
      <c r="F422" s="561"/>
      <c r="G422" s="602"/>
    </row>
    <row r="423" spans="1:7" s="147" customFormat="1" ht="15" x14ac:dyDescent="0.2">
      <c r="A423" s="470">
        <v>396</v>
      </c>
      <c r="B423" s="525"/>
      <c r="C423" s="305"/>
      <c r="D423" s="332"/>
      <c r="E423" s="333"/>
      <c r="F423" s="561"/>
      <c r="G423" s="602"/>
    </row>
    <row r="424" spans="1:7" s="147" customFormat="1" ht="15" x14ac:dyDescent="0.2">
      <c r="A424" s="470">
        <v>397</v>
      </c>
      <c r="B424" s="525"/>
      <c r="C424" s="305"/>
      <c r="D424" s="332"/>
      <c r="E424" s="333"/>
      <c r="F424" s="561"/>
      <c r="G424" s="602"/>
    </row>
    <row r="425" spans="1:7" s="147" customFormat="1" ht="15" x14ac:dyDescent="0.2">
      <c r="A425" s="470">
        <v>398</v>
      </c>
      <c r="B425" s="525"/>
      <c r="C425" s="305"/>
      <c r="D425" s="332"/>
      <c r="E425" s="333"/>
      <c r="F425" s="561"/>
      <c r="G425" s="602"/>
    </row>
    <row r="426" spans="1:7" s="147" customFormat="1" ht="15" x14ac:dyDescent="0.2">
      <c r="A426" s="470">
        <v>399</v>
      </c>
      <c r="B426" s="525"/>
      <c r="C426" s="305"/>
      <c r="D426" s="332"/>
      <c r="E426" s="333"/>
      <c r="F426" s="561"/>
      <c r="G426" s="602"/>
    </row>
    <row r="427" spans="1:7" s="147" customFormat="1" ht="15" x14ac:dyDescent="0.2">
      <c r="A427" s="470">
        <v>400</v>
      </c>
      <c r="B427" s="525"/>
      <c r="C427" s="305"/>
      <c r="D427" s="332"/>
      <c r="E427" s="333"/>
      <c r="F427" s="561"/>
      <c r="G427" s="602"/>
    </row>
    <row r="428" spans="1:7" s="147" customFormat="1" ht="15" x14ac:dyDescent="0.2">
      <c r="A428" s="470">
        <v>401</v>
      </c>
      <c r="B428" s="525"/>
      <c r="C428" s="305"/>
      <c r="D428" s="332"/>
      <c r="E428" s="333"/>
      <c r="F428" s="561"/>
      <c r="G428" s="602"/>
    </row>
    <row r="429" spans="1:7" s="147" customFormat="1" ht="15" x14ac:dyDescent="0.2">
      <c r="A429" s="470">
        <v>402</v>
      </c>
      <c r="B429" s="525"/>
      <c r="C429" s="305"/>
      <c r="D429" s="332"/>
      <c r="E429" s="333"/>
      <c r="F429" s="561"/>
      <c r="G429" s="602"/>
    </row>
    <row r="430" spans="1:7" s="147" customFormat="1" ht="15" x14ac:dyDescent="0.2">
      <c r="A430" s="470">
        <v>403</v>
      </c>
      <c r="B430" s="525"/>
      <c r="C430" s="305"/>
      <c r="D430" s="332"/>
      <c r="E430" s="333"/>
      <c r="F430" s="561"/>
      <c r="G430" s="602"/>
    </row>
    <row r="431" spans="1:7" s="147" customFormat="1" ht="15" x14ac:dyDescent="0.2">
      <c r="A431" s="470">
        <v>404</v>
      </c>
      <c r="B431" s="525"/>
      <c r="C431" s="305"/>
      <c r="D431" s="332"/>
      <c r="E431" s="333"/>
      <c r="F431" s="561"/>
      <c r="G431" s="602"/>
    </row>
    <row r="432" spans="1:7" s="147" customFormat="1" ht="15" x14ac:dyDescent="0.2">
      <c r="A432" s="470">
        <v>405</v>
      </c>
      <c r="B432" s="525"/>
      <c r="C432" s="305"/>
      <c r="D432" s="332"/>
      <c r="E432" s="333"/>
      <c r="F432" s="561"/>
      <c r="G432" s="602"/>
    </row>
    <row r="433" spans="1:7" s="147" customFormat="1" ht="15" x14ac:dyDescent="0.2">
      <c r="A433" s="470">
        <v>406</v>
      </c>
      <c r="B433" s="525"/>
      <c r="C433" s="305"/>
      <c r="D433" s="332"/>
      <c r="E433" s="333"/>
      <c r="F433" s="561"/>
      <c r="G433" s="602"/>
    </row>
    <row r="434" spans="1:7" s="147" customFormat="1" ht="15" x14ac:dyDescent="0.2">
      <c r="A434" s="470">
        <v>407</v>
      </c>
      <c r="B434" s="525"/>
      <c r="C434" s="305"/>
      <c r="D434" s="332"/>
      <c r="E434" s="333"/>
      <c r="F434" s="561"/>
      <c r="G434" s="602"/>
    </row>
    <row r="435" spans="1:7" s="147" customFormat="1" ht="15" x14ac:dyDescent="0.2">
      <c r="A435" s="470">
        <v>408</v>
      </c>
      <c r="B435" s="525"/>
      <c r="C435" s="305"/>
      <c r="D435" s="332"/>
      <c r="E435" s="333"/>
      <c r="F435" s="561"/>
      <c r="G435" s="602"/>
    </row>
    <row r="436" spans="1:7" s="147" customFormat="1" ht="15" x14ac:dyDescent="0.2">
      <c r="A436" s="470">
        <v>409</v>
      </c>
      <c r="B436" s="525"/>
      <c r="C436" s="305"/>
      <c r="D436" s="332"/>
      <c r="E436" s="333"/>
      <c r="F436" s="561"/>
      <c r="G436" s="602"/>
    </row>
    <row r="437" spans="1:7" s="147" customFormat="1" ht="15" x14ac:dyDescent="0.2">
      <c r="A437" s="470">
        <v>410</v>
      </c>
      <c r="B437" s="525"/>
      <c r="C437" s="305"/>
      <c r="D437" s="332"/>
      <c r="E437" s="333"/>
      <c r="F437" s="561"/>
      <c r="G437" s="602"/>
    </row>
    <row r="438" spans="1:7" s="147" customFormat="1" ht="15" x14ac:dyDescent="0.2">
      <c r="A438" s="470">
        <v>411</v>
      </c>
      <c r="B438" s="525"/>
      <c r="C438" s="305"/>
      <c r="D438" s="332"/>
      <c r="E438" s="333"/>
      <c r="F438" s="561"/>
      <c r="G438" s="602"/>
    </row>
    <row r="439" spans="1:7" s="147" customFormat="1" ht="15" x14ac:dyDescent="0.2">
      <c r="A439" s="470">
        <v>412</v>
      </c>
      <c r="B439" s="525"/>
      <c r="C439" s="305"/>
      <c r="D439" s="332"/>
      <c r="E439" s="333"/>
      <c r="F439" s="561"/>
      <c r="G439" s="602"/>
    </row>
    <row r="440" spans="1:7" s="147" customFormat="1" ht="15" x14ac:dyDescent="0.2">
      <c r="A440" s="470">
        <v>413</v>
      </c>
      <c r="B440" s="525"/>
      <c r="C440" s="305"/>
      <c r="D440" s="332"/>
      <c r="E440" s="333"/>
      <c r="F440" s="561"/>
      <c r="G440" s="602"/>
    </row>
    <row r="441" spans="1:7" s="147" customFormat="1" ht="15" x14ac:dyDescent="0.2">
      <c r="A441" s="470">
        <v>414</v>
      </c>
      <c r="B441" s="525"/>
      <c r="C441" s="305"/>
      <c r="D441" s="332"/>
      <c r="E441" s="333"/>
      <c r="F441" s="561"/>
      <c r="G441" s="602"/>
    </row>
    <row r="442" spans="1:7" s="147" customFormat="1" ht="15" x14ac:dyDescent="0.2">
      <c r="A442" s="470">
        <v>415</v>
      </c>
      <c r="B442" s="525"/>
      <c r="C442" s="305"/>
      <c r="D442" s="332"/>
      <c r="E442" s="333"/>
      <c r="F442" s="561"/>
      <c r="G442" s="602"/>
    </row>
    <row r="443" spans="1:7" s="147" customFormat="1" ht="15" x14ac:dyDescent="0.2">
      <c r="A443" s="470">
        <v>416</v>
      </c>
      <c r="B443" s="525"/>
      <c r="C443" s="305"/>
      <c r="D443" s="332"/>
      <c r="E443" s="333"/>
      <c r="F443" s="561"/>
      <c r="G443" s="602"/>
    </row>
    <row r="444" spans="1:7" s="147" customFormat="1" ht="15" x14ac:dyDescent="0.2">
      <c r="A444" s="470">
        <v>417</v>
      </c>
      <c r="B444" s="525"/>
      <c r="C444" s="305"/>
      <c r="D444" s="332"/>
      <c r="E444" s="333"/>
      <c r="F444" s="561"/>
      <c r="G444" s="602"/>
    </row>
    <row r="445" spans="1:7" s="147" customFormat="1" ht="15" x14ac:dyDescent="0.2">
      <c r="A445" s="470">
        <v>418</v>
      </c>
      <c r="B445" s="525"/>
      <c r="C445" s="305"/>
      <c r="D445" s="332"/>
      <c r="E445" s="333"/>
      <c r="F445" s="561"/>
      <c r="G445" s="602"/>
    </row>
    <row r="446" spans="1:7" s="147" customFormat="1" ht="15" x14ac:dyDescent="0.2">
      <c r="A446" s="470">
        <v>419</v>
      </c>
      <c r="B446" s="525"/>
      <c r="C446" s="305"/>
      <c r="D446" s="332"/>
      <c r="E446" s="333"/>
      <c r="F446" s="561"/>
      <c r="G446" s="602"/>
    </row>
    <row r="447" spans="1:7" s="147" customFormat="1" ht="15" x14ac:dyDescent="0.2">
      <c r="A447" s="470">
        <v>420</v>
      </c>
      <c r="B447" s="525"/>
      <c r="C447" s="305"/>
      <c r="D447" s="332"/>
      <c r="E447" s="333"/>
      <c r="F447" s="561"/>
      <c r="G447" s="602"/>
    </row>
    <row r="448" spans="1:7" s="147" customFormat="1" ht="15" x14ac:dyDescent="0.2">
      <c r="A448" s="470">
        <v>421</v>
      </c>
      <c r="B448" s="525"/>
      <c r="C448" s="305"/>
      <c r="D448" s="332"/>
      <c r="E448" s="333"/>
      <c r="F448" s="561"/>
      <c r="G448" s="602"/>
    </row>
    <row r="449" spans="1:7" s="147" customFormat="1" ht="15" x14ac:dyDescent="0.2">
      <c r="A449" s="470">
        <v>422</v>
      </c>
      <c r="B449" s="525"/>
      <c r="C449" s="305"/>
      <c r="D449" s="332"/>
      <c r="E449" s="333"/>
      <c r="F449" s="561"/>
      <c r="G449" s="602"/>
    </row>
    <row r="450" spans="1:7" s="147" customFormat="1" ht="15" x14ac:dyDescent="0.2">
      <c r="A450" s="470">
        <v>423</v>
      </c>
      <c r="B450" s="525"/>
      <c r="C450" s="305"/>
      <c r="D450" s="332"/>
      <c r="E450" s="333"/>
      <c r="F450" s="561"/>
      <c r="G450" s="602"/>
    </row>
    <row r="451" spans="1:7" s="147" customFormat="1" ht="15" x14ac:dyDescent="0.2">
      <c r="A451" s="470">
        <v>424</v>
      </c>
      <c r="B451" s="525"/>
      <c r="C451" s="305"/>
      <c r="D451" s="332"/>
      <c r="E451" s="333"/>
      <c r="F451" s="561"/>
      <c r="G451" s="602"/>
    </row>
    <row r="452" spans="1:7" s="147" customFormat="1" ht="15" x14ac:dyDescent="0.2">
      <c r="A452" s="470">
        <v>425</v>
      </c>
      <c r="B452" s="525"/>
      <c r="C452" s="305"/>
      <c r="D452" s="332"/>
      <c r="E452" s="333"/>
      <c r="F452" s="561"/>
      <c r="G452" s="602"/>
    </row>
    <row r="453" spans="1:7" s="147" customFormat="1" ht="15" x14ac:dyDescent="0.2">
      <c r="A453" s="470">
        <v>426</v>
      </c>
      <c r="B453" s="525"/>
      <c r="C453" s="305"/>
      <c r="D453" s="332"/>
      <c r="E453" s="333"/>
      <c r="F453" s="561"/>
      <c r="G453" s="602"/>
    </row>
    <row r="454" spans="1:7" s="147" customFormat="1" ht="15" x14ac:dyDescent="0.2">
      <c r="A454" s="470">
        <v>427</v>
      </c>
      <c r="B454" s="525"/>
      <c r="C454" s="305"/>
      <c r="D454" s="332"/>
      <c r="E454" s="333"/>
      <c r="F454" s="561"/>
      <c r="G454" s="602"/>
    </row>
    <row r="455" spans="1:7" s="147" customFormat="1" ht="15" x14ac:dyDescent="0.2">
      <c r="A455" s="470">
        <v>428</v>
      </c>
      <c r="B455" s="525"/>
      <c r="C455" s="305"/>
      <c r="D455" s="332"/>
      <c r="E455" s="333"/>
      <c r="F455" s="561"/>
      <c r="G455" s="602"/>
    </row>
    <row r="456" spans="1:7" s="147" customFormat="1" ht="15" x14ac:dyDescent="0.2">
      <c r="A456" s="470">
        <v>429</v>
      </c>
      <c r="B456" s="525"/>
      <c r="C456" s="305"/>
      <c r="D456" s="332"/>
      <c r="E456" s="333"/>
      <c r="F456" s="561"/>
      <c r="G456" s="602"/>
    </row>
    <row r="457" spans="1:7" s="147" customFormat="1" ht="15" x14ac:dyDescent="0.2">
      <c r="A457" s="470">
        <v>430</v>
      </c>
      <c r="B457" s="525"/>
      <c r="C457" s="305"/>
      <c r="D457" s="332"/>
      <c r="E457" s="333"/>
      <c r="F457" s="561"/>
      <c r="G457" s="602"/>
    </row>
    <row r="458" spans="1:7" s="147" customFormat="1" ht="15" x14ac:dyDescent="0.2">
      <c r="A458" s="470">
        <v>431</v>
      </c>
      <c r="B458" s="525"/>
      <c r="C458" s="305"/>
      <c r="D458" s="332"/>
      <c r="E458" s="333"/>
      <c r="F458" s="561"/>
      <c r="G458" s="602"/>
    </row>
    <row r="459" spans="1:7" s="147" customFormat="1" ht="15" x14ac:dyDescent="0.2">
      <c r="A459" s="470">
        <v>432</v>
      </c>
      <c r="B459" s="525"/>
      <c r="C459" s="305"/>
      <c r="D459" s="332"/>
      <c r="E459" s="333"/>
      <c r="F459" s="561"/>
      <c r="G459" s="602"/>
    </row>
    <row r="460" spans="1:7" s="147" customFormat="1" ht="15" x14ac:dyDescent="0.2">
      <c r="A460" s="470">
        <v>433</v>
      </c>
      <c r="B460" s="525"/>
      <c r="C460" s="305"/>
      <c r="D460" s="332"/>
      <c r="E460" s="333"/>
      <c r="F460" s="561"/>
      <c r="G460" s="602"/>
    </row>
    <row r="461" spans="1:7" s="147" customFormat="1" ht="15" x14ac:dyDescent="0.2">
      <c r="A461" s="470">
        <v>434</v>
      </c>
      <c r="B461" s="525"/>
      <c r="C461" s="305"/>
      <c r="D461" s="332"/>
      <c r="E461" s="333"/>
      <c r="F461" s="561"/>
      <c r="G461" s="602"/>
    </row>
    <row r="462" spans="1:7" s="147" customFormat="1" ht="15" x14ac:dyDescent="0.2">
      <c r="A462" s="470">
        <v>435</v>
      </c>
      <c r="B462" s="525"/>
      <c r="C462" s="305"/>
      <c r="D462" s="332"/>
      <c r="E462" s="333"/>
      <c r="F462" s="561"/>
      <c r="G462" s="602"/>
    </row>
    <row r="463" spans="1:7" s="147" customFormat="1" ht="15" x14ac:dyDescent="0.2">
      <c r="A463" s="470">
        <v>436</v>
      </c>
      <c r="B463" s="525"/>
      <c r="C463" s="305"/>
      <c r="D463" s="332"/>
      <c r="E463" s="333"/>
      <c r="F463" s="561"/>
      <c r="G463" s="602"/>
    </row>
    <row r="464" spans="1:7" s="147" customFormat="1" ht="15" x14ac:dyDescent="0.2">
      <c r="A464" s="470">
        <v>437</v>
      </c>
      <c r="B464" s="525"/>
      <c r="C464" s="305"/>
      <c r="D464" s="332"/>
      <c r="E464" s="333"/>
      <c r="F464" s="561"/>
      <c r="G464" s="602"/>
    </row>
    <row r="465" spans="1:7" s="147" customFormat="1" ht="15" x14ac:dyDescent="0.2">
      <c r="A465" s="470">
        <v>438</v>
      </c>
      <c r="B465" s="525"/>
      <c r="C465" s="305"/>
      <c r="D465" s="332"/>
      <c r="E465" s="333"/>
      <c r="F465" s="561"/>
      <c r="G465" s="602"/>
    </row>
    <row r="466" spans="1:7" s="147" customFormat="1" ht="15" x14ac:dyDescent="0.2">
      <c r="A466" s="470">
        <v>439</v>
      </c>
      <c r="B466" s="525"/>
      <c r="C466" s="305"/>
      <c r="D466" s="332"/>
      <c r="E466" s="333"/>
      <c r="F466" s="561"/>
      <c r="G466" s="602"/>
    </row>
    <row r="467" spans="1:7" s="147" customFormat="1" ht="15" x14ac:dyDescent="0.2">
      <c r="A467" s="470">
        <v>440</v>
      </c>
      <c r="B467" s="525"/>
      <c r="C467" s="305"/>
      <c r="D467" s="332"/>
      <c r="E467" s="333"/>
      <c r="F467" s="561"/>
      <c r="G467" s="602"/>
    </row>
    <row r="468" spans="1:7" s="147" customFormat="1" ht="15" x14ac:dyDescent="0.2">
      <c r="A468" s="470">
        <v>441</v>
      </c>
      <c r="B468" s="525"/>
      <c r="C468" s="305"/>
      <c r="D468" s="332"/>
      <c r="E468" s="333"/>
      <c r="F468" s="561"/>
      <c r="G468" s="602"/>
    </row>
    <row r="469" spans="1:7" s="147" customFormat="1" ht="15" x14ac:dyDescent="0.2">
      <c r="A469" s="470">
        <v>442</v>
      </c>
      <c r="B469" s="525"/>
      <c r="C469" s="305"/>
      <c r="D469" s="332"/>
      <c r="E469" s="333"/>
      <c r="F469" s="561"/>
      <c r="G469" s="602"/>
    </row>
    <row r="470" spans="1:7" s="147" customFormat="1" ht="15" x14ac:dyDescent="0.2">
      <c r="A470" s="470">
        <v>443</v>
      </c>
      <c r="B470" s="525"/>
      <c r="C470" s="305"/>
      <c r="D470" s="332"/>
      <c r="E470" s="333"/>
      <c r="F470" s="561"/>
      <c r="G470" s="602"/>
    </row>
    <row r="471" spans="1:7" s="147" customFormat="1" ht="15" x14ac:dyDescent="0.2">
      <c r="A471" s="470">
        <v>444</v>
      </c>
      <c r="B471" s="525"/>
      <c r="C471" s="305"/>
      <c r="D471" s="332"/>
      <c r="E471" s="333"/>
      <c r="F471" s="561"/>
      <c r="G471" s="602"/>
    </row>
    <row r="472" spans="1:7" s="147" customFormat="1" ht="15" x14ac:dyDescent="0.2">
      <c r="A472" s="470">
        <v>445</v>
      </c>
      <c r="B472" s="525"/>
      <c r="C472" s="305"/>
      <c r="D472" s="332"/>
      <c r="E472" s="333"/>
      <c r="F472" s="561"/>
      <c r="G472" s="602"/>
    </row>
    <row r="473" spans="1:7" s="147" customFormat="1" ht="15" x14ac:dyDescent="0.2">
      <c r="A473" s="470">
        <v>446</v>
      </c>
      <c r="B473" s="525"/>
      <c r="C473" s="305"/>
      <c r="D473" s="332"/>
      <c r="E473" s="333"/>
      <c r="F473" s="561"/>
      <c r="G473" s="602"/>
    </row>
    <row r="474" spans="1:7" s="147" customFormat="1" ht="15" x14ac:dyDescent="0.2">
      <c r="A474" s="470">
        <v>447</v>
      </c>
      <c r="B474" s="525"/>
      <c r="C474" s="305"/>
      <c r="D474" s="332"/>
      <c r="E474" s="333"/>
      <c r="F474" s="561"/>
      <c r="G474" s="602"/>
    </row>
    <row r="475" spans="1:7" s="147" customFormat="1" ht="15" x14ac:dyDescent="0.2">
      <c r="A475" s="470">
        <v>448</v>
      </c>
      <c r="B475" s="525"/>
      <c r="C475" s="305"/>
      <c r="D475" s="332"/>
      <c r="E475" s="333"/>
      <c r="F475" s="561"/>
      <c r="G475" s="602"/>
    </row>
    <row r="476" spans="1:7" s="147" customFormat="1" ht="15" x14ac:dyDescent="0.2">
      <c r="A476" s="470">
        <v>449</v>
      </c>
      <c r="B476" s="525"/>
      <c r="C476" s="305"/>
      <c r="D476" s="332"/>
      <c r="E476" s="333"/>
      <c r="F476" s="561"/>
      <c r="G476" s="602"/>
    </row>
    <row r="477" spans="1:7" s="147" customFormat="1" ht="15" x14ac:dyDescent="0.2">
      <c r="A477" s="470">
        <v>450</v>
      </c>
      <c r="B477" s="525"/>
      <c r="C477" s="305"/>
      <c r="D477" s="332"/>
      <c r="E477" s="333"/>
      <c r="F477" s="561"/>
      <c r="G477" s="602"/>
    </row>
    <row r="478" spans="1:7" s="147" customFormat="1" ht="15" x14ac:dyDescent="0.2">
      <c r="A478" s="470">
        <v>451</v>
      </c>
      <c r="B478" s="525"/>
      <c r="C478" s="305"/>
      <c r="D478" s="332"/>
      <c r="E478" s="333"/>
      <c r="F478" s="561"/>
      <c r="G478" s="602"/>
    </row>
    <row r="479" spans="1:7" s="147" customFormat="1" ht="15" x14ac:dyDescent="0.2">
      <c r="A479" s="470">
        <v>452</v>
      </c>
      <c r="B479" s="525"/>
      <c r="C479" s="305"/>
      <c r="D479" s="332"/>
      <c r="E479" s="333"/>
      <c r="F479" s="561"/>
      <c r="G479" s="602"/>
    </row>
    <row r="480" spans="1:7" s="147" customFormat="1" ht="15" x14ac:dyDescent="0.2">
      <c r="A480" s="470">
        <v>453</v>
      </c>
      <c r="B480" s="525"/>
      <c r="C480" s="305"/>
      <c r="D480" s="332"/>
      <c r="E480" s="333"/>
      <c r="F480" s="561"/>
      <c r="G480" s="602"/>
    </row>
    <row r="481" spans="1:7" s="147" customFormat="1" ht="15" x14ac:dyDescent="0.2">
      <c r="A481" s="470">
        <v>454</v>
      </c>
      <c r="B481" s="525"/>
      <c r="C481" s="305"/>
      <c r="D481" s="332"/>
      <c r="E481" s="333"/>
      <c r="F481" s="561"/>
      <c r="G481" s="602"/>
    </row>
    <row r="482" spans="1:7" s="147" customFormat="1" ht="15" x14ac:dyDescent="0.2">
      <c r="A482" s="470">
        <v>455</v>
      </c>
      <c r="B482" s="525"/>
      <c r="C482" s="305"/>
      <c r="D482" s="332"/>
      <c r="E482" s="333"/>
      <c r="F482" s="561"/>
      <c r="G482" s="602"/>
    </row>
    <row r="483" spans="1:7" s="147" customFormat="1" ht="15" x14ac:dyDescent="0.2">
      <c r="A483" s="470">
        <v>456</v>
      </c>
      <c r="B483" s="525"/>
      <c r="C483" s="305"/>
      <c r="D483" s="332"/>
      <c r="E483" s="333"/>
      <c r="F483" s="561"/>
      <c r="G483" s="602"/>
    </row>
    <row r="484" spans="1:7" s="147" customFormat="1" ht="15" x14ac:dyDescent="0.2">
      <c r="A484" s="470">
        <v>457</v>
      </c>
      <c r="B484" s="525"/>
      <c r="C484" s="305"/>
      <c r="D484" s="332"/>
      <c r="E484" s="333"/>
      <c r="F484" s="561"/>
      <c r="G484" s="602"/>
    </row>
    <row r="485" spans="1:7" s="147" customFormat="1" ht="15" x14ac:dyDescent="0.2">
      <c r="A485" s="470">
        <v>458</v>
      </c>
      <c r="B485" s="525"/>
      <c r="C485" s="305"/>
      <c r="D485" s="332"/>
      <c r="E485" s="333"/>
      <c r="F485" s="561"/>
      <c r="G485" s="602"/>
    </row>
    <row r="486" spans="1:7" s="147" customFormat="1" ht="15" x14ac:dyDescent="0.2">
      <c r="A486" s="470">
        <v>459</v>
      </c>
      <c r="B486" s="525"/>
      <c r="C486" s="305"/>
      <c r="D486" s="332"/>
      <c r="E486" s="333"/>
      <c r="F486" s="561"/>
      <c r="G486" s="602"/>
    </row>
    <row r="487" spans="1:7" s="147" customFormat="1" ht="15" x14ac:dyDescent="0.2">
      <c r="A487" s="470">
        <v>460</v>
      </c>
      <c r="B487" s="525"/>
      <c r="C487" s="305"/>
      <c r="D487" s="332"/>
      <c r="E487" s="333"/>
      <c r="F487" s="561"/>
      <c r="G487" s="602"/>
    </row>
    <row r="488" spans="1:7" s="147" customFormat="1" ht="15" x14ac:dyDescent="0.2">
      <c r="A488" s="470">
        <v>461</v>
      </c>
      <c r="B488" s="525"/>
      <c r="C488" s="305"/>
      <c r="D488" s="332"/>
      <c r="E488" s="333"/>
      <c r="F488" s="561"/>
      <c r="G488" s="602"/>
    </row>
    <row r="489" spans="1:7" s="147" customFormat="1" ht="15" x14ac:dyDescent="0.2">
      <c r="A489" s="470">
        <v>462</v>
      </c>
      <c r="B489" s="525"/>
      <c r="C489" s="305"/>
      <c r="D489" s="332"/>
      <c r="E489" s="333"/>
      <c r="F489" s="561"/>
      <c r="G489" s="602"/>
    </row>
    <row r="490" spans="1:7" s="147" customFormat="1" ht="15" x14ac:dyDescent="0.2">
      <c r="A490" s="470">
        <v>463</v>
      </c>
      <c r="B490" s="525"/>
      <c r="C490" s="305"/>
      <c r="D490" s="332"/>
      <c r="E490" s="333"/>
      <c r="F490" s="561"/>
      <c r="G490" s="602"/>
    </row>
    <row r="491" spans="1:7" s="147" customFormat="1" ht="15" x14ac:dyDescent="0.2">
      <c r="A491" s="470">
        <v>464</v>
      </c>
      <c r="B491" s="525"/>
      <c r="C491" s="305"/>
      <c r="D491" s="332"/>
      <c r="E491" s="333"/>
      <c r="F491" s="561"/>
      <c r="G491" s="602"/>
    </row>
    <row r="492" spans="1:7" s="147" customFormat="1" ht="15" x14ac:dyDescent="0.2">
      <c r="A492" s="470">
        <v>465</v>
      </c>
      <c r="B492" s="525"/>
      <c r="C492" s="305"/>
      <c r="D492" s="332"/>
      <c r="E492" s="333"/>
      <c r="F492" s="561"/>
      <c r="G492" s="602"/>
    </row>
    <row r="493" spans="1:7" s="147" customFormat="1" ht="15" x14ac:dyDescent="0.2">
      <c r="A493" s="470">
        <v>466</v>
      </c>
      <c r="B493" s="525"/>
      <c r="C493" s="305"/>
      <c r="D493" s="332"/>
      <c r="E493" s="333"/>
      <c r="F493" s="561"/>
      <c r="G493" s="602"/>
    </row>
    <row r="494" spans="1:7" s="147" customFormat="1" ht="15" x14ac:dyDescent="0.2">
      <c r="A494" s="470">
        <v>467</v>
      </c>
      <c r="B494" s="525"/>
      <c r="C494" s="305"/>
      <c r="D494" s="332"/>
      <c r="E494" s="333"/>
      <c r="F494" s="561"/>
      <c r="G494" s="602"/>
    </row>
    <row r="495" spans="1:7" s="147" customFormat="1" ht="15" x14ac:dyDescent="0.2">
      <c r="A495" s="470">
        <v>468</v>
      </c>
      <c r="B495" s="525"/>
      <c r="C495" s="305"/>
      <c r="D495" s="332"/>
      <c r="E495" s="333"/>
      <c r="F495" s="561"/>
      <c r="G495" s="602"/>
    </row>
    <row r="496" spans="1:7" s="147" customFormat="1" ht="15" x14ac:dyDescent="0.2">
      <c r="A496" s="470">
        <v>469</v>
      </c>
      <c r="B496" s="525"/>
      <c r="C496" s="305"/>
      <c r="D496" s="332"/>
      <c r="E496" s="333"/>
      <c r="F496" s="561"/>
      <c r="G496" s="602"/>
    </row>
    <row r="497" spans="1:7" s="147" customFormat="1" ht="15" x14ac:dyDescent="0.2">
      <c r="A497" s="470">
        <v>470</v>
      </c>
      <c r="B497" s="525"/>
      <c r="C497" s="305"/>
      <c r="D497" s="332"/>
      <c r="E497" s="333"/>
      <c r="F497" s="561"/>
      <c r="G497" s="602"/>
    </row>
    <row r="498" spans="1:7" s="147" customFormat="1" ht="15" x14ac:dyDescent="0.2">
      <c r="A498" s="470">
        <v>471</v>
      </c>
      <c r="B498" s="525"/>
      <c r="C498" s="305"/>
      <c r="D498" s="332"/>
      <c r="E498" s="333"/>
      <c r="F498" s="561"/>
      <c r="G498" s="602"/>
    </row>
    <row r="499" spans="1:7" s="147" customFormat="1" ht="15" x14ac:dyDescent="0.2">
      <c r="A499" s="470">
        <v>472</v>
      </c>
      <c r="B499" s="525"/>
      <c r="C499" s="305"/>
      <c r="D499" s="332"/>
      <c r="E499" s="333"/>
      <c r="F499" s="561"/>
      <c r="G499" s="602"/>
    </row>
    <row r="500" spans="1:7" s="147" customFormat="1" ht="15" x14ac:dyDescent="0.2">
      <c r="A500" s="470">
        <v>473</v>
      </c>
      <c r="B500" s="525"/>
      <c r="C500" s="305"/>
      <c r="D500" s="332"/>
      <c r="E500" s="333"/>
      <c r="F500" s="561"/>
      <c r="G500" s="602"/>
    </row>
    <row r="501" spans="1:7" s="147" customFormat="1" ht="15" x14ac:dyDescent="0.2">
      <c r="A501" s="470">
        <v>474</v>
      </c>
      <c r="B501" s="525"/>
      <c r="C501" s="305"/>
      <c r="D501" s="332"/>
      <c r="E501" s="333"/>
      <c r="F501" s="561"/>
      <c r="G501" s="602"/>
    </row>
    <row r="502" spans="1:7" s="147" customFormat="1" ht="15" x14ac:dyDescent="0.2">
      <c r="A502" s="470">
        <v>475</v>
      </c>
      <c r="B502" s="525"/>
      <c r="C502" s="305"/>
      <c r="D502" s="332"/>
      <c r="E502" s="333"/>
      <c r="F502" s="561"/>
      <c r="G502" s="602"/>
    </row>
    <row r="503" spans="1:7" s="147" customFormat="1" ht="15" x14ac:dyDescent="0.2">
      <c r="A503" s="470">
        <v>476</v>
      </c>
      <c r="B503" s="525"/>
      <c r="C503" s="305"/>
      <c r="D503" s="332"/>
      <c r="E503" s="333"/>
      <c r="F503" s="561"/>
      <c r="G503" s="602"/>
    </row>
    <row r="504" spans="1:7" s="147" customFormat="1" ht="15" x14ac:dyDescent="0.2">
      <c r="A504" s="470">
        <v>477</v>
      </c>
      <c r="B504" s="525"/>
      <c r="C504" s="305"/>
      <c r="D504" s="332"/>
      <c r="E504" s="333"/>
      <c r="F504" s="561"/>
      <c r="G504" s="602"/>
    </row>
    <row r="505" spans="1:7" s="147" customFormat="1" ht="15" x14ac:dyDescent="0.2">
      <c r="A505" s="470">
        <v>478</v>
      </c>
      <c r="B505" s="525"/>
      <c r="C505" s="305"/>
      <c r="D505" s="332"/>
      <c r="E505" s="333"/>
      <c r="F505" s="561"/>
      <c r="G505" s="602"/>
    </row>
    <row r="506" spans="1:7" s="147" customFormat="1" ht="15" x14ac:dyDescent="0.2">
      <c r="A506" s="470">
        <v>479</v>
      </c>
      <c r="B506" s="525"/>
      <c r="C506" s="305"/>
      <c r="D506" s="332"/>
      <c r="E506" s="333"/>
      <c r="F506" s="561"/>
      <c r="G506" s="602"/>
    </row>
    <row r="507" spans="1:7" s="147" customFormat="1" ht="15" x14ac:dyDescent="0.2">
      <c r="A507" s="470">
        <v>480</v>
      </c>
      <c r="B507" s="525"/>
      <c r="C507" s="305"/>
      <c r="D507" s="332"/>
      <c r="E507" s="333"/>
      <c r="F507" s="561"/>
      <c r="G507" s="602"/>
    </row>
    <row r="508" spans="1:7" s="147" customFormat="1" ht="15" x14ac:dyDescent="0.2">
      <c r="A508" s="470">
        <v>481</v>
      </c>
      <c r="B508" s="525"/>
      <c r="C508" s="305"/>
      <c r="D508" s="332"/>
      <c r="E508" s="333"/>
      <c r="F508" s="561"/>
      <c r="G508" s="602"/>
    </row>
    <row r="509" spans="1:7" s="147" customFormat="1" ht="15" x14ac:dyDescent="0.2">
      <c r="A509" s="470">
        <v>482</v>
      </c>
      <c r="B509" s="525"/>
      <c r="C509" s="305"/>
      <c r="D509" s="332"/>
      <c r="E509" s="333"/>
      <c r="F509" s="561"/>
      <c r="G509" s="602"/>
    </row>
    <row r="510" spans="1:7" s="147" customFormat="1" ht="15" x14ac:dyDescent="0.2">
      <c r="A510" s="470">
        <v>483</v>
      </c>
      <c r="B510" s="525"/>
      <c r="C510" s="305"/>
      <c r="D510" s="332"/>
      <c r="E510" s="333"/>
      <c r="F510" s="561"/>
      <c r="G510" s="602"/>
    </row>
    <row r="511" spans="1:7" s="147" customFormat="1" ht="15" x14ac:dyDescent="0.2">
      <c r="A511" s="470">
        <v>484</v>
      </c>
      <c r="B511" s="525"/>
      <c r="C511" s="305"/>
      <c r="D511" s="332"/>
      <c r="E511" s="333"/>
      <c r="F511" s="561"/>
      <c r="G511" s="602"/>
    </row>
    <row r="512" spans="1:7" s="147" customFormat="1" ht="15" x14ac:dyDescent="0.2">
      <c r="A512" s="470">
        <v>485</v>
      </c>
      <c r="B512" s="525"/>
      <c r="C512" s="305"/>
      <c r="D512" s="332"/>
      <c r="E512" s="333"/>
      <c r="F512" s="561"/>
      <c r="G512" s="602"/>
    </row>
    <row r="513" spans="1:7" s="147" customFormat="1" ht="15" x14ac:dyDescent="0.2">
      <c r="A513" s="470">
        <v>486</v>
      </c>
      <c r="B513" s="525"/>
      <c r="C513" s="305"/>
      <c r="D513" s="332"/>
      <c r="E513" s="333"/>
      <c r="F513" s="561"/>
      <c r="G513" s="602"/>
    </row>
    <row r="514" spans="1:7" s="147" customFormat="1" ht="15" x14ac:dyDescent="0.2">
      <c r="A514" s="470">
        <v>487</v>
      </c>
      <c r="B514" s="525"/>
      <c r="C514" s="305"/>
      <c r="D514" s="332"/>
      <c r="E514" s="333"/>
      <c r="F514" s="561"/>
      <c r="G514" s="602"/>
    </row>
    <row r="515" spans="1:7" s="147" customFormat="1" ht="15" x14ac:dyDescent="0.2">
      <c r="A515" s="470">
        <v>488</v>
      </c>
      <c r="B515" s="525"/>
      <c r="C515" s="305"/>
      <c r="D515" s="332"/>
      <c r="E515" s="333"/>
      <c r="F515" s="561"/>
      <c r="G515" s="602"/>
    </row>
    <row r="516" spans="1:7" s="147" customFormat="1" ht="15" x14ac:dyDescent="0.2">
      <c r="A516" s="470">
        <v>489</v>
      </c>
      <c r="B516" s="525"/>
      <c r="C516" s="305"/>
      <c r="D516" s="332"/>
      <c r="E516" s="333"/>
      <c r="F516" s="561"/>
      <c r="G516" s="602"/>
    </row>
    <row r="517" spans="1:7" s="147" customFormat="1" ht="15" x14ac:dyDescent="0.2">
      <c r="A517" s="470">
        <v>490</v>
      </c>
      <c r="B517" s="525"/>
      <c r="C517" s="305"/>
      <c r="D517" s="332"/>
      <c r="E517" s="333"/>
      <c r="F517" s="561"/>
      <c r="G517" s="602"/>
    </row>
    <row r="518" spans="1:7" s="147" customFormat="1" ht="15" x14ac:dyDescent="0.2">
      <c r="A518" s="470">
        <v>491</v>
      </c>
      <c r="B518" s="525"/>
      <c r="C518" s="305"/>
      <c r="D518" s="332"/>
      <c r="E518" s="333"/>
      <c r="F518" s="561"/>
      <c r="G518" s="602"/>
    </row>
    <row r="519" spans="1:7" s="147" customFormat="1" ht="15" x14ac:dyDescent="0.2">
      <c r="A519" s="470">
        <v>492</v>
      </c>
      <c r="B519" s="525"/>
      <c r="C519" s="305"/>
      <c r="D519" s="332"/>
      <c r="E519" s="333"/>
      <c r="F519" s="561"/>
      <c r="G519" s="602"/>
    </row>
    <row r="520" spans="1:7" s="147" customFormat="1" ht="15" x14ac:dyDescent="0.2">
      <c r="A520" s="470">
        <v>493</v>
      </c>
      <c r="B520" s="525"/>
      <c r="C520" s="305"/>
      <c r="D520" s="332"/>
      <c r="E520" s="333"/>
      <c r="F520" s="561"/>
      <c r="G520" s="602"/>
    </row>
    <row r="521" spans="1:7" s="147" customFormat="1" ht="15" x14ac:dyDescent="0.2">
      <c r="A521" s="470">
        <v>494</v>
      </c>
      <c r="B521" s="525"/>
      <c r="C521" s="305"/>
      <c r="D521" s="332"/>
      <c r="E521" s="333"/>
      <c r="F521" s="561"/>
      <c r="G521" s="602"/>
    </row>
    <row r="522" spans="1:7" s="147" customFormat="1" ht="15" x14ac:dyDescent="0.2">
      <c r="A522" s="470">
        <v>495</v>
      </c>
      <c r="B522" s="525"/>
      <c r="C522" s="305"/>
      <c r="D522" s="332"/>
      <c r="E522" s="333"/>
      <c r="F522" s="561"/>
      <c r="G522" s="602"/>
    </row>
    <row r="523" spans="1:7" s="147" customFormat="1" ht="15" x14ac:dyDescent="0.2">
      <c r="A523" s="470">
        <v>496</v>
      </c>
      <c r="B523" s="525"/>
      <c r="C523" s="305"/>
      <c r="D523" s="332"/>
      <c r="E523" s="333"/>
      <c r="F523" s="561"/>
      <c r="G523" s="602"/>
    </row>
    <row r="524" spans="1:7" s="147" customFormat="1" ht="15" x14ac:dyDescent="0.2">
      <c r="A524" s="470">
        <v>497</v>
      </c>
      <c r="B524" s="525"/>
      <c r="C524" s="305"/>
      <c r="D524" s="332"/>
      <c r="E524" s="333"/>
      <c r="F524" s="561"/>
      <c r="G524" s="602"/>
    </row>
    <row r="525" spans="1:7" s="147" customFormat="1" ht="15" x14ac:dyDescent="0.2">
      <c r="A525" s="470">
        <v>498</v>
      </c>
      <c r="B525" s="525"/>
      <c r="C525" s="305"/>
      <c r="D525" s="332"/>
      <c r="E525" s="333"/>
      <c r="F525" s="561"/>
      <c r="G525" s="602"/>
    </row>
    <row r="526" spans="1:7" s="147" customFormat="1" ht="15" x14ac:dyDescent="0.2">
      <c r="A526" s="470">
        <v>499</v>
      </c>
      <c r="B526" s="525"/>
      <c r="C526" s="305"/>
      <c r="D526" s="332"/>
      <c r="E526" s="333"/>
      <c r="F526" s="561"/>
      <c r="G526" s="602"/>
    </row>
    <row r="527" spans="1:7" s="147" customFormat="1" ht="15" x14ac:dyDescent="0.2">
      <c r="A527" s="470">
        <v>500</v>
      </c>
      <c r="B527" s="525"/>
      <c r="C527" s="305"/>
      <c r="D527" s="332"/>
      <c r="E527" s="333"/>
      <c r="F527" s="561"/>
      <c r="G527" s="602"/>
    </row>
  </sheetData>
  <sheetProtection password="8067" sheet="1" objects="1" scenarios="1" autoFilter="0"/>
  <mergeCells count="6">
    <mergeCell ref="A24:A27"/>
    <mergeCell ref="B24:B27"/>
    <mergeCell ref="C24:C27"/>
    <mergeCell ref="E24:E27"/>
    <mergeCell ref="F24:F27"/>
    <mergeCell ref="D24:D27"/>
  </mergeCells>
  <conditionalFormatting sqref="B28:F527">
    <cfRule type="cellIs" dxfId="1" priority="9" stopIfTrue="1" operator="notEqual">
      <formula>0</formula>
    </cfRule>
  </conditionalFormatting>
  <conditionalFormatting sqref="F6:F9">
    <cfRule type="cellIs" dxfId="0" priority="1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C28:C527">
      <formula1>41640</formula1>
      <formula2>45291</formula2>
    </dataValidation>
    <dataValidation type="custom" allowBlank="1" showErrorMessage="1" errorTitle="Betrag" error="Bitte geben Sie max. 2 Nachkommastellen an!" sqref="F28:F527">
      <formula1>MOD(ROUND(F28*10^2,10),1)=0</formula1>
    </dataValidation>
    <dataValidation type="list" allowBlank="1" showErrorMessage="1" errorTitle="Finanzierungsquelle" error="Bitte auswählen!" sqref="D28:D527">
      <formula1>$E$13:$E$20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F67"/>
  <sheetViews>
    <sheetView showGridLines="0" tabSelected="1" zoomScaleNormal="100" workbookViewId="0">
      <selection activeCell="A5" sqref="A5:I6"/>
    </sheetView>
  </sheetViews>
  <sheetFormatPr baseColWidth="10" defaultRowHeight="12.75" customHeight="1" x14ac:dyDescent="0.2"/>
  <cols>
    <col min="1" max="1" width="1.7109375" style="4" customWidth="1"/>
    <col min="2" max="4" width="6.42578125" style="4" customWidth="1"/>
    <col min="5" max="18" width="5.140625" style="4" customWidth="1"/>
    <col min="19" max="19" width="0.85546875" style="4" customWidth="1"/>
    <col min="20" max="20" width="9.42578125" style="360" hidden="1" customWidth="1"/>
    <col min="21" max="21" width="20" style="4" hidden="1" customWidth="1"/>
    <col min="22" max="29" width="10.7109375" style="4" hidden="1" customWidth="1"/>
    <col min="30" max="30" width="20.28515625" style="4" hidden="1" customWidth="1"/>
    <col min="31" max="31" width="20.7109375" style="4" hidden="1" customWidth="1"/>
    <col min="32" max="32" width="58" style="4" hidden="1" customWidth="1"/>
    <col min="33" max="16384" width="11.42578125" style="4"/>
  </cols>
  <sheetData>
    <row r="1" spans="1:32" s="3" customFormat="1" ht="15" customHeight="1" x14ac:dyDescent="0.2">
      <c r="T1" s="355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491"/>
      <c r="AF1" s="491"/>
    </row>
    <row r="2" spans="1:32" s="3" customFormat="1" ht="15" customHeight="1" x14ac:dyDescent="0.2">
      <c r="T2" s="355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491"/>
      <c r="AF2" s="491"/>
    </row>
    <row r="3" spans="1:32" s="3" customFormat="1" ht="15" customHeight="1" x14ac:dyDescent="0.2">
      <c r="T3" s="355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491"/>
      <c r="AF3" s="491"/>
    </row>
    <row r="4" spans="1:32" ht="15" customHeight="1" x14ac:dyDescent="0.2">
      <c r="A4" s="4" t="s">
        <v>44</v>
      </c>
      <c r="T4" s="696" t="s">
        <v>196</v>
      </c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</row>
    <row r="5" spans="1:32" ht="15" customHeight="1" x14ac:dyDescent="0.2">
      <c r="A5" s="730"/>
      <c r="B5" s="731"/>
      <c r="C5" s="731"/>
      <c r="D5" s="731"/>
      <c r="E5" s="731"/>
      <c r="F5" s="731"/>
      <c r="G5" s="731"/>
      <c r="H5" s="731"/>
      <c r="I5" s="732"/>
      <c r="J5" s="55"/>
      <c r="T5" s="542">
        <v>1</v>
      </c>
      <c r="U5" s="542">
        <v>2</v>
      </c>
      <c r="V5" s="617">
        <v>3</v>
      </c>
      <c r="W5" s="663">
        <v>4</v>
      </c>
      <c r="X5" s="663">
        <v>5</v>
      </c>
      <c r="Y5" s="663">
        <v>6</v>
      </c>
      <c r="Z5" s="663">
        <v>7</v>
      </c>
      <c r="AA5" s="663">
        <v>8</v>
      </c>
      <c r="AB5" s="663">
        <v>9</v>
      </c>
      <c r="AC5" s="663">
        <v>10</v>
      </c>
      <c r="AD5" s="663">
        <v>11</v>
      </c>
      <c r="AE5" s="663">
        <v>12</v>
      </c>
      <c r="AF5" s="663">
        <v>13</v>
      </c>
    </row>
    <row r="6" spans="1:32" ht="15" customHeight="1" x14ac:dyDescent="0.2">
      <c r="A6" s="733"/>
      <c r="B6" s="734"/>
      <c r="C6" s="734"/>
      <c r="D6" s="734"/>
      <c r="E6" s="734"/>
      <c r="F6" s="734"/>
      <c r="G6" s="734"/>
      <c r="H6" s="734"/>
      <c r="I6" s="735"/>
      <c r="J6" s="56"/>
      <c r="T6" s="492"/>
      <c r="U6" s="493"/>
      <c r="V6" s="493"/>
      <c r="W6" s="493"/>
      <c r="X6" s="493"/>
      <c r="Y6" s="493"/>
      <c r="Z6" s="725" t="s">
        <v>221</v>
      </c>
      <c r="AA6" s="725"/>
      <c r="AB6" s="725"/>
      <c r="AC6" s="725"/>
      <c r="AD6" s="542"/>
      <c r="AE6" s="542"/>
      <c r="AF6" s="493"/>
    </row>
    <row r="7" spans="1:32" ht="15" customHeight="1" x14ac:dyDescent="0.2">
      <c r="A7" s="727"/>
      <c r="B7" s="728"/>
      <c r="C7" s="728"/>
      <c r="D7" s="728"/>
      <c r="E7" s="728"/>
      <c r="F7" s="728"/>
      <c r="G7" s="728"/>
      <c r="H7" s="728"/>
      <c r="I7" s="729"/>
      <c r="J7" s="56"/>
      <c r="T7" s="495" t="b">
        <v>0</v>
      </c>
      <c r="U7" s="494" t="s">
        <v>220</v>
      </c>
      <c r="V7" s="494"/>
      <c r="W7" s="494"/>
      <c r="X7" s="494"/>
      <c r="Y7" s="494"/>
      <c r="Z7" s="542"/>
      <c r="AA7" s="542"/>
      <c r="AB7" s="542"/>
      <c r="AC7" s="542"/>
      <c r="AD7" s="542" t="str">
        <f>IF(OR($G$38="",$P$38=""),"____",IF(YEAR($G$38)&lt;&gt;YEAR($P$38),"____",YEAR($P$38)))</f>
        <v>____</v>
      </c>
      <c r="AE7" s="494" t="str">
        <f>IF(OR($G$38="",$P$38=""),"__.__.____ - __.__.____",IF(YEAR($G$38)&lt;&gt;YEAR($P$38),"__.__.____ - __.__.____",CONCATENATE(TEXT($G$38,"TT.MM.JJJJ")," - ",TEXT($P$38,"TT.MM.JJJJ"))))</f>
        <v>__.__.____ - __.__.____</v>
      </c>
      <c r="AF7" s="494" t="str">
        <f>CONCATENATE(U7,"für Erklärungszeitraum ",AE7)</f>
        <v>Unterjähriger Nachweis für Erklärungszeitraum __.__.____ - __.__.____</v>
      </c>
    </row>
    <row r="8" spans="1:32" ht="15" customHeight="1" x14ac:dyDescent="0.2">
      <c r="A8" s="727"/>
      <c r="B8" s="728"/>
      <c r="C8" s="728"/>
      <c r="D8" s="728"/>
      <c r="E8" s="728"/>
      <c r="F8" s="728"/>
      <c r="G8" s="728"/>
      <c r="H8" s="728"/>
      <c r="I8" s="729"/>
      <c r="J8" s="56"/>
      <c r="T8" s="495" t="b">
        <v>0</v>
      </c>
      <c r="U8" s="494" t="s">
        <v>197</v>
      </c>
      <c r="V8" s="494"/>
      <c r="W8" s="494"/>
      <c r="X8" s="494"/>
      <c r="Y8" s="494"/>
      <c r="Z8" s="542"/>
      <c r="AA8" s="542"/>
      <c r="AB8" s="542"/>
      <c r="AC8" s="542"/>
      <c r="AD8" s="542" t="str">
        <f>IF(OR($G$38="",$P$38=""),"____",IF(YEAR($G$38)&lt;&gt;YEAR($P$38),"____",YEAR($P$38)))</f>
        <v>____</v>
      </c>
      <c r="AE8" s="494" t="str">
        <f>IF(OR($G$38="",$P$38=""),"__.__.____ - __.__.____",IF(YEAR($G$38)&lt;&gt;YEAR($P$38),"__.__.____ - __.__.____",CONCATENATE(TEXT($G$38,"TT.MM.JJJJ")," - ",TEXT($P$38,"TT.MM.JJJJ"))))</f>
        <v>__.__.____ - __.__.____</v>
      </c>
      <c r="AF8" s="494" t="str">
        <f>CONCATENATE(U8,"für Erklärungszeitraum ",AE8)</f>
        <v>Zwischennachweis für Erklärungszeitraum __.__.____ - __.__.____</v>
      </c>
    </row>
    <row r="9" spans="1:32" ht="15" customHeight="1" x14ac:dyDescent="0.2">
      <c r="A9" s="772"/>
      <c r="B9" s="773"/>
      <c r="C9" s="761"/>
      <c r="D9" s="761"/>
      <c r="E9" s="761"/>
      <c r="F9" s="761"/>
      <c r="G9" s="761"/>
      <c r="H9" s="761"/>
      <c r="I9" s="762"/>
      <c r="J9" s="56"/>
      <c r="T9" s="495" t="b">
        <v>0</v>
      </c>
      <c r="U9" s="494" t="s">
        <v>198</v>
      </c>
      <c r="V9" s="617" t="str">
        <f>IF(YEAR($P$36)-YEAR($G$36)&gt;6,$AC$9-7,"____")</f>
        <v>____</v>
      </c>
      <c r="W9" s="663" t="str">
        <f>IF(YEAR($P$36)-YEAR($G$36)&gt;5,$AC$9-6,"____")</f>
        <v>____</v>
      </c>
      <c r="X9" s="663" t="str">
        <f>IF(YEAR($P$36)-YEAR($G$36)&gt;4,$AC$9-5,"____")</f>
        <v>____</v>
      </c>
      <c r="Y9" s="663" t="str">
        <f>IF(YEAR($P$36)-YEAR($G$36)&gt;3,$AC$9-4,"____")</f>
        <v>____</v>
      </c>
      <c r="Z9" s="542" t="str">
        <f>IF(YEAR($P$36)-YEAR($G$36)&gt;2,$AC$9-3,"____")</f>
        <v>____</v>
      </c>
      <c r="AA9" s="542" t="str">
        <f>IF(YEAR($P$36)-YEAR($G$36)&gt;1,$AC$9-2,"____")</f>
        <v>____</v>
      </c>
      <c r="AB9" s="542" t="str">
        <f>IF(YEAR($P$36)-YEAR($G$36)&gt;0,$AC$9-1,"____")</f>
        <v>____</v>
      </c>
      <c r="AC9" s="542" t="str">
        <f>IF(YEAR($P$36)=1900,"____",YEAR($P$36))</f>
        <v>____</v>
      </c>
      <c r="AD9" s="542" t="str">
        <f>IF(OR($G$36="",$P$36=""),"____",IF(YEAR($G$36)=YEAR($P$36),YEAR($P$36),CONCATENATE(YEAR($G$36)," - ",YEAR($P$36))))</f>
        <v>____</v>
      </c>
      <c r="AE9" s="494" t="str">
        <f>IF(OR($G$36="",$P$36=""),"__.__.____ - __.__.____",CONCATENATE(TEXT($G$36,"TT.MM.JJJJ")," - ",TEXT($P$36,"TT.MM.JJJJ")))</f>
        <v>__.__.____ - __.__.____</v>
      </c>
      <c r="AF9" s="494" t="str">
        <f>CONCATENATE(U9,"für Bewilligungszeitraum ",AE9)</f>
        <v>Verwendungsnachweis für Bewilligungszeitraum __.__.____ - __.__.____</v>
      </c>
    </row>
    <row r="10" spans="1:32" ht="15" customHeight="1" x14ac:dyDescent="0.2">
      <c r="B10" s="57"/>
      <c r="C10" s="57"/>
      <c r="D10" s="57"/>
      <c r="E10" s="57"/>
      <c r="J10" s="12"/>
      <c r="T10" s="492">
        <f>COUNTIF(T7:T9,TRUE)</f>
        <v>0</v>
      </c>
      <c r="U10" s="494"/>
      <c r="V10" s="494"/>
      <c r="W10" s="494"/>
      <c r="X10" s="494"/>
      <c r="Y10" s="494"/>
      <c r="Z10" s="494"/>
      <c r="AA10" s="494"/>
      <c r="AB10" s="494" t="s">
        <v>234</v>
      </c>
      <c r="AC10" s="494"/>
      <c r="AD10" s="542" t="str">
        <f>IF($T$10&lt;&gt;1,"",$AD$8)</f>
        <v/>
      </c>
      <c r="AE10" s="494" t="str">
        <f>IF($T$10&lt;&gt;1,"",$AE$8)</f>
        <v/>
      </c>
      <c r="AF10" s="494"/>
    </row>
    <row r="11" spans="1:32" ht="15" customHeight="1" x14ac:dyDescent="0.2">
      <c r="T11" s="492"/>
      <c r="U11" s="494"/>
      <c r="V11" s="494"/>
      <c r="W11" s="494"/>
      <c r="X11" s="494"/>
      <c r="Y11" s="494"/>
      <c r="Z11" s="494"/>
      <c r="AA11" s="494"/>
      <c r="AB11" s="494" t="s">
        <v>235</v>
      </c>
      <c r="AC11" s="494"/>
      <c r="AD11" s="542" t="str">
        <f>IF($T$10&lt;&gt;1,"",$AD$9)</f>
        <v/>
      </c>
      <c r="AE11" s="494" t="str">
        <f>IF($T$10&lt;&gt;1,"",$AE$9)</f>
        <v/>
      </c>
      <c r="AF11" s="494"/>
    </row>
    <row r="12" spans="1:32" s="25" customFormat="1" ht="15" customHeight="1" x14ac:dyDescent="0.2">
      <c r="A12" s="58" t="s">
        <v>13</v>
      </c>
      <c r="B12" s="21"/>
      <c r="C12" s="21"/>
      <c r="D12" s="21"/>
      <c r="E12" s="21"/>
      <c r="F12" s="21"/>
      <c r="G12" s="21"/>
      <c r="H12" s="21"/>
      <c r="K12" s="59" t="s">
        <v>25</v>
      </c>
      <c r="L12" s="60"/>
      <c r="M12" s="60"/>
      <c r="N12" s="60"/>
      <c r="O12" s="60"/>
      <c r="P12" s="60"/>
      <c r="Q12" s="60"/>
      <c r="R12" s="60"/>
      <c r="S12" s="61"/>
      <c r="T12" s="611"/>
      <c r="U12" s="610"/>
      <c r="V12" s="610"/>
      <c r="W12" s="610"/>
      <c r="X12" s="610"/>
      <c r="Y12" s="610"/>
      <c r="Z12" s="610"/>
      <c r="AA12" s="610"/>
      <c r="AB12" s="494" t="s">
        <v>236</v>
      </c>
      <c r="AC12" s="494"/>
      <c r="AD12" s="542" t="str">
        <f>IF($T$10&lt;&gt;1,"",VLOOKUP(TRUE,$T$7:$AF$9,11,FALSE))</f>
        <v/>
      </c>
      <c r="AE12" s="494" t="str">
        <f>IF($T$10&lt;&gt;1,"",VLOOKUP(TRUE,$T$7:$AF$9,12,FALSE))</f>
        <v/>
      </c>
      <c r="AF12" s="610"/>
    </row>
    <row r="13" spans="1:32" s="25" customFormat="1" ht="15" customHeight="1" x14ac:dyDescent="0.2">
      <c r="A13" s="58" t="s">
        <v>14</v>
      </c>
      <c r="B13" s="21"/>
      <c r="C13" s="21"/>
      <c r="D13" s="21"/>
      <c r="E13" s="21"/>
      <c r="F13" s="21"/>
      <c r="G13" s="21"/>
      <c r="H13" s="21"/>
      <c r="J13" s="21"/>
      <c r="K13" s="62"/>
      <c r="L13" s="63"/>
      <c r="M13" s="63"/>
      <c r="N13" s="63"/>
      <c r="O13" s="63"/>
      <c r="P13" s="63"/>
      <c r="Q13" s="63"/>
      <c r="R13" s="63"/>
      <c r="S13" s="64"/>
      <c r="T13" s="611"/>
      <c r="U13" s="610"/>
      <c r="V13" s="610"/>
      <c r="W13" s="610"/>
      <c r="X13" s="610"/>
      <c r="Y13" s="610"/>
      <c r="Z13" s="610"/>
      <c r="AA13" s="610"/>
      <c r="AB13" s="494" t="s">
        <v>174</v>
      </c>
      <c r="AC13" s="494"/>
      <c r="AD13" s="542" t="str">
        <f>IF($T$10&lt;&gt;1,"",VLOOKUP(TRUE,$T$7:$AF$9,11,FALSE))</f>
        <v/>
      </c>
      <c r="AE13" s="494" t="str">
        <f>IF($T$10&lt;&gt;1,"",VLOOKUP(TRUE,$T$7:$AF$9,12,FALSE))</f>
        <v/>
      </c>
      <c r="AF13" s="610"/>
    </row>
    <row r="14" spans="1:32" s="25" customFormat="1" ht="15" customHeight="1" x14ac:dyDescent="0.2">
      <c r="A14" s="58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62"/>
      <c r="L14" s="63"/>
      <c r="M14" s="63"/>
      <c r="N14" s="63"/>
      <c r="O14" s="63"/>
      <c r="P14" s="63"/>
      <c r="Q14" s="63"/>
      <c r="R14" s="63"/>
      <c r="S14" s="64"/>
      <c r="T14" s="611"/>
      <c r="U14" s="610"/>
      <c r="V14" s="610"/>
      <c r="W14" s="610"/>
      <c r="X14" s="610"/>
      <c r="Y14" s="610"/>
      <c r="Z14" s="610"/>
      <c r="AA14" s="610"/>
      <c r="AB14" s="494" t="s">
        <v>233</v>
      </c>
      <c r="AC14" s="494"/>
      <c r="AD14" s="542" t="str">
        <f>IF($T$10&lt;&gt;1,"",IF($T$9=TRUE,$AC$9,$AD$8))</f>
        <v/>
      </c>
      <c r="AE14" s="494" t="str">
        <f>IF($T$10&lt;&gt;1,"",IF(OR($G$36="",$P$36=""),"__.__.____ - __.__.____",IF($T$9=TRUE,CONCATENATE(TEXT(IF(DATE(YEAR($P$36),1,1)&lt;$G$36,$G$36,DATE(YEAR($P$36),1,1)),"TT.MM.JJJJ")," - ",TEXT($P$36,"TT.MM.JJJJ")),$AE$8)))</f>
        <v/>
      </c>
      <c r="AF14" s="610"/>
    </row>
    <row r="15" spans="1:32" s="25" customFormat="1" ht="15" customHeight="1" x14ac:dyDescent="0.2">
      <c r="A15" s="58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62"/>
      <c r="L15" s="63"/>
      <c r="M15" s="63"/>
      <c r="N15" s="63"/>
      <c r="O15" s="63"/>
      <c r="P15" s="63"/>
      <c r="Q15" s="63"/>
      <c r="R15" s="63"/>
      <c r="S15" s="64"/>
      <c r="T15" s="356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</row>
    <row r="16" spans="1:32" s="25" customFormat="1" ht="15" customHeight="1" x14ac:dyDescent="0.2">
      <c r="B16" s="21"/>
      <c r="C16" s="21"/>
      <c r="D16" s="21"/>
      <c r="E16" s="21"/>
      <c r="F16" s="21"/>
      <c r="G16" s="21"/>
      <c r="H16" s="21"/>
      <c r="I16" s="21"/>
      <c r="J16" s="21"/>
      <c r="K16" s="65"/>
      <c r="L16" s="66"/>
      <c r="M16" s="66"/>
      <c r="N16" s="66"/>
      <c r="O16" s="66"/>
      <c r="P16" s="66"/>
      <c r="Q16" s="66"/>
      <c r="R16" s="66"/>
      <c r="S16" s="67"/>
      <c r="T16" s="356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612"/>
      <c r="AF16" s="352"/>
    </row>
    <row r="17" spans="1:32" s="22" customFormat="1" ht="18" customHeight="1" x14ac:dyDescent="0.2">
      <c r="A17" s="25"/>
      <c r="B17" s="25"/>
      <c r="C17" s="25"/>
      <c r="D17" s="25"/>
      <c r="E17" s="25"/>
      <c r="F17" s="21"/>
      <c r="G17" s="21"/>
      <c r="H17" s="21"/>
      <c r="I17" s="21"/>
      <c r="J17" s="21"/>
      <c r="K17" s="68" t="s">
        <v>19</v>
      </c>
      <c r="L17" s="69"/>
      <c r="M17" s="69"/>
      <c r="N17" s="70"/>
      <c r="O17" s="769">
        <f ca="1">TODAY()</f>
        <v>44578</v>
      </c>
      <c r="P17" s="770"/>
      <c r="Q17" s="770"/>
      <c r="R17" s="770"/>
      <c r="S17" s="771"/>
      <c r="T17" s="356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612"/>
      <c r="AF17" s="352"/>
    </row>
    <row r="18" spans="1:32" s="22" customFormat="1" ht="18" customHeight="1" x14ac:dyDescent="0.2">
      <c r="A18" s="25"/>
      <c r="B18" s="25"/>
      <c r="C18" s="25"/>
      <c r="D18" s="25"/>
      <c r="E18" s="25"/>
      <c r="F18" s="21"/>
      <c r="G18" s="21"/>
      <c r="H18" s="21"/>
      <c r="I18" s="21"/>
      <c r="J18" s="21"/>
      <c r="K18" s="71" t="s">
        <v>17</v>
      </c>
      <c r="L18" s="72"/>
      <c r="M18" s="72"/>
      <c r="N18" s="73"/>
      <c r="O18" s="715"/>
      <c r="P18" s="716"/>
      <c r="Q18" s="716"/>
      <c r="R18" s="716"/>
      <c r="S18" s="717"/>
      <c r="T18" s="356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</row>
    <row r="19" spans="1:32" ht="5.0999999999999996" customHeight="1" x14ac:dyDescent="0.2">
      <c r="T19" s="355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</row>
    <row r="20" spans="1:32" ht="18" customHeight="1" x14ac:dyDescent="0.2">
      <c r="A20" s="758" t="str">
        <f>IF($T$10=0,"Bitte den Nachweistyp auswählen!",IF($T$10&gt;1,"Bitte nur einen Nachweistyp auswählen!",VLOOKUP(TRUE,$T$7:$AF$9,13,FALSE)))</f>
        <v>Bitte den Nachweistyp auswählen!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60"/>
      <c r="T20" s="355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</row>
    <row r="21" spans="1:32" ht="15" customHeight="1" x14ac:dyDescent="0.2">
      <c r="A21" s="766" t="s">
        <v>45</v>
      </c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8"/>
      <c r="T21" s="355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</row>
    <row r="22" spans="1:32" ht="12" customHeight="1" x14ac:dyDescent="0.2">
      <c r="A22" s="724" t="s">
        <v>257</v>
      </c>
      <c r="B22" s="724"/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355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</row>
    <row r="23" spans="1:32" ht="12" customHeight="1" x14ac:dyDescent="0.2">
      <c r="A23" s="724"/>
      <c r="B23" s="724"/>
      <c r="C23" s="724"/>
      <c r="D23" s="724"/>
      <c r="E23" s="724"/>
      <c r="F23" s="724"/>
      <c r="G23" s="724"/>
      <c r="H23" s="724"/>
      <c r="I23" s="724"/>
      <c r="J23" s="724"/>
      <c r="K23" s="724"/>
      <c r="L23" s="724"/>
      <c r="M23" s="724"/>
      <c r="N23" s="724"/>
      <c r="O23" s="724"/>
      <c r="P23" s="724"/>
      <c r="Q23" s="724"/>
      <c r="R23" s="724"/>
      <c r="S23" s="724"/>
      <c r="T23" s="355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</row>
    <row r="24" spans="1:32" ht="12" customHeight="1" x14ac:dyDescent="0.2">
      <c r="A24" s="724"/>
      <c r="B24" s="724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355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</row>
    <row r="25" spans="1:32" s="8" customFormat="1" ht="15" customHeight="1" x14ac:dyDescent="0.2">
      <c r="A25" s="5" t="s">
        <v>46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355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</row>
    <row r="26" spans="1:32" ht="5.0999999999999996" customHeigh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4"/>
      <c r="S26" s="17"/>
      <c r="T26" s="355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</row>
    <row r="27" spans="1:32" s="76" customFormat="1" ht="15" customHeight="1" x14ac:dyDescent="0.2">
      <c r="A27" s="763" t="s">
        <v>61</v>
      </c>
      <c r="B27" s="764"/>
      <c r="C27" s="764"/>
      <c r="D27" s="765"/>
      <c r="E27" s="709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1"/>
      <c r="S27" s="75"/>
      <c r="T27" s="357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</row>
    <row r="28" spans="1:32" s="76" customFormat="1" ht="15" customHeight="1" x14ac:dyDescent="0.2">
      <c r="A28" s="763"/>
      <c r="B28" s="764"/>
      <c r="C28" s="764"/>
      <c r="D28" s="765"/>
      <c r="E28" s="712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4"/>
      <c r="S28" s="75"/>
      <c r="T28" s="357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</row>
    <row r="29" spans="1:32" ht="5.0999999999999996" customHeight="1" x14ac:dyDescent="0.2">
      <c r="A29" s="3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  <c r="T29" s="357"/>
      <c r="U29" s="353"/>
      <c r="V29" s="353"/>
      <c r="W29" s="353"/>
      <c r="X29" s="353"/>
      <c r="Y29" s="353"/>
      <c r="Z29" s="351"/>
      <c r="AA29" s="351"/>
      <c r="AB29" s="351"/>
      <c r="AC29" s="351"/>
      <c r="AD29" s="351"/>
      <c r="AE29" s="351"/>
      <c r="AF29" s="351"/>
    </row>
    <row r="30" spans="1:32" s="22" customFormat="1" ht="18" customHeight="1" x14ac:dyDescent="0.2">
      <c r="A30" s="38" t="s">
        <v>47</v>
      </c>
      <c r="B30" s="12"/>
      <c r="C30" s="12"/>
      <c r="D30" s="45"/>
      <c r="E30" s="721"/>
      <c r="F30" s="722"/>
      <c r="G30" s="722"/>
      <c r="H30" s="722"/>
      <c r="I30" s="723"/>
      <c r="J30" s="45"/>
      <c r="K30" s="45"/>
      <c r="L30" s="46" t="s">
        <v>18</v>
      </c>
      <c r="M30" s="721"/>
      <c r="N30" s="722"/>
      <c r="O30" s="722"/>
      <c r="P30" s="722"/>
      <c r="Q30" s="722"/>
      <c r="R30" s="723"/>
      <c r="S30" s="27"/>
      <c r="T30" s="357"/>
      <c r="U30" s="353"/>
      <c r="V30" s="353"/>
      <c r="W30" s="353"/>
      <c r="X30" s="353"/>
      <c r="Y30" s="353"/>
      <c r="Z30" s="352"/>
      <c r="AA30" s="352"/>
      <c r="AB30" s="352"/>
      <c r="AC30" s="352"/>
      <c r="AD30" s="352"/>
      <c r="AE30" s="352"/>
      <c r="AF30" s="352"/>
    </row>
    <row r="31" spans="1:32" ht="5.0999999999999996" customHeight="1" x14ac:dyDescent="0.2">
      <c r="A31" s="3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  <c r="T31" s="357"/>
      <c r="U31" s="353"/>
      <c r="V31" s="353"/>
      <c r="W31" s="353"/>
      <c r="X31" s="353"/>
      <c r="Y31" s="353"/>
      <c r="Z31" s="351"/>
      <c r="AA31" s="351"/>
      <c r="AB31" s="351"/>
      <c r="AC31" s="351"/>
      <c r="AD31" s="351"/>
      <c r="AE31" s="351"/>
      <c r="AF31" s="351"/>
    </row>
    <row r="32" spans="1:32" s="22" customFormat="1" ht="18" customHeight="1" x14ac:dyDescent="0.2">
      <c r="A32" s="38" t="s">
        <v>21</v>
      </c>
      <c r="B32" s="20"/>
      <c r="C32" s="20"/>
      <c r="D32" s="45"/>
      <c r="E32" s="755"/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7"/>
      <c r="S32" s="27"/>
      <c r="T32" s="357"/>
      <c r="U32" s="353"/>
      <c r="V32" s="353"/>
      <c r="W32" s="353"/>
      <c r="X32" s="353"/>
      <c r="Y32" s="353"/>
      <c r="Z32" s="352"/>
      <c r="AA32" s="352"/>
      <c r="AB32" s="352"/>
      <c r="AC32" s="352"/>
      <c r="AD32" s="352"/>
      <c r="AE32" s="352"/>
      <c r="AF32" s="352"/>
    </row>
    <row r="33" spans="1:32" ht="5.0999999999999996" customHeight="1" x14ac:dyDescent="0.2">
      <c r="A33" s="3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  <c r="T33" s="355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</row>
    <row r="34" spans="1:32" ht="18" customHeight="1" x14ac:dyDescent="0.2">
      <c r="A34" s="36" t="s">
        <v>48</v>
      </c>
      <c r="B34" s="12"/>
      <c r="C34" s="12"/>
      <c r="D34" s="12"/>
      <c r="E34" s="12"/>
      <c r="F34" s="12"/>
      <c r="G34" s="718"/>
      <c r="H34" s="719"/>
      <c r="I34" s="720"/>
      <c r="J34" s="12"/>
      <c r="K34" s="12"/>
      <c r="L34" s="12"/>
      <c r="M34" s="12"/>
      <c r="N34" s="12"/>
      <c r="O34" s="77" t="s">
        <v>49</v>
      </c>
      <c r="P34" s="718"/>
      <c r="Q34" s="719"/>
      <c r="R34" s="720"/>
      <c r="S34" s="28"/>
      <c r="T34" s="355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</row>
    <row r="35" spans="1:32" ht="5.0999999999999996" customHeight="1" x14ac:dyDescent="0.2">
      <c r="A35" s="3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  <c r="T35" s="355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</row>
    <row r="36" spans="1:32" ht="18" customHeight="1" x14ac:dyDescent="0.2">
      <c r="A36" s="36" t="s">
        <v>50</v>
      </c>
      <c r="B36" s="12"/>
      <c r="C36" s="12"/>
      <c r="D36" s="12"/>
      <c r="E36" s="12"/>
      <c r="F36" s="12"/>
      <c r="G36" s="718"/>
      <c r="H36" s="719"/>
      <c r="I36" s="720"/>
      <c r="J36" s="726" t="str">
        <f>IF(OR(G38="",P38=""),"",IF(AND(YEAR(G38)&lt;&gt;YEAR(P38),OR(T7=TRUE,T8=TRUE)),"Der Erklärungszeitraum muss innerhalb eines Jahres liegen!",IF(AND(OR(G38&lt;&gt;G36,P38&lt;&gt;P36),T9=TRUE),"Der Erklärungszeitraum muss dem Bewilligungszeitraum entsprechen!","")))</f>
        <v/>
      </c>
      <c r="K36" s="726"/>
      <c r="L36" s="726"/>
      <c r="M36" s="726"/>
      <c r="N36" s="726"/>
      <c r="O36" s="77" t="s">
        <v>51</v>
      </c>
      <c r="P36" s="718"/>
      <c r="Q36" s="719"/>
      <c r="R36" s="720"/>
      <c r="S36" s="28"/>
      <c r="T36" s="355"/>
      <c r="U36" s="351" t="s">
        <v>219</v>
      </c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</row>
    <row r="37" spans="1:32" ht="5.0999999999999996" customHeight="1" x14ac:dyDescent="0.2">
      <c r="A37" s="37"/>
      <c r="B37" s="12"/>
      <c r="C37" s="12"/>
      <c r="D37" s="12"/>
      <c r="E37" s="12"/>
      <c r="F37" s="12"/>
      <c r="G37" s="12"/>
      <c r="H37" s="12"/>
      <c r="I37" s="12"/>
      <c r="J37" s="726"/>
      <c r="K37" s="726"/>
      <c r="L37" s="726"/>
      <c r="M37" s="726"/>
      <c r="N37" s="726"/>
      <c r="O37" s="30"/>
      <c r="P37" s="12"/>
      <c r="Q37" s="12"/>
      <c r="R37" s="12"/>
      <c r="S37" s="28"/>
      <c r="T37" s="355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</row>
    <row r="38" spans="1:32" ht="18" customHeight="1" x14ac:dyDescent="0.2">
      <c r="A38" s="36" t="s">
        <v>52</v>
      </c>
      <c r="B38" s="12"/>
      <c r="C38" s="12"/>
      <c r="D38" s="12"/>
      <c r="E38" s="12"/>
      <c r="F38" s="12"/>
      <c r="G38" s="706" t="str">
        <f>IF(G36=0,"",IF($T$9=TRUE,G36,""))</f>
        <v/>
      </c>
      <c r="H38" s="707"/>
      <c r="I38" s="708"/>
      <c r="J38" s="726"/>
      <c r="K38" s="726"/>
      <c r="L38" s="726"/>
      <c r="M38" s="726"/>
      <c r="N38" s="726"/>
      <c r="O38" s="77" t="s">
        <v>51</v>
      </c>
      <c r="P38" s="706" t="str">
        <f>IF(P36=0,"",IF($T$9=TRUE,P36,""))</f>
        <v/>
      </c>
      <c r="Q38" s="707"/>
      <c r="R38" s="708"/>
      <c r="S38" s="28"/>
      <c r="T38" s="355"/>
      <c r="U38" s="706" t="str">
        <f>IF(U36=0,"",IF($T$9=TRUE,U36,""))</f>
        <v/>
      </c>
      <c r="V38" s="707"/>
      <c r="W38" s="707"/>
      <c r="X38" s="707"/>
      <c r="Y38" s="707"/>
      <c r="Z38" s="708"/>
      <c r="AA38" s="351"/>
      <c r="AB38" s="351"/>
      <c r="AC38" s="351"/>
      <c r="AD38" s="351"/>
      <c r="AE38" s="351"/>
      <c r="AF38" s="351"/>
    </row>
    <row r="39" spans="1:32" ht="5.0999999999999996" customHeight="1" x14ac:dyDescent="0.2">
      <c r="A39" s="50"/>
      <c r="B39" s="18"/>
      <c r="C39" s="18"/>
      <c r="D39" s="18"/>
      <c r="E39" s="18"/>
      <c r="F39" s="18"/>
      <c r="G39" s="18"/>
      <c r="H39" s="18"/>
      <c r="I39" s="7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355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</row>
    <row r="40" spans="1:32" ht="12" customHeight="1" x14ac:dyDescent="0.2">
      <c r="F40" s="44"/>
      <c r="G40" s="44"/>
      <c r="H40" s="9"/>
      <c r="I40" s="79"/>
      <c r="J40" s="80"/>
      <c r="K40" s="80"/>
      <c r="L40" s="80"/>
      <c r="M40" s="80"/>
      <c r="N40" s="80"/>
      <c r="O40" s="80"/>
      <c r="P40" s="80"/>
      <c r="Q40" s="80"/>
      <c r="R40" s="80"/>
      <c r="T40" s="355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</row>
    <row r="41" spans="1:32" s="8" customFormat="1" ht="15" customHeight="1" x14ac:dyDescent="0.2">
      <c r="A41" s="5" t="s">
        <v>111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355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</row>
    <row r="42" spans="1:32" ht="5.0999999999999996" customHeight="1" x14ac:dyDescent="0.2">
      <c r="A42" s="14"/>
      <c r="B42" s="15"/>
      <c r="C42" s="15"/>
      <c r="D42" s="15"/>
      <c r="E42" s="15"/>
      <c r="F42" s="42"/>
      <c r="G42" s="42"/>
      <c r="H42" s="81"/>
      <c r="I42" s="82"/>
      <c r="J42" s="83"/>
      <c r="K42" s="83"/>
      <c r="L42" s="83"/>
      <c r="M42" s="83"/>
      <c r="N42" s="83"/>
      <c r="O42" s="83"/>
      <c r="P42" s="83"/>
      <c r="Q42" s="83"/>
      <c r="R42" s="83"/>
      <c r="S42" s="17"/>
      <c r="T42" s="355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</row>
    <row r="43" spans="1:32" ht="18" customHeight="1" x14ac:dyDescent="0.2">
      <c r="A43" s="36" t="str">
        <f>CONCATENATE("bereits erhaltene Fördermittel bis zum ",IF(P38="","__.__.____",TEXT(P38,"TT.MM.JJJJ"))," (in €):")</f>
        <v>bereits erhaltene Fördermittel bis zum __.__.____ (in €):</v>
      </c>
      <c r="B43" s="12"/>
      <c r="C43" s="12"/>
      <c r="D43" s="12"/>
      <c r="E43" s="49"/>
      <c r="F43" s="84"/>
      <c r="G43" s="12"/>
      <c r="K43" s="752">
        <f>IF(OR($T$7=TRUE,$T$8=TRUE),'Seite 2 ZN'!$J$68,IF($T$9=TRUE,'Seite 2 VWN'!$Z$68,0))</f>
        <v>0</v>
      </c>
      <c r="L43" s="753"/>
      <c r="M43" s="753"/>
      <c r="N43" s="754"/>
      <c r="S43" s="28"/>
      <c r="T43" s="355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</row>
    <row r="44" spans="1:32" ht="5.0999999999999996" customHeight="1" x14ac:dyDescent="0.2">
      <c r="A44" s="50"/>
      <c r="B44" s="18"/>
      <c r="C44" s="18"/>
      <c r="D44" s="18"/>
      <c r="E44" s="18"/>
      <c r="F44" s="18"/>
      <c r="G44" s="18"/>
      <c r="H44" s="18"/>
      <c r="I44" s="85"/>
      <c r="J44" s="85"/>
      <c r="K44" s="85"/>
      <c r="L44" s="85"/>
      <c r="M44" s="85"/>
      <c r="N44" s="85"/>
      <c r="O44" s="86"/>
      <c r="P44" s="86"/>
      <c r="Q44" s="86"/>
      <c r="R44" s="85"/>
      <c r="S44" s="19"/>
      <c r="T44" s="355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</row>
    <row r="45" spans="1:32" ht="12" customHeight="1" x14ac:dyDescent="0.2">
      <c r="D45" s="12"/>
      <c r="E45" s="12"/>
      <c r="F45" s="12"/>
      <c r="G45" s="12"/>
      <c r="I45" s="87"/>
      <c r="J45" s="87"/>
      <c r="K45" s="87"/>
      <c r="L45" s="87"/>
      <c r="M45" s="87"/>
      <c r="N45" s="87"/>
      <c r="O45" s="88"/>
      <c r="P45" s="88"/>
      <c r="Q45" s="88"/>
      <c r="R45" s="87"/>
      <c r="T45" s="355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</row>
    <row r="46" spans="1:32" s="8" customFormat="1" ht="15" customHeight="1" x14ac:dyDescent="0.2">
      <c r="A46" s="5" t="s">
        <v>85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355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</row>
    <row r="47" spans="1:32" ht="5.0999999999999996" customHeight="1" x14ac:dyDescent="0.2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42"/>
      <c r="P47" s="42"/>
      <c r="Q47" s="42"/>
      <c r="R47" s="42"/>
      <c r="S47" s="43"/>
      <c r="T47" s="355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</row>
    <row r="48" spans="1:32" ht="15" customHeight="1" x14ac:dyDescent="0.2">
      <c r="A48" s="703" t="s">
        <v>89</v>
      </c>
      <c r="B48" s="704"/>
      <c r="C48" s="704"/>
      <c r="D48" s="704"/>
      <c r="E48" s="704"/>
      <c r="F48" s="704"/>
      <c r="G48" s="705"/>
      <c r="H48" s="697" t="s">
        <v>0</v>
      </c>
      <c r="I48" s="698"/>
      <c r="J48" s="698"/>
      <c r="K48" s="698"/>
      <c r="L48" s="698"/>
      <c r="M48" s="698"/>
      <c r="N48" s="698"/>
      <c r="O48" s="698"/>
      <c r="P48" s="698"/>
      <c r="Q48" s="698"/>
      <c r="R48" s="699"/>
      <c r="S48" s="230"/>
      <c r="T48" s="355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</row>
    <row r="49" spans="1:32" ht="15" customHeight="1" x14ac:dyDescent="0.2">
      <c r="A49" s="703"/>
      <c r="B49" s="704"/>
      <c r="C49" s="704"/>
      <c r="D49" s="704"/>
      <c r="E49" s="704"/>
      <c r="F49" s="704"/>
      <c r="G49" s="705"/>
      <c r="H49" s="700"/>
      <c r="I49" s="701"/>
      <c r="J49" s="701"/>
      <c r="K49" s="701"/>
      <c r="L49" s="701"/>
      <c r="M49" s="701"/>
      <c r="N49" s="701"/>
      <c r="O49" s="701"/>
      <c r="P49" s="701"/>
      <c r="Q49" s="701"/>
      <c r="R49" s="702"/>
      <c r="S49" s="230"/>
      <c r="T49" s="355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</row>
    <row r="50" spans="1:32" ht="5.0999999999999996" customHeight="1" x14ac:dyDescent="0.2">
      <c r="A50" s="22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49"/>
      <c r="P50" s="49"/>
      <c r="Q50" s="49"/>
      <c r="R50" s="49"/>
      <c r="S50" s="230"/>
      <c r="T50" s="355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</row>
    <row r="51" spans="1:32" s="8" customFormat="1" ht="18" customHeight="1" x14ac:dyDescent="0.2">
      <c r="A51" s="36" t="s">
        <v>68</v>
      </c>
      <c r="B51" s="12"/>
      <c r="C51" s="12"/>
      <c r="D51" s="12"/>
      <c r="E51" s="143"/>
      <c r="F51" s="1"/>
      <c r="G51" s="1"/>
      <c r="H51" s="1"/>
      <c r="I51" s="1"/>
      <c r="J51" s="1"/>
      <c r="K51" s="1"/>
      <c r="L51" s="1"/>
      <c r="M51" s="1"/>
      <c r="N51" s="26"/>
      <c r="O51" s="749" t="s">
        <v>0</v>
      </c>
      <c r="P51" s="750"/>
      <c r="Q51" s="750"/>
      <c r="R51" s="751"/>
      <c r="S51" s="53"/>
      <c r="T51" s="358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</row>
    <row r="52" spans="1:32" s="8" customFormat="1" ht="5.0999999999999996" customHeight="1" x14ac:dyDescent="0.2">
      <c r="A52" s="36"/>
      <c r="B52" s="12"/>
      <c r="C52" s="12"/>
      <c r="D52" s="12"/>
      <c r="E52" s="14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3"/>
      <c r="T52" s="358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</row>
    <row r="53" spans="1:32" s="8" customFormat="1" ht="15" customHeight="1" x14ac:dyDescent="0.2">
      <c r="A53" s="736" t="s">
        <v>90</v>
      </c>
      <c r="B53" s="737"/>
      <c r="C53" s="737"/>
      <c r="D53" s="738"/>
      <c r="E53" s="740"/>
      <c r="F53" s="741"/>
      <c r="G53" s="741"/>
      <c r="H53" s="741"/>
      <c r="I53" s="741"/>
      <c r="J53" s="741"/>
      <c r="K53" s="741"/>
      <c r="L53" s="741"/>
      <c r="M53" s="741"/>
      <c r="N53" s="741"/>
      <c r="O53" s="741"/>
      <c r="P53" s="741"/>
      <c r="Q53" s="741"/>
      <c r="R53" s="742"/>
      <c r="S53" s="53"/>
      <c r="T53" s="358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</row>
    <row r="54" spans="1:32" s="8" customFormat="1" ht="15" customHeight="1" x14ac:dyDescent="0.2">
      <c r="A54" s="736"/>
      <c r="B54" s="737"/>
      <c r="C54" s="737"/>
      <c r="D54" s="738"/>
      <c r="E54" s="743"/>
      <c r="F54" s="744"/>
      <c r="G54" s="744"/>
      <c r="H54" s="744"/>
      <c r="I54" s="744"/>
      <c r="J54" s="744"/>
      <c r="K54" s="744"/>
      <c r="L54" s="744"/>
      <c r="M54" s="744"/>
      <c r="N54" s="744"/>
      <c r="O54" s="744"/>
      <c r="P54" s="744"/>
      <c r="Q54" s="744"/>
      <c r="R54" s="745"/>
      <c r="S54" s="53"/>
      <c r="T54" s="358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</row>
    <row r="55" spans="1:32" s="8" customFormat="1" ht="15" customHeight="1" x14ac:dyDescent="0.2">
      <c r="A55" s="736"/>
      <c r="B55" s="737"/>
      <c r="C55" s="737"/>
      <c r="D55" s="738"/>
      <c r="E55" s="743"/>
      <c r="F55" s="744"/>
      <c r="G55" s="744"/>
      <c r="H55" s="744"/>
      <c r="I55" s="744"/>
      <c r="J55" s="744"/>
      <c r="K55" s="744"/>
      <c r="L55" s="744"/>
      <c r="M55" s="744"/>
      <c r="N55" s="744"/>
      <c r="O55" s="744"/>
      <c r="P55" s="744"/>
      <c r="Q55" s="744"/>
      <c r="R55" s="745"/>
      <c r="S55" s="53"/>
      <c r="T55" s="358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</row>
    <row r="56" spans="1:32" s="8" customFormat="1" ht="15" customHeight="1" x14ac:dyDescent="0.2">
      <c r="A56" s="739"/>
      <c r="B56" s="737"/>
      <c r="C56" s="737"/>
      <c r="D56" s="738"/>
      <c r="E56" s="746"/>
      <c r="F56" s="747"/>
      <c r="G56" s="747"/>
      <c r="H56" s="747"/>
      <c r="I56" s="747"/>
      <c r="J56" s="747"/>
      <c r="K56" s="747"/>
      <c r="L56" s="747"/>
      <c r="M56" s="747"/>
      <c r="N56" s="747"/>
      <c r="O56" s="747"/>
      <c r="P56" s="747"/>
      <c r="Q56" s="747"/>
      <c r="R56" s="748"/>
      <c r="S56" s="53"/>
      <c r="T56" s="358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</row>
    <row r="57" spans="1:32" s="8" customFormat="1" ht="5.0999999999999996" customHeight="1" x14ac:dyDescent="0.2">
      <c r="A57" s="50"/>
      <c r="B57" s="18"/>
      <c r="C57" s="18"/>
      <c r="D57" s="1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2"/>
      <c r="T57" s="355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</row>
    <row r="58" spans="1:32" ht="9.9499999999999993" customHeight="1" x14ac:dyDescent="0.2">
      <c r="D58" s="12"/>
      <c r="E58" s="12"/>
      <c r="F58" s="12"/>
      <c r="G58" s="12"/>
      <c r="I58" s="87"/>
      <c r="J58" s="87"/>
      <c r="K58" s="87"/>
      <c r="L58" s="87"/>
      <c r="M58" s="87"/>
      <c r="N58" s="87"/>
      <c r="O58" s="88"/>
      <c r="P58" s="88"/>
      <c r="Q58" s="88"/>
      <c r="R58" s="87"/>
      <c r="T58" s="355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</row>
    <row r="59" spans="1:32" s="90" customFormat="1" ht="5.0999999999999996" customHeight="1" x14ac:dyDescent="0.2">
      <c r="A59" s="89"/>
      <c r="B59" s="89"/>
      <c r="C59" s="89"/>
      <c r="T59" s="359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</row>
    <row r="60" spans="1:32" ht="11.1" customHeight="1" x14ac:dyDescent="0.2">
      <c r="A60" s="9" t="s">
        <v>20</v>
      </c>
      <c r="B60" s="10" t="s">
        <v>303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355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</row>
    <row r="61" spans="1:32" ht="11.1" customHeight="1" x14ac:dyDescent="0.2">
      <c r="A61" s="11"/>
      <c r="B61" s="10" t="s">
        <v>304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355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</row>
    <row r="62" spans="1:32" ht="11.1" customHeight="1" x14ac:dyDescent="0.2">
      <c r="A62" s="11"/>
      <c r="B62" s="10" t="s">
        <v>305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55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</row>
    <row r="63" spans="1:32" ht="12" customHeight="1" x14ac:dyDescent="0.2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355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</row>
    <row r="64" spans="1:32" ht="12" customHeight="1" x14ac:dyDescent="0.2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355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</row>
    <row r="65" spans="1:32" s="90" customFormat="1" ht="12" customHeight="1" x14ac:dyDescent="0.2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359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</row>
    <row r="66" spans="1:32" s="90" customFormat="1" ht="12" customHeight="1" x14ac:dyDescent="0.2">
      <c r="A66" s="55" t="str">
        <f>Änderungsdoku!$A$5</f>
        <v>VWN Gründer - Gründernetzwerke</v>
      </c>
      <c r="B66" s="92"/>
      <c r="C66" s="92"/>
      <c r="D66" s="92"/>
      <c r="E66" s="92"/>
      <c r="F66" s="92"/>
      <c r="G66" s="92"/>
      <c r="H66" s="92"/>
      <c r="T66" s="359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</row>
    <row r="67" spans="1:32" s="90" customFormat="1" ht="12" customHeight="1" x14ac:dyDescent="0.2">
      <c r="A67" s="13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1.5 vom 17.01.22</v>
      </c>
      <c r="B67" s="92"/>
      <c r="C67" s="92"/>
      <c r="D67" s="92"/>
      <c r="E67" s="92"/>
      <c r="F67" s="92"/>
      <c r="G67" s="92"/>
      <c r="H67" s="92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4"/>
      <c r="T67" s="359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</row>
  </sheetData>
  <sheetProtection password="8067" sheet="1" objects="1" scenarios="1" selectLockedCells="1" autoFilter="0"/>
  <mergeCells count="31">
    <mergeCell ref="E30:I30"/>
    <mergeCell ref="E32:R32"/>
    <mergeCell ref="A20:S20"/>
    <mergeCell ref="C9:I9"/>
    <mergeCell ref="A27:D28"/>
    <mergeCell ref="A21:S21"/>
    <mergeCell ref="O17:S17"/>
    <mergeCell ref="A9:B9"/>
    <mergeCell ref="G34:I34"/>
    <mergeCell ref="P34:R34"/>
    <mergeCell ref="A53:D56"/>
    <mergeCell ref="E53:R56"/>
    <mergeCell ref="O51:R51"/>
    <mergeCell ref="K43:N43"/>
    <mergeCell ref="G36:I36"/>
    <mergeCell ref="T4:AF4"/>
    <mergeCell ref="H48:R49"/>
    <mergeCell ref="A48:G49"/>
    <mergeCell ref="P38:R38"/>
    <mergeCell ref="E27:R28"/>
    <mergeCell ref="O18:S18"/>
    <mergeCell ref="P36:R36"/>
    <mergeCell ref="M30:R30"/>
    <mergeCell ref="A22:S24"/>
    <mergeCell ref="Z6:AC6"/>
    <mergeCell ref="U38:Z38"/>
    <mergeCell ref="J36:N38"/>
    <mergeCell ref="G38:I38"/>
    <mergeCell ref="A7:I7"/>
    <mergeCell ref="A8:I8"/>
    <mergeCell ref="A5:I6"/>
  </mergeCells>
  <dataValidations count="5">
    <dataValidation type="list" allowBlank="1" showErrorMessage="1" errorTitle="Ergebnis" error="Bitte auswählen!" sqref="O51:R51">
      <formula1>"Bitte auswählen!,ja,nein"</formula1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H48:R49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date" allowBlank="1" showErrorMessage="1" errorTitle="Bewilligungszeitraum" error="Der Bewilligungszeitraum muss zwischen 01.01.2014 und 31.12.2023 liegen!" sqref="G36:I36 P36:R36">
      <formula1>41640</formula1>
      <formula2>45291</formula2>
    </dataValidation>
    <dataValidation type="date" allowBlank="1" showErrorMessage="1" errorTitle="Datum" error="Das Datum muss zwischen 01.01.2014 und 31.12.2023 liegen!" sqref="G34:I34 P34:R34">
      <formula1>41640</formula1>
      <formula2>45291</formula2>
    </dataValidation>
    <dataValidation type="date" allowBlank="1" showErrorMessage="1" errorTitle="Erklärungszeitraum" error="Der Erklärungszeitraum muss im Bewilligungszeitraum liegen!" sqref="U38 P38 G38">
      <formula1>$G$36</formula1>
      <formula2>$P$36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5" r:id="rId4" name="Check Box 829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7</xdr:row>
                    <xdr:rowOff>57150</xdr:rowOff>
                  </from>
                  <to>
                    <xdr:col>16</xdr:col>
                    <xdr:colOff>323850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6" r:id="rId5" name="Check Box 830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8</xdr:row>
                    <xdr:rowOff>152400</xdr:rowOff>
                  </from>
                  <to>
                    <xdr:col>16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pageSetUpPr fitToPage="1"/>
  </sheetPr>
  <dimension ref="A1:L91"/>
  <sheetViews>
    <sheetView showGridLines="0" zoomScaleNormal="100" workbookViewId="0">
      <selection activeCell="H15" sqref="H15"/>
    </sheetView>
  </sheetViews>
  <sheetFormatPr baseColWidth="10" defaultRowHeight="12" x14ac:dyDescent="0.2"/>
  <cols>
    <col min="1" max="1" width="7.7109375" style="147" customWidth="1"/>
    <col min="2" max="6" width="13.7109375" style="147" customWidth="1"/>
    <col min="7" max="7" width="0.85546875" style="147" customWidth="1"/>
    <col min="8" max="8" width="21.7109375" style="147" customWidth="1"/>
    <col min="9" max="9" width="0.85546875" style="147" customWidth="1"/>
    <col min="10" max="10" width="21.7109375" style="147" customWidth="1"/>
    <col min="11" max="11" width="0.85546875" style="147" customWidth="1"/>
    <col min="12" max="12" width="41.5703125" style="147" hidden="1" customWidth="1"/>
    <col min="13" max="16384" width="11.42578125" style="147"/>
  </cols>
  <sheetData>
    <row r="1" spans="1:12" ht="15" customHeight="1" x14ac:dyDescent="0.2">
      <c r="G1" s="31" t="s">
        <v>191</v>
      </c>
      <c r="H1" s="774">
        <f>'Seite 1'!$O$18</f>
        <v>0</v>
      </c>
      <c r="I1" s="775"/>
      <c r="J1" s="775"/>
      <c r="K1" s="776"/>
      <c r="L1" s="452"/>
    </row>
    <row r="2" spans="1:12" ht="15" customHeight="1" x14ac:dyDescent="0.2">
      <c r="G2" s="31" t="s">
        <v>193</v>
      </c>
      <c r="H2" s="774" t="str">
        <f>'Seite 1'!$AD$10</f>
        <v/>
      </c>
      <c r="I2" s="775"/>
      <c r="J2" s="775"/>
      <c r="K2" s="776"/>
      <c r="L2" s="452"/>
    </row>
    <row r="3" spans="1:12" ht="15" customHeight="1" x14ac:dyDescent="0.2">
      <c r="G3" s="31" t="s">
        <v>194</v>
      </c>
      <c r="H3" s="777" t="str">
        <f>'Seite 1'!$AE$10</f>
        <v/>
      </c>
      <c r="I3" s="778"/>
      <c r="J3" s="778"/>
      <c r="K3" s="779"/>
      <c r="L3" s="452"/>
    </row>
    <row r="4" spans="1:12" s="8" customFormat="1" ht="15" customHeight="1" x14ac:dyDescent="0.2">
      <c r="G4" s="135" t="s">
        <v>192</v>
      </c>
      <c r="H4" s="780">
        <f ca="1">'Seite 1'!$O$17</f>
        <v>44578</v>
      </c>
      <c r="I4" s="781"/>
      <c r="J4" s="781"/>
      <c r="K4" s="782"/>
      <c r="L4" s="351"/>
    </row>
    <row r="5" spans="1:12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51"/>
    </row>
    <row r="6" spans="1:12" s="8" customFormat="1" ht="15" customHeight="1" x14ac:dyDescent="0.2">
      <c r="A6" s="5" t="s">
        <v>91</v>
      </c>
      <c r="B6" s="6"/>
      <c r="C6" s="6"/>
      <c r="D6" s="6"/>
      <c r="E6" s="6"/>
      <c r="F6" s="6"/>
      <c r="G6" s="6"/>
      <c r="H6" s="6"/>
      <c r="I6" s="6"/>
      <c r="J6" s="6"/>
      <c r="K6" s="7"/>
      <c r="L6" s="453"/>
    </row>
    <row r="7" spans="1:12" s="8" customFormat="1" ht="5.0999999999999996" customHeight="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453"/>
    </row>
    <row r="8" spans="1:12" s="8" customFormat="1" ht="15" customHeight="1" x14ac:dyDescent="0.2">
      <c r="A8" s="422" t="s">
        <v>231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  <c r="L8" s="453"/>
    </row>
    <row r="9" spans="1:12" s="8" customFormat="1" ht="5.0999999999999996" customHeight="1" x14ac:dyDescent="0.2">
      <c r="A9" s="425"/>
      <c r="H9" s="26"/>
      <c r="I9" s="26"/>
      <c r="J9" s="26"/>
      <c r="K9" s="445"/>
      <c r="L9" s="453"/>
    </row>
    <row r="10" spans="1:12" ht="15" customHeight="1" x14ac:dyDescent="0.2">
      <c r="A10" s="429"/>
      <c r="B10" s="148"/>
      <c r="C10" s="148"/>
      <c r="D10" s="148"/>
      <c r="E10" s="148"/>
      <c r="F10" s="148"/>
      <c r="G10" s="148"/>
      <c r="H10" s="448" t="s">
        <v>62</v>
      </c>
      <c r="I10" s="430"/>
      <c r="J10" s="448" t="s">
        <v>176</v>
      </c>
      <c r="K10" s="431"/>
      <c r="L10" s="453"/>
    </row>
    <row r="11" spans="1:12" ht="15" customHeight="1" x14ac:dyDescent="0.2">
      <c r="A11" s="429"/>
      <c r="G11" s="148"/>
      <c r="H11" s="573" t="str">
        <f>IF(MAX('Seite 1'!$G$34,'Seite 1'!$P$34)=0,"__.__.____",MAX('Seite 1'!$G$34,'Seite 1'!$P$34))</f>
        <v>__.__.____</v>
      </c>
      <c r="I11" s="432"/>
      <c r="J11" s="575" t="s">
        <v>177</v>
      </c>
      <c r="K11" s="431"/>
      <c r="L11" s="453"/>
    </row>
    <row r="12" spans="1:12" ht="15" customHeight="1" x14ac:dyDescent="0.2">
      <c r="A12" s="429"/>
      <c r="G12" s="148"/>
      <c r="H12" s="543"/>
      <c r="I12" s="432"/>
      <c r="J12" s="451"/>
      <c r="K12" s="431"/>
      <c r="L12" s="453"/>
    </row>
    <row r="13" spans="1:12" ht="5.0999999999999996" customHeight="1" x14ac:dyDescent="0.2">
      <c r="A13" s="429"/>
      <c r="G13" s="148"/>
      <c r="H13" s="317"/>
      <c r="I13" s="432"/>
      <c r="J13" s="433"/>
      <c r="K13" s="431"/>
      <c r="L13" s="453"/>
    </row>
    <row r="14" spans="1:12" ht="15" customHeight="1" x14ac:dyDescent="0.2">
      <c r="A14" s="149" t="s">
        <v>7</v>
      </c>
      <c r="B14" s="146" t="s">
        <v>40</v>
      </c>
      <c r="C14" s="146"/>
      <c r="D14" s="146"/>
      <c r="E14" s="146"/>
      <c r="F14" s="146"/>
      <c r="G14" s="148"/>
      <c r="H14" s="434" t="s">
        <v>24</v>
      </c>
      <c r="I14" s="148"/>
      <c r="J14" s="434" t="s">
        <v>24</v>
      </c>
      <c r="K14" s="431"/>
      <c r="L14" s="453"/>
    </row>
    <row r="15" spans="1:12" ht="15" customHeight="1" x14ac:dyDescent="0.2">
      <c r="A15" s="150" t="s">
        <v>1</v>
      </c>
      <c r="B15" s="95" t="s">
        <v>80</v>
      </c>
      <c r="C15" s="95"/>
      <c r="D15" s="95"/>
      <c r="E15" s="95"/>
      <c r="F15" s="95"/>
      <c r="G15" s="148"/>
      <c r="H15" s="579"/>
      <c r="I15" s="544"/>
      <c r="J15" s="533">
        <f>'Belegliste 1.'!$V$24+'Belegliste 1. SZ'!$V$42</f>
        <v>0</v>
      </c>
      <c r="K15" s="431"/>
      <c r="L15" s="453"/>
    </row>
    <row r="16" spans="1:12" ht="15" customHeight="1" x14ac:dyDescent="0.2">
      <c r="A16" s="150" t="s">
        <v>2</v>
      </c>
      <c r="B16" s="95" t="s">
        <v>79</v>
      </c>
      <c r="C16" s="95"/>
      <c r="D16" s="95"/>
      <c r="E16" s="95"/>
      <c r="F16" s="95"/>
      <c r="G16" s="148"/>
      <c r="H16" s="577"/>
      <c r="I16" s="544"/>
      <c r="J16" s="531">
        <f>'Belegliste 1.'!$V$26+'Belegliste 1. SZ'!$V$44</f>
        <v>0</v>
      </c>
      <c r="K16" s="431"/>
      <c r="L16" s="453"/>
    </row>
    <row r="17" spans="1:12" ht="15" customHeight="1" x14ac:dyDescent="0.2">
      <c r="A17" s="150"/>
      <c r="B17" s="136" t="str">
        <f>CONCATENATE("Summe ",B14)</f>
        <v>Summe Ausgaben für Personal</v>
      </c>
      <c r="C17" s="136"/>
      <c r="D17" s="136"/>
      <c r="E17" s="136"/>
      <c r="F17" s="136"/>
      <c r="G17" s="148"/>
      <c r="H17" s="530">
        <f>SUMPRODUCT(ROUND(H15:H16,2))</f>
        <v>0</v>
      </c>
      <c r="I17" s="544"/>
      <c r="J17" s="530">
        <f>SUMPRODUCT(ROUND(J15:J16,2))</f>
        <v>0</v>
      </c>
      <c r="K17" s="431"/>
      <c r="L17" s="453"/>
    </row>
    <row r="18" spans="1:12" ht="5.0999999999999996" customHeight="1" x14ac:dyDescent="0.2">
      <c r="A18" s="150"/>
      <c r="B18" s="95"/>
      <c r="C18" s="95"/>
      <c r="D18" s="95"/>
      <c r="E18" s="95"/>
      <c r="F18" s="95"/>
      <c r="G18" s="148"/>
      <c r="H18" s="544"/>
      <c r="I18" s="544"/>
      <c r="J18" s="544"/>
      <c r="K18" s="431"/>
      <c r="L18" s="453"/>
    </row>
    <row r="19" spans="1:12" ht="15" customHeight="1" x14ac:dyDescent="0.2">
      <c r="A19" s="149" t="s">
        <v>9</v>
      </c>
      <c r="B19" s="146" t="s">
        <v>41</v>
      </c>
      <c r="C19" s="146"/>
      <c r="D19" s="146"/>
      <c r="E19" s="146"/>
      <c r="F19" s="146"/>
      <c r="G19" s="148"/>
      <c r="H19" s="544"/>
      <c r="I19" s="544"/>
      <c r="J19" s="544"/>
      <c r="K19" s="431"/>
      <c r="L19" s="453"/>
    </row>
    <row r="20" spans="1:12" ht="15" customHeight="1" x14ac:dyDescent="0.2">
      <c r="A20" s="150" t="s">
        <v>3</v>
      </c>
      <c r="B20" s="95" t="s">
        <v>237</v>
      </c>
      <c r="C20" s="95"/>
      <c r="D20" s="95"/>
      <c r="E20" s="95"/>
      <c r="F20" s="95"/>
      <c r="G20" s="148"/>
      <c r="H20" s="579"/>
      <c r="I20" s="544"/>
      <c r="J20" s="533">
        <f>'Belegliste 2.1'!$H$12</f>
        <v>0</v>
      </c>
      <c r="K20" s="431"/>
      <c r="L20" s="453"/>
    </row>
    <row r="21" spans="1:12" ht="15" customHeight="1" x14ac:dyDescent="0.2">
      <c r="A21" s="150" t="s">
        <v>4</v>
      </c>
      <c r="B21" s="95" t="s">
        <v>208</v>
      </c>
      <c r="C21" s="95"/>
      <c r="D21" s="95"/>
      <c r="E21" s="95"/>
      <c r="F21" s="95"/>
      <c r="G21" s="148"/>
      <c r="H21" s="534">
        <f>SUMPRODUCT(ROUND(H22:H23,2))</f>
        <v>0</v>
      </c>
      <c r="I21" s="544"/>
      <c r="J21" s="614">
        <f>SUMPRODUCT(ROUND(J22:J23,2))</f>
        <v>0</v>
      </c>
      <c r="K21" s="431"/>
      <c r="L21" s="453"/>
    </row>
    <row r="22" spans="1:12" ht="15" customHeight="1" x14ac:dyDescent="0.2">
      <c r="A22" s="150" t="s">
        <v>243</v>
      </c>
      <c r="B22" s="95" t="s">
        <v>133</v>
      </c>
      <c r="C22" s="95"/>
      <c r="D22" s="95"/>
      <c r="E22" s="95"/>
      <c r="F22" s="95"/>
      <c r="G22" s="148"/>
      <c r="H22" s="577"/>
      <c r="I22" s="544"/>
      <c r="J22" s="531">
        <f>'Belegliste 2.2.1'!$N$126</f>
        <v>0</v>
      </c>
      <c r="K22" s="431"/>
      <c r="L22" s="453"/>
    </row>
    <row r="23" spans="1:12" ht="15" customHeight="1" x14ac:dyDescent="0.2">
      <c r="A23" s="150" t="s">
        <v>244</v>
      </c>
      <c r="B23" s="95" t="s">
        <v>209</v>
      </c>
      <c r="C23" s="95"/>
      <c r="D23" s="95"/>
      <c r="E23" s="95"/>
      <c r="F23" s="95"/>
      <c r="G23" s="148"/>
      <c r="H23" s="577"/>
      <c r="I23" s="544"/>
      <c r="J23" s="531">
        <f>'Belegliste 2.2.2'!$H$12</f>
        <v>0</v>
      </c>
      <c r="K23" s="431"/>
      <c r="L23" s="453"/>
    </row>
    <row r="24" spans="1:12" ht="15" customHeight="1" x14ac:dyDescent="0.2">
      <c r="A24" s="150" t="s">
        <v>22</v>
      </c>
      <c r="B24" s="95" t="s">
        <v>251</v>
      </c>
      <c r="C24" s="95"/>
      <c r="D24" s="95"/>
      <c r="E24" s="95"/>
      <c r="F24" s="95"/>
      <c r="G24" s="148"/>
      <c r="H24" s="534">
        <f>SUMPRODUCT(ROUND(H25:H26,2))</f>
        <v>0</v>
      </c>
      <c r="I24" s="544"/>
      <c r="J24" s="534">
        <f>SUMPRODUCT(ROUND(J25:J26,2))</f>
        <v>0</v>
      </c>
      <c r="K24" s="431"/>
      <c r="L24" s="453"/>
    </row>
    <row r="25" spans="1:12" ht="15" customHeight="1" x14ac:dyDescent="0.2">
      <c r="A25" s="150" t="s">
        <v>245</v>
      </c>
      <c r="B25" s="95" t="s">
        <v>207</v>
      </c>
      <c r="C25" s="95"/>
      <c r="D25" s="95"/>
      <c r="E25" s="95"/>
      <c r="F25" s="95"/>
      <c r="G25" s="148"/>
      <c r="H25" s="577"/>
      <c r="I25" s="544"/>
      <c r="J25" s="531">
        <f>'Belegliste 2.3.1'!$H$12</f>
        <v>0</v>
      </c>
      <c r="K25" s="431"/>
      <c r="L25" s="453"/>
    </row>
    <row r="26" spans="1:12" ht="15" customHeight="1" x14ac:dyDescent="0.2">
      <c r="A26" s="150" t="s">
        <v>246</v>
      </c>
      <c r="B26" s="95" t="s">
        <v>252</v>
      </c>
      <c r="C26" s="95"/>
      <c r="D26" s="95"/>
      <c r="E26" s="95"/>
      <c r="F26" s="95"/>
      <c r="G26" s="148"/>
      <c r="H26" s="577"/>
      <c r="I26" s="544"/>
      <c r="J26" s="531">
        <f>'Übersicht 2.3.2'!$I$126</f>
        <v>0</v>
      </c>
      <c r="K26" s="431"/>
      <c r="L26" s="453"/>
    </row>
    <row r="27" spans="1:12" ht="15" customHeight="1" x14ac:dyDescent="0.2">
      <c r="A27" s="150" t="s">
        <v>23</v>
      </c>
      <c r="B27" s="95" t="s">
        <v>238</v>
      </c>
      <c r="C27" s="95"/>
      <c r="D27" s="95"/>
      <c r="E27" s="95"/>
      <c r="F27" s="95"/>
      <c r="G27" s="148"/>
      <c r="H27" s="577"/>
      <c r="I27" s="544"/>
      <c r="J27" s="531">
        <f>'Belegliste 2.4'!$H$12</f>
        <v>0</v>
      </c>
      <c r="K27" s="431"/>
      <c r="L27" s="453"/>
    </row>
    <row r="28" spans="1:12" ht="15" customHeight="1" x14ac:dyDescent="0.2">
      <c r="A28" s="150" t="s">
        <v>247</v>
      </c>
      <c r="B28" s="95" t="s">
        <v>205</v>
      </c>
      <c r="C28" s="95"/>
      <c r="D28" s="95"/>
      <c r="E28" s="95"/>
      <c r="F28" s="95"/>
      <c r="G28" s="148"/>
      <c r="H28" s="534">
        <f>SUMPRODUCT(ROUND(H29:H30,2))</f>
        <v>0</v>
      </c>
      <c r="I28" s="544"/>
      <c r="J28" s="534">
        <f>SUMPRODUCT(ROUND(J29:J30,2))</f>
        <v>0</v>
      </c>
      <c r="K28" s="431"/>
      <c r="L28" s="453"/>
    </row>
    <row r="29" spans="1:12" ht="15" customHeight="1" x14ac:dyDescent="0.2">
      <c r="A29" s="150" t="s">
        <v>248</v>
      </c>
      <c r="B29" s="95" t="s">
        <v>282</v>
      </c>
      <c r="C29" s="95"/>
      <c r="D29" s="95"/>
      <c r="E29" s="95"/>
      <c r="F29" s="95"/>
      <c r="G29" s="148"/>
      <c r="H29" s="577"/>
      <c r="I29" s="544"/>
      <c r="J29" s="531">
        <f>'Belegliste 2.5.1'!$H$12</f>
        <v>0</v>
      </c>
      <c r="K29" s="431"/>
      <c r="L29" s="453"/>
    </row>
    <row r="30" spans="1:12" ht="15" customHeight="1" x14ac:dyDescent="0.2">
      <c r="A30" s="150" t="s">
        <v>249</v>
      </c>
      <c r="B30" s="95" t="s">
        <v>206</v>
      </c>
      <c r="C30" s="95"/>
      <c r="D30" s="95"/>
      <c r="E30" s="95"/>
      <c r="F30" s="95"/>
      <c r="G30" s="148"/>
      <c r="H30" s="577"/>
      <c r="I30" s="544"/>
      <c r="J30" s="531">
        <f>'Übersicht 2.5.2'!$G$12</f>
        <v>0</v>
      </c>
      <c r="K30" s="431"/>
      <c r="L30" s="453"/>
    </row>
    <row r="31" spans="1:12" ht="15" customHeight="1" x14ac:dyDescent="0.2">
      <c r="A31" s="150" t="s">
        <v>250</v>
      </c>
      <c r="B31" s="95" t="s">
        <v>239</v>
      </c>
      <c r="C31" s="95"/>
      <c r="D31" s="95"/>
      <c r="E31" s="95"/>
      <c r="F31" s="95"/>
      <c r="G31" s="148"/>
      <c r="H31" s="577"/>
      <c r="I31" s="544"/>
      <c r="J31" s="531">
        <f>'Belegliste 2.6'!$H$12</f>
        <v>0</v>
      </c>
      <c r="K31" s="431"/>
      <c r="L31" s="453"/>
    </row>
    <row r="32" spans="1:12" ht="15" customHeight="1" x14ac:dyDescent="0.2">
      <c r="A32" s="150" t="s">
        <v>253</v>
      </c>
      <c r="B32" s="95" t="s">
        <v>254</v>
      </c>
      <c r="C32" s="95"/>
      <c r="D32" s="95"/>
      <c r="E32" s="95"/>
      <c r="F32" s="95"/>
      <c r="G32" s="148"/>
      <c r="H32" s="618"/>
      <c r="I32" s="544"/>
      <c r="J32" s="531">
        <f>'Belegliste 2.7'!$H$12</f>
        <v>0</v>
      </c>
      <c r="K32" s="431"/>
      <c r="L32" s="453"/>
    </row>
    <row r="33" spans="1:12" ht="15" customHeight="1" x14ac:dyDescent="0.2">
      <c r="A33" s="150"/>
      <c r="B33" s="136" t="str">
        <f>CONCATENATE("Summe ",B19)</f>
        <v>Summe Sachausgaben</v>
      </c>
      <c r="C33" s="136"/>
      <c r="D33" s="136"/>
      <c r="E33" s="136"/>
      <c r="F33" s="136"/>
      <c r="G33" s="148"/>
      <c r="H33" s="530">
        <f>SUMPRODUCT(ROUND(H20:H32,2))-SUMPRODUCT(ROUND(H22:H23,2))-SUMPRODUCT(ROUND(H25:H26,2))-SUMPRODUCT(ROUND(H29:H30,2))</f>
        <v>0</v>
      </c>
      <c r="I33" s="544"/>
      <c r="J33" s="530">
        <f>SUMPRODUCT(ROUND(J20:J32,2))-SUMPRODUCT(ROUND(J22:J23,2))-SUMPRODUCT(ROUND(J25:J26,2))-SUMPRODUCT(ROUND(J29:J30,2))</f>
        <v>0</v>
      </c>
      <c r="K33" s="431"/>
      <c r="L33" s="517"/>
    </row>
    <row r="34" spans="1:12" ht="5.0999999999999996" customHeight="1" x14ac:dyDescent="0.2">
      <c r="A34" s="150"/>
      <c r="B34" s="95"/>
      <c r="C34" s="95"/>
      <c r="D34" s="95"/>
      <c r="E34" s="95"/>
      <c r="F34" s="95"/>
      <c r="G34" s="148"/>
      <c r="H34" s="544"/>
      <c r="I34" s="544"/>
      <c r="J34" s="544"/>
      <c r="K34" s="431"/>
      <c r="L34" s="452"/>
    </row>
    <row r="35" spans="1:12" ht="15" customHeight="1" x14ac:dyDescent="0.2">
      <c r="A35" s="149" t="s">
        <v>10</v>
      </c>
      <c r="B35" s="146" t="s">
        <v>42</v>
      </c>
      <c r="C35" s="146"/>
      <c r="D35" s="146"/>
      <c r="E35" s="146"/>
      <c r="F35" s="146"/>
      <c r="H35" s="544"/>
      <c r="I35" s="544"/>
      <c r="J35" s="544"/>
      <c r="K35" s="431"/>
      <c r="L35" s="452"/>
    </row>
    <row r="36" spans="1:12" ht="15" customHeight="1" x14ac:dyDescent="0.2">
      <c r="A36" s="150"/>
      <c r="B36" s="95" t="s">
        <v>255</v>
      </c>
      <c r="C36" s="95"/>
      <c r="D36" s="95"/>
      <c r="E36" s="95"/>
      <c r="F36" s="95"/>
      <c r="G36" s="148"/>
      <c r="H36" s="535">
        <f>ROUND(H17*$L$36,2)</f>
        <v>0</v>
      </c>
      <c r="I36" s="544"/>
      <c r="J36" s="535">
        <f>ROUND(J17*$L$36,2)</f>
        <v>0</v>
      </c>
      <c r="K36" s="431"/>
      <c r="L36" s="458">
        <v>0.15</v>
      </c>
    </row>
    <row r="37" spans="1:12" ht="15" customHeight="1" x14ac:dyDescent="0.2">
      <c r="A37" s="150"/>
      <c r="B37" s="136" t="str">
        <f>CONCATENATE("Summe ",B35)</f>
        <v>Summe Verwaltungsausgaben</v>
      </c>
      <c r="C37" s="136"/>
      <c r="D37" s="136"/>
      <c r="E37" s="136"/>
      <c r="F37" s="136"/>
      <c r="G37" s="148"/>
      <c r="H37" s="536">
        <f>SUMPRODUCT(ROUND(H36:H36,2))</f>
        <v>0</v>
      </c>
      <c r="I37" s="544"/>
      <c r="J37" s="536">
        <f>SUMPRODUCT(ROUND(J36:J36,2))</f>
        <v>0</v>
      </c>
      <c r="K37" s="431"/>
      <c r="L37" s="452"/>
    </row>
    <row r="38" spans="1:12" ht="5.0999999999999996" customHeight="1" x14ac:dyDescent="0.2">
      <c r="A38" s="150"/>
      <c r="B38" s="95"/>
      <c r="C38" s="95"/>
      <c r="D38" s="95"/>
      <c r="E38" s="95"/>
      <c r="F38" s="95"/>
      <c r="G38" s="148"/>
      <c r="H38" s="544"/>
      <c r="I38" s="544"/>
      <c r="J38" s="544"/>
      <c r="K38" s="431"/>
      <c r="L38" s="452"/>
    </row>
    <row r="39" spans="1:12" ht="15" customHeight="1" x14ac:dyDescent="0.2">
      <c r="A39" s="152" t="s">
        <v>63</v>
      </c>
      <c r="B39" s="136"/>
      <c r="C39" s="136"/>
      <c r="D39" s="136"/>
      <c r="E39" s="136"/>
      <c r="F39" s="136"/>
      <c r="G39" s="148"/>
      <c r="H39" s="536">
        <f>H17+H33+H37</f>
        <v>0</v>
      </c>
      <c r="I39" s="544"/>
      <c r="J39" s="536">
        <f>J17+J33+J37</f>
        <v>0</v>
      </c>
      <c r="K39" s="431"/>
      <c r="L39" s="452"/>
    </row>
    <row r="40" spans="1:12" ht="5.0999999999999996" customHeight="1" x14ac:dyDescent="0.2">
      <c r="A40" s="150"/>
      <c r="B40" s="95"/>
      <c r="C40" s="95"/>
      <c r="D40" s="95"/>
      <c r="E40" s="95"/>
      <c r="F40" s="95"/>
      <c r="G40" s="148"/>
      <c r="H40" s="544"/>
      <c r="I40" s="544"/>
      <c r="J40" s="544"/>
      <c r="K40" s="431"/>
      <c r="L40" s="452"/>
    </row>
    <row r="41" spans="1:12" ht="15" customHeight="1" x14ac:dyDescent="0.2">
      <c r="A41" s="149" t="s">
        <v>11</v>
      </c>
      <c r="B41" s="146" t="s">
        <v>203</v>
      </c>
      <c r="C41" s="146"/>
      <c r="D41" s="146"/>
      <c r="E41" s="146"/>
      <c r="F41" s="146"/>
      <c r="G41" s="148"/>
      <c r="H41" s="580"/>
      <c r="I41" s="544"/>
      <c r="J41" s="538">
        <f>'Belegliste Einnahmen Projekttät'!$G$12</f>
        <v>0</v>
      </c>
      <c r="K41" s="431"/>
      <c r="L41" s="452"/>
    </row>
    <row r="42" spans="1:12" ht="5.0999999999999996" customHeight="1" x14ac:dyDescent="0.2">
      <c r="A42" s="149"/>
      <c r="B42" s="146"/>
      <c r="C42" s="146"/>
      <c r="D42" s="146"/>
      <c r="E42" s="146"/>
      <c r="F42" s="146"/>
      <c r="G42" s="148"/>
      <c r="H42" s="544"/>
      <c r="I42" s="544"/>
      <c r="J42" s="556"/>
      <c r="K42" s="431"/>
      <c r="L42" s="452"/>
    </row>
    <row r="43" spans="1:12" ht="15" customHeight="1" x14ac:dyDescent="0.2">
      <c r="A43" s="152" t="s">
        <v>69</v>
      </c>
      <c r="B43" s="146"/>
      <c r="C43" s="146"/>
      <c r="D43" s="146"/>
      <c r="E43" s="146"/>
      <c r="F43" s="146"/>
      <c r="G43" s="431"/>
      <c r="H43" s="537">
        <f>H39-ROUND(H41,2)</f>
        <v>0</v>
      </c>
      <c r="I43" s="557"/>
      <c r="J43" s="537">
        <f>J39-J41</f>
        <v>0</v>
      </c>
      <c r="K43" s="431"/>
      <c r="L43" s="452"/>
    </row>
    <row r="44" spans="1:12" ht="5.0999999999999996" customHeight="1" x14ac:dyDescent="0.2">
      <c r="A44" s="477"/>
      <c r="B44" s="437"/>
      <c r="C44" s="437"/>
      <c r="D44" s="437"/>
      <c r="E44" s="437"/>
      <c r="F44" s="437"/>
      <c r="G44" s="437"/>
      <c r="H44" s="552"/>
      <c r="I44" s="552"/>
      <c r="J44" s="552"/>
      <c r="K44" s="438"/>
      <c r="L44" s="452"/>
    </row>
    <row r="45" spans="1:12" ht="5.0999999999999996" customHeight="1" x14ac:dyDescent="0.2">
      <c r="A45" s="153"/>
      <c r="B45" s="148"/>
      <c r="C45" s="148"/>
      <c r="D45" s="148"/>
      <c r="E45" s="148"/>
      <c r="F45" s="148"/>
      <c r="G45" s="148"/>
      <c r="H45" s="544"/>
      <c r="I45" s="544"/>
      <c r="J45" s="544"/>
      <c r="K45" s="431"/>
      <c r="L45" s="452"/>
    </row>
    <row r="46" spans="1:12" ht="15" customHeight="1" x14ac:dyDescent="0.2">
      <c r="A46" s="149" t="s">
        <v>12</v>
      </c>
      <c r="B46" s="146" t="s">
        <v>240</v>
      </c>
      <c r="C46" s="146"/>
      <c r="D46" s="146"/>
      <c r="E46" s="146"/>
      <c r="F46" s="146"/>
      <c r="G46" s="148"/>
      <c r="H46" s="580"/>
      <c r="I46" s="544"/>
      <c r="J46" s="580"/>
      <c r="K46" s="431"/>
      <c r="L46" s="452"/>
    </row>
    <row r="47" spans="1:12" ht="5.0999999999999996" customHeight="1" x14ac:dyDescent="0.2">
      <c r="A47" s="435"/>
      <c r="B47" s="436"/>
      <c r="C47" s="436"/>
      <c r="D47" s="436"/>
      <c r="E47" s="436"/>
      <c r="F47" s="436"/>
      <c r="G47" s="437"/>
      <c r="H47" s="437"/>
      <c r="I47" s="437"/>
      <c r="J47" s="437"/>
      <c r="K47" s="438"/>
      <c r="L47" s="452"/>
    </row>
    <row r="48" spans="1:12" ht="12" customHeight="1" x14ac:dyDescent="0.2">
      <c r="A48" s="439"/>
      <c r="B48" s="146"/>
      <c r="C48" s="146"/>
      <c r="D48" s="146"/>
      <c r="E48" s="146"/>
      <c r="F48" s="146"/>
      <c r="L48" s="452"/>
    </row>
    <row r="49" spans="1:12" ht="15" customHeight="1" x14ac:dyDescent="0.2">
      <c r="A49" s="422" t="s">
        <v>232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5"/>
      <c r="L49" s="452"/>
    </row>
    <row r="50" spans="1:12" ht="5.0999999999999996" customHeight="1" x14ac:dyDescent="0.2">
      <c r="A50" s="449"/>
      <c r="K50" s="447"/>
      <c r="L50" s="452"/>
    </row>
    <row r="51" spans="1:12" ht="15" customHeight="1" x14ac:dyDescent="0.2">
      <c r="A51" s="440"/>
      <c r="B51" s="146"/>
      <c r="C51" s="146"/>
      <c r="D51" s="146"/>
      <c r="E51" s="146"/>
      <c r="F51" s="146"/>
      <c r="G51" s="146"/>
      <c r="H51" s="448" t="s">
        <v>62</v>
      </c>
      <c r="I51" s="430"/>
      <c r="J51" s="448" t="s">
        <v>176</v>
      </c>
      <c r="K51" s="446"/>
      <c r="L51" s="452"/>
    </row>
    <row r="52" spans="1:12" ht="15" customHeight="1" x14ac:dyDescent="0.2">
      <c r="A52" s="440"/>
      <c r="B52" s="146"/>
      <c r="C52" s="146"/>
      <c r="D52" s="146"/>
      <c r="E52" s="146"/>
      <c r="F52" s="146"/>
      <c r="G52" s="146"/>
      <c r="H52" s="573" t="str">
        <f>IF(MAX('Seite 1'!$G$34,'Seite 1'!$P$34)=0,"__.__.____",MAX('Seite 1'!$G$34,'Seite 1'!$P$34))</f>
        <v>__.__.____</v>
      </c>
      <c r="I52" s="432"/>
      <c r="J52" s="575" t="s">
        <v>177</v>
      </c>
      <c r="K52" s="441"/>
      <c r="L52" s="452"/>
    </row>
    <row r="53" spans="1:12" ht="15" customHeight="1" x14ac:dyDescent="0.2">
      <c r="A53" s="440"/>
      <c r="B53" s="146"/>
      <c r="C53" s="146"/>
      <c r="D53" s="146"/>
      <c r="E53" s="146"/>
      <c r="F53" s="146"/>
      <c r="G53" s="146"/>
      <c r="H53" s="543"/>
      <c r="I53" s="432"/>
      <c r="J53" s="428"/>
      <c r="K53" s="441"/>
      <c r="L53" s="452"/>
    </row>
    <row r="54" spans="1:12" ht="5.0999999999999996" customHeight="1" x14ac:dyDescent="0.2">
      <c r="A54" s="440"/>
      <c r="B54" s="146"/>
      <c r="C54" s="146"/>
      <c r="D54" s="146"/>
      <c r="E54" s="146"/>
      <c r="F54" s="146"/>
      <c r="G54" s="146"/>
      <c r="H54" s="317"/>
      <c r="I54" s="432"/>
      <c r="J54" s="433"/>
      <c r="K54" s="441"/>
      <c r="L54" s="452"/>
    </row>
    <row r="55" spans="1:12" ht="15" customHeight="1" x14ac:dyDescent="0.2">
      <c r="A55" s="149" t="s">
        <v>7</v>
      </c>
      <c r="B55" s="146" t="s">
        <v>26</v>
      </c>
      <c r="C55" s="146"/>
      <c r="D55" s="146"/>
      <c r="E55" s="146"/>
      <c r="F55" s="146"/>
      <c r="G55" s="146"/>
      <c r="H55" s="434" t="s">
        <v>24</v>
      </c>
      <c r="I55" s="148"/>
      <c r="J55" s="434" t="s">
        <v>24</v>
      </c>
      <c r="K55" s="441"/>
      <c r="L55" s="452"/>
    </row>
    <row r="56" spans="1:12" ht="15" customHeight="1" x14ac:dyDescent="0.2">
      <c r="A56" s="150" t="s">
        <v>1</v>
      </c>
      <c r="B56" s="95" t="s">
        <v>34</v>
      </c>
      <c r="C56" s="95"/>
      <c r="D56" s="95"/>
      <c r="E56" s="95"/>
      <c r="F56" s="95"/>
      <c r="G56" s="148"/>
      <c r="H56" s="579"/>
      <c r="I56" s="544"/>
      <c r="J56" s="533">
        <f>'Belegliste Einnahmen'!F$13</f>
        <v>0</v>
      </c>
      <c r="K56" s="431"/>
      <c r="L56" s="454" t="str">
        <f>CONCATENATE(A56," ",B56)</f>
        <v>1.1 Eigenmittel des Antragstellers</v>
      </c>
    </row>
    <row r="57" spans="1:12" ht="15" customHeight="1" x14ac:dyDescent="0.2">
      <c r="A57" s="150" t="s">
        <v>2</v>
      </c>
      <c r="B57" s="95" t="s">
        <v>35</v>
      </c>
      <c r="C57" s="95"/>
      <c r="D57" s="95"/>
      <c r="E57" s="95"/>
      <c r="F57" s="95"/>
      <c r="G57" s="148"/>
      <c r="H57" s="577"/>
      <c r="I57" s="544"/>
      <c r="J57" s="531">
        <f>'Belegliste Einnahmen'!$F$14</f>
        <v>0</v>
      </c>
      <c r="K57" s="431"/>
      <c r="L57" s="454" t="str">
        <f>CONCATENATE(A57," ",B57)</f>
        <v>1.2 Einnahmen von Dritten/Teilnehmergebühren</v>
      </c>
    </row>
    <row r="58" spans="1:12" ht="15" customHeight="1" x14ac:dyDescent="0.2">
      <c r="A58" s="150" t="s">
        <v>8</v>
      </c>
      <c r="B58" s="95" t="s">
        <v>39</v>
      </c>
      <c r="C58" s="95"/>
      <c r="D58" s="95"/>
      <c r="E58" s="95"/>
      <c r="F58" s="95"/>
      <c r="G58" s="148"/>
      <c r="H58" s="578"/>
      <c r="I58" s="544"/>
      <c r="J58" s="532">
        <f>'Belegliste Einnahmen'!$F$15</f>
        <v>0</v>
      </c>
      <c r="K58" s="431"/>
      <c r="L58" s="454" t="str">
        <f>CONCATENATE(A58," ",B58)</f>
        <v>1.3 Mittel von Stiftungen und Spenden, Sonstiges</v>
      </c>
    </row>
    <row r="59" spans="1:12" ht="15" customHeight="1" x14ac:dyDescent="0.2">
      <c r="A59" s="152"/>
      <c r="B59" s="136" t="s">
        <v>27</v>
      </c>
      <c r="C59" s="136"/>
      <c r="D59" s="136"/>
      <c r="E59" s="136"/>
      <c r="F59" s="136"/>
      <c r="G59" s="148"/>
      <c r="H59" s="530">
        <f>SUMPRODUCT(ROUND(H56:H58,2))</f>
        <v>0</v>
      </c>
      <c r="I59" s="544"/>
      <c r="J59" s="530">
        <f>SUMPRODUCT(ROUND(J56:J58,2))</f>
        <v>0</v>
      </c>
      <c r="K59" s="431"/>
      <c r="L59" s="454"/>
    </row>
    <row r="60" spans="1:12" ht="5.0999999999999996" customHeight="1" x14ac:dyDescent="0.2">
      <c r="A60" s="150"/>
      <c r="B60" s="95"/>
      <c r="C60" s="95"/>
      <c r="D60" s="95"/>
      <c r="E60" s="95"/>
      <c r="F60" s="95"/>
      <c r="G60" s="148"/>
      <c r="H60" s="554"/>
      <c r="I60" s="544"/>
      <c r="J60" s="544"/>
      <c r="K60" s="431"/>
      <c r="L60" s="454" t="str">
        <f>CONCATENATE(A60," ",B60)</f>
        <v xml:space="preserve"> </v>
      </c>
    </row>
    <row r="61" spans="1:12" ht="15" customHeight="1" x14ac:dyDescent="0.2">
      <c r="A61" s="149" t="s">
        <v>9</v>
      </c>
      <c r="B61" s="146" t="s">
        <v>293</v>
      </c>
      <c r="C61" s="146"/>
      <c r="D61" s="146"/>
      <c r="E61" s="146"/>
      <c r="F61" s="146"/>
      <c r="G61" s="148"/>
      <c r="H61" s="555"/>
      <c r="I61" s="544"/>
      <c r="J61" s="544"/>
      <c r="K61" s="431"/>
      <c r="L61" s="454"/>
    </row>
    <row r="62" spans="1:12" ht="15" customHeight="1" x14ac:dyDescent="0.2">
      <c r="A62" s="150" t="s">
        <v>3</v>
      </c>
      <c r="B62" s="95" t="s">
        <v>36</v>
      </c>
      <c r="C62" s="95"/>
      <c r="D62" s="95"/>
      <c r="E62" s="95"/>
      <c r="F62" s="95"/>
      <c r="G62" s="148"/>
      <c r="H62" s="579"/>
      <c r="I62" s="544"/>
      <c r="J62" s="533">
        <f>'Belegliste Einnahmen'!$F$16</f>
        <v>0</v>
      </c>
      <c r="K62" s="431"/>
      <c r="L62" s="454" t="str">
        <f>CONCATENATE(A62," ",B62)</f>
        <v>2.1 Bundesmittel</v>
      </c>
    </row>
    <row r="63" spans="1:12" ht="15" customHeight="1" x14ac:dyDescent="0.2">
      <c r="A63" s="150" t="s">
        <v>4</v>
      </c>
      <c r="B63" s="95" t="s">
        <v>129</v>
      </c>
      <c r="C63" s="95"/>
      <c r="D63" s="95"/>
      <c r="E63" s="95"/>
      <c r="F63" s="95"/>
      <c r="G63" s="148"/>
      <c r="H63" s="577"/>
      <c r="I63" s="544"/>
      <c r="J63" s="531">
        <f>'Belegliste Einnahmen'!$F$17</f>
        <v>0</v>
      </c>
      <c r="K63" s="431"/>
      <c r="L63" s="454" t="str">
        <f>CONCATENATE(A63," ",B63)</f>
        <v>2.2 Sonstige Mittel des Freistaates Thüringen</v>
      </c>
    </row>
    <row r="64" spans="1:12" ht="15" customHeight="1" x14ac:dyDescent="0.2">
      <c r="A64" s="150" t="s">
        <v>22</v>
      </c>
      <c r="B64" s="95" t="s">
        <v>37</v>
      </c>
      <c r="C64" s="95"/>
      <c r="D64" s="95"/>
      <c r="E64" s="95"/>
      <c r="F64" s="95"/>
      <c r="G64" s="148"/>
      <c r="H64" s="577"/>
      <c r="I64" s="544"/>
      <c r="J64" s="531">
        <f>'Belegliste Einnahmen'!$F$18</f>
        <v>0</v>
      </c>
      <c r="K64" s="431"/>
      <c r="L64" s="454" t="str">
        <f>CONCATENATE(A64," ",B64)</f>
        <v>2.3 Kommunale Mittel</v>
      </c>
    </row>
    <row r="65" spans="1:12" ht="15" customHeight="1" x14ac:dyDescent="0.2">
      <c r="A65" s="150" t="s">
        <v>23</v>
      </c>
      <c r="B65" s="95" t="s">
        <v>38</v>
      </c>
      <c r="C65" s="95"/>
      <c r="D65" s="95"/>
      <c r="E65" s="95"/>
      <c r="F65" s="95"/>
      <c r="G65" s="148"/>
      <c r="H65" s="577"/>
      <c r="I65" s="544"/>
      <c r="J65" s="532">
        <f>'Belegliste Einnahmen'!$F$19</f>
        <v>0</v>
      </c>
      <c r="K65" s="431"/>
      <c r="L65" s="454" t="str">
        <f>CONCATENATE(A65," ",B65)</f>
        <v>2.4 Sonstige öffentliche Mittel</v>
      </c>
    </row>
    <row r="66" spans="1:12" ht="15" customHeight="1" x14ac:dyDescent="0.2">
      <c r="A66" s="150"/>
      <c r="B66" s="136" t="s">
        <v>28</v>
      </c>
      <c r="C66" s="136"/>
      <c r="D66" s="136"/>
      <c r="E66" s="136"/>
      <c r="F66" s="136"/>
      <c r="G66" s="148"/>
      <c r="H66" s="530">
        <f>SUMPRODUCT(ROUND(H62:H65,2))</f>
        <v>0</v>
      </c>
      <c r="I66" s="544"/>
      <c r="J66" s="530">
        <f>SUMPRODUCT(ROUND(J62:J65,2))</f>
        <v>0</v>
      </c>
      <c r="K66" s="431"/>
      <c r="L66" s="454"/>
    </row>
    <row r="67" spans="1:12" ht="5.0999999999999996" customHeight="1" x14ac:dyDescent="0.2">
      <c r="A67" s="150"/>
      <c r="B67" s="95"/>
      <c r="C67" s="95"/>
      <c r="D67" s="95"/>
      <c r="E67" s="95"/>
      <c r="F67" s="95"/>
      <c r="G67" s="148"/>
      <c r="H67" s="554"/>
      <c r="I67" s="544"/>
      <c r="J67" s="544"/>
      <c r="K67" s="431"/>
      <c r="L67" s="454" t="str">
        <f>CONCATENATE(A67," ",B67)</f>
        <v xml:space="preserve"> </v>
      </c>
    </row>
    <row r="68" spans="1:12" ht="15" customHeight="1" x14ac:dyDescent="0.2">
      <c r="A68" s="149" t="s">
        <v>10</v>
      </c>
      <c r="B68" s="146" t="s">
        <v>294</v>
      </c>
      <c r="C68" s="146"/>
      <c r="D68" s="146"/>
      <c r="E68" s="146"/>
      <c r="F68" s="146"/>
      <c r="G68" s="148"/>
      <c r="H68" s="581"/>
      <c r="I68" s="544"/>
      <c r="J68" s="537">
        <f>'Belegliste Einnahmen'!$F$20</f>
        <v>0</v>
      </c>
      <c r="K68" s="431"/>
      <c r="L68" s="454" t="s">
        <v>135</v>
      </c>
    </row>
    <row r="69" spans="1:12" ht="5.0999999999999996" customHeight="1" x14ac:dyDescent="0.2">
      <c r="A69" s="150"/>
      <c r="B69" s="136"/>
      <c r="C69" s="136"/>
      <c r="D69" s="136"/>
      <c r="E69" s="136"/>
      <c r="F69" s="136"/>
      <c r="G69" s="148"/>
      <c r="H69" s="554"/>
      <c r="I69" s="544"/>
      <c r="J69" s="544"/>
      <c r="K69" s="431"/>
      <c r="L69" s="452"/>
    </row>
    <row r="70" spans="1:12" ht="15" customHeight="1" x14ac:dyDescent="0.2">
      <c r="A70" s="152" t="s">
        <v>29</v>
      </c>
      <c r="B70" s="136"/>
      <c r="C70" s="136"/>
      <c r="D70" s="136"/>
      <c r="E70" s="136"/>
      <c r="F70" s="136"/>
      <c r="G70" s="431"/>
      <c r="H70" s="536">
        <f>H59+H66+ROUND(H68,2)</f>
        <v>0</v>
      </c>
      <c r="I70" s="557"/>
      <c r="J70" s="536">
        <f>J59+J66+J68</f>
        <v>0</v>
      </c>
      <c r="K70" s="431"/>
      <c r="L70" s="452"/>
    </row>
    <row r="71" spans="1:12" ht="5.0999999999999996" customHeight="1" x14ac:dyDescent="0.2">
      <c r="A71" s="442"/>
      <c r="B71" s="443"/>
      <c r="C71" s="443"/>
      <c r="D71" s="443"/>
      <c r="E71" s="443"/>
      <c r="F71" s="443"/>
      <c r="G71" s="437"/>
      <c r="H71" s="437"/>
      <c r="I71" s="437"/>
      <c r="J71" s="437"/>
      <c r="K71" s="438"/>
      <c r="L71" s="452"/>
    </row>
    <row r="72" spans="1:12" ht="12" customHeight="1" x14ac:dyDescent="0.2">
      <c r="A72" s="138"/>
      <c r="B72" s="139"/>
      <c r="C72" s="139"/>
      <c r="D72" s="139"/>
      <c r="E72" s="139"/>
      <c r="F72" s="139"/>
      <c r="L72" s="452"/>
    </row>
    <row r="73" spans="1:12" ht="15" customHeight="1" x14ac:dyDescent="0.2">
      <c r="A73" s="422" t="s">
        <v>185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5"/>
      <c r="L73" s="452"/>
    </row>
    <row r="74" spans="1:12" ht="5.0999999999999996" customHeight="1" x14ac:dyDescent="0.2">
      <c r="A74" s="473"/>
      <c r="B74" s="474"/>
      <c r="C74" s="474"/>
      <c r="D74" s="474"/>
      <c r="E74" s="474"/>
      <c r="F74" s="474"/>
      <c r="G74" s="475"/>
      <c r="H74" s="475"/>
      <c r="I74" s="475"/>
      <c r="J74" s="475"/>
      <c r="K74" s="447"/>
      <c r="L74" s="452"/>
    </row>
    <row r="75" spans="1:12" ht="15" customHeight="1" x14ac:dyDescent="0.2">
      <c r="A75" s="476"/>
      <c r="B75" s="96" t="s">
        <v>186</v>
      </c>
      <c r="C75" s="139"/>
      <c r="D75" s="139"/>
      <c r="E75" s="139"/>
      <c r="F75" s="139"/>
      <c r="G75" s="148"/>
      <c r="H75" s="585">
        <f>H43-H70</f>
        <v>0</v>
      </c>
      <c r="I75" s="148"/>
      <c r="K75" s="431"/>
      <c r="L75" s="452"/>
    </row>
    <row r="76" spans="1:12" ht="5.0999999999999996" customHeight="1" x14ac:dyDescent="0.2">
      <c r="A76" s="476"/>
      <c r="B76" s="96"/>
      <c r="C76" s="139"/>
      <c r="D76" s="139"/>
      <c r="E76" s="139"/>
      <c r="F76" s="139"/>
      <c r="G76" s="148"/>
      <c r="H76" s="643"/>
      <c r="I76" s="148"/>
      <c r="J76" s="642"/>
      <c r="K76" s="431"/>
      <c r="L76" s="452"/>
    </row>
    <row r="77" spans="1:12" ht="15" customHeight="1" x14ac:dyDescent="0.2">
      <c r="A77" s="476"/>
      <c r="B77" s="95" t="str">
        <f>IF(J77&gt;0,"Mehrausgaben (in €)",IF(J77&lt;0,"Überzahlung (in €)","Mehrausgaben/Überzahlung (in €)"))</f>
        <v>Mehrausgaben/Überzahlung (in €)</v>
      </c>
      <c r="C77" s="139"/>
      <c r="D77" s="139"/>
      <c r="E77" s="139"/>
      <c r="F77" s="139"/>
      <c r="G77" s="148"/>
      <c r="H77" s="643"/>
      <c r="I77" s="148"/>
      <c r="J77" s="585">
        <f>J43-J70</f>
        <v>0</v>
      </c>
      <c r="K77" s="431"/>
      <c r="L77" s="452"/>
    </row>
    <row r="78" spans="1:12" ht="5.0999999999999996" customHeight="1" x14ac:dyDescent="0.2">
      <c r="A78" s="442"/>
      <c r="B78" s="443"/>
      <c r="C78" s="443"/>
      <c r="D78" s="443"/>
      <c r="E78" s="443"/>
      <c r="F78" s="443"/>
      <c r="G78" s="437"/>
      <c r="H78" s="437"/>
      <c r="I78" s="437"/>
      <c r="J78" s="437"/>
      <c r="K78" s="438"/>
      <c r="L78" s="452"/>
    </row>
    <row r="79" spans="1:12" ht="12" customHeight="1" x14ac:dyDescent="0.2">
      <c r="A79" s="138"/>
      <c r="B79" s="139"/>
      <c r="C79" s="139"/>
      <c r="D79" s="139"/>
      <c r="E79" s="139"/>
      <c r="F79" s="139"/>
      <c r="L79" s="452"/>
    </row>
    <row r="80" spans="1:12" ht="12" customHeight="1" x14ac:dyDescent="0.2">
      <c r="A80" s="138"/>
      <c r="B80" s="139"/>
      <c r="C80" s="139"/>
      <c r="D80" s="139"/>
      <c r="E80" s="139"/>
      <c r="F80" s="139"/>
      <c r="L80" s="452"/>
    </row>
    <row r="81" spans="1:12" ht="12" customHeight="1" x14ac:dyDescent="0.2">
      <c r="A81" s="138"/>
      <c r="B81" s="139"/>
      <c r="C81" s="139"/>
      <c r="D81" s="139"/>
      <c r="E81" s="139"/>
      <c r="F81" s="139"/>
      <c r="L81" s="452"/>
    </row>
    <row r="82" spans="1:12" ht="12" customHeight="1" x14ac:dyDescent="0.2">
      <c r="A82" s="138"/>
      <c r="B82" s="139"/>
      <c r="C82" s="139"/>
      <c r="D82" s="139"/>
      <c r="E82" s="139"/>
      <c r="F82" s="139"/>
      <c r="L82" s="452"/>
    </row>
    <row r="83" spans="1:12" s="22" customFormat="1" ht="12" customHeight="1" x14ac:dyDescent="0.2">
      <c r="A83" s="784"/>
      <c r="B83" s="784"/>
      <c r="C83" s="784"/>
      <c r="D83" s="784"/>
      <c r="F83" s="785"/>
      <c r="G83" s="785"/>
      <c r="H83" s="785"/>
      <c r="I83" s="785"/>
      <c r="J83" s="785"/>
      <c r="K83" s="785"/>
      <c r="L83" s="352"/>
    </row>
    <row r="84" spans="1:12" s="22" customFormat="1" ht="12" customHeight="1" x14ac:dyDescent="0.2">
      <c r="A84" s="783"/>
      <c r="B84" s="783"/>
      <c r="C84" s="783"/>
      <c r="D84" s="644">
        <f ca="1">IF('Seite 1'!$O$17="","",'Seite 1'!$O$17)</f>
        <v>44578</v>
      </c>
      <c r="F84" s="786"/>
      <c r="G84" s="786"/>
      <c r="H84" s="786"/>
      <c r="I84" s="786"/>
      <c r="J84" s="786"/>
      <c r="K84" s="786"/>
      <c r="L84" s="352"/>
    </row>
    <row r="85" spans="1:12" s="25" customFormat="1" ht="12" customHeight="1" x14ac:dyDescent="0.2">
      <c r="A85" s="228" t="s">
        <v>6</v>
      </c>
      <c r="B85" s="21"/>
      <c r="C85" s="21"/>
      <c r="F85" s="23" t="s">
        <v>53</v>
      </c>
      <c r="G85" s="228"/>
      <c r="H85" s="228"/>
      <c r="K85" s="444"/>
      <c r="L85" s="352"/>
    </row>
    <row r="86" spans="1:12" s="25" customFormat="1" ht="12" customHeight="1" x14ac:dyDescent="0.2">
      <c r="A86" s="21"/>
      <c r="B86" s="21"/>
      <c r="C86" s="21"/>
      <c r="D86" s="21"/>
      <c r="E86" s="21"/>
      <c r="F86" s="228" t="s">
        <v>183</v>
      </c>
      <c r="G86" s="32"/>
      <c r="H86" s="32"/>
      <c r="I86" s="32"/>
      <c r="J86" s="32"/>
      <c r="K86" s="35"/>
      <c r="L86" s="352"/>
    </row>
    <row r="87" spans="1:12" s="32" customFormat="1" ht="5.0999999999999996" customHeight="1" x14ac:dyDescent="0.2">
      <c r="A87" s="48"/>
      <c r="B87" s="47"/>
      <c r="C87" s="34"/>
      <c r="D87" s="34"/>
      <c r="E87" s="34"/>
      <c r="F87" s="34"/>
      <c r="K87" s="35"/>
      <c r="L87" s="455"/>
    </row>
    <row r="88" spans="1:12" s="4" customFormat="1" ht="12" customHeight="1" x14ac:dyDescent="0.2">
      <c r="A88" s="9" t="s">
        <v>20</v>
      </c>
      <c r="B88" s="10" t="s">
        <v>184</v>
      </c>
      <c r="C88" s="226"/>
      <c r="D88" s="226"/>
      <c r="E88" s="226"/>
      <c r="F88" s="226"/>
      <c r="G88" s="29"/>
      <c r="H88" s="29"/>
      <c r="I88" s="29"/>
      <c r="J88" s="29"/>
      <c r="K88" s="29"/>
      <c r="L88" s="456"/>
    </row>
    <row r="89" spans="1:12" s="4" customFormat="1" ht="5.0999999999999996" customHeight="1" x14ac:dyDescent="0.2">
      <c r="A89" s="9"/>
      <c r="B89" s="226"/>
      <c r="C89" s="226"/>
      <c r="D89" s="226"/>
      <c r="E89" s="226"/>
      <c r="F89" s="226"/>
      <c r="G89" s="29"/>
      <c r="H89" s="29"/>
      <c r="I89" s="29"/>
      <c r="J89" s="29"/>
      <c r="K89" s="29"/>
      <c r="L89" s="456"/>
    </row>
    <row r="90" spans="1:12" s="137" customFormat="1" ht="12" customHeight="1" x14ac:dyDescent="0.2">
      <c r="A90" s="140" t="str">
        <f>'Seite 1'!$A$66</f>
        <v>VWN Gründer - Gründernetzwerke</v>
      </c>
      <c r="L90" s="457"/>
    </row>
    <row r="91" spans="1:12" s="137" customFormat="1" ht="12" customHeight="1" x14ac:dyDescent="0.2">
      <c r="A91" s="140" t="str">
        <f>'Seite 1'!$A$67</f>
        <v>Formularversion: V 1.5 vom 17.01.22</v>
      </c>
      <c r="L91" s="457"/>
    </row>
  </sheetData>
  <sheetProtection password="8067" sheet="1" objects="1" scenarios="1" autoFilter="0"/>
  <mergeCells count="8">
    <mergeCell ref="H1:K1"/>
    <mergeCell ref="H2:K2"/>
    <mergeCell ref="H3:K3"/>
    <mergeCell ref="H4:K4"/>
    <mergeCell ref="A84:C84"/>
    <mergeCell ref="A83:D83"/>
    <mergeCell ref="F83:K83"/>
    <mergeCell ref="F84:K84"/>
  </mergeCells>
  <conditionalFormatting sqref="H1:K4">
    <cfRule type="cellIs" dxfId="127" priority="15" stopIfTrue="1" operator="equal">
      <formula>0</formula>
    </cfRule>
  </conditionalFormatting>
  <conditionalFormatting sqref="H75 J77">
    <cfRule type="cellIs" dxfId="126" priority="3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7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B89"/>
  <sheetViews>
    <sheetView showGridLines="0" zoomScaleNormal="100" workbookViewId="0">
      <selection activeCell="H15" sqref="H15"/>
    </sheetView>
  </sheetViews>
  <sheetFormatPr baseColWidth="10" defaultRowHeight="12" x14ac:dyDescent="0.2"/>
  <cols>
    <col min="1" max="1" width="7.7109375" style="147" customWidth="1"/>
    <col min="2" max="6" width="11.7109375" style="147" customWidth="1"/>
    <col min="7" max="7" width="0.85546875" style="147" customWidth="1"/>
    <col min="8" max="8" width="18.7109375" style="147" customWidth="1"/>
    <col min="9" max="9" width="5.7109375" style="147" customWidth="1"/>
    <col min="10" max="10" width="18.7109375" style="147" customWidth="1"/>
    <col min="11" max="11" width="1.7109375" style="147" customWidth="1"/>
    <col min="12" max="12" width="18.7109375" style="147" customWidth="1"/>
    <col min="13" max="13" width="1.7109375" style="147" customWidth="1"/>
    <col min="14" max="14" width="18.7109375" style="147" customWidth="1"/>
    <col min="15" max="15" width="1.7109375" style="147" customWidth="1"/>
    <col min="16" max="16" width="18.7109375" style="147" customWidth="1"/>
    <col min="17" max="17" width="1.7109375" style="147" customWidth="1"/>
    <col min="18" max="18" width="18.7109375" style="147" customWidth="1"/>
    <col min="19" max="19" width="1.7109375" style="147" customWidth="1"/>
    <col min="20" max="20" width="18.7109375" style="147" customWidth="1"/>
    <col min="21" max="21" width="1.7109375" style="147" customWidth="1"/>
    <col min="22" max="22" width="18.7109375" style="147" customWidth="1"/>
    <col min="23" max="23" width="1.7109375" style="147" customWidth="1"/>
    <col min="24" max="24" width="18.7109375" style="147" customWidth="1"/>
    <col min="25" max="25" width="1.7109375" style="147" customWidth="1"/>
    <col min="26" max="26" width="18.7109375" style="147" customWidth="1"/>
    <col min="27" max="27" width="1.7109375" style="147" customWidth="1"/>
    <col min="28" max="28" width="41.5703125" style="147" hidden="1" customWidth="1"/>
    <col min="29" max="16384" width="11.42578125" style="147"/>
  </cols>
  <sheetData>
    <row r="1" spans="1:28" ht="15" customHeight="1" x14ac:dyDescent="0.2">
      <c r="A1" s="787" t="str">
        <f>IF('Seite 1'!$T$10=0,"Dieser zahlenmäßige Nachweis ist nur mit der Einreichung des Verwendungsnachweises für den gesamten Bewilligungszeitraum vorzulegen!",IF(AND(OR('Seite 1'!T7=TRUE,'Seite 1'!T8=TRUE),'Seite 1'!T9=FALSE),"Dieser zahlenmäßige Nachweis für den gesamten Bewilligungszeitraum ist nicht mit dem Zwischennachweis vorzulegen!",""))</f>
        <v>Dieser zahlenmäßige Nachweis ist nur mit der Einreichung des Verwendungsnachweises für den gesamten Bewilligungszeitraum vorzulegen!</v>
      </c>
      <c r="B1" s="788"/>
      <c r="C1" s="788"/>
      <c r="D1" s="788"/>
      <c r="E1" s="788"/>
      <c r="F1" s="789"/>
      <c r="G1" s="31"/>
      <c r="H1" s="31"/>
      <c r="I1" s="31"/>
      <c r="K1" s="31"/>
      <c r="L1" s="31"/>
      <c r="M1" s="31"/>
      <c r="N1" s="31"/>
      <c r="O1" s="31"/>
      <c r="P1" s="31"/>
      <c r="Q1" s="31"/>
      <c r="S1" s="31"/>
      <c r="U1" s="31"/>
      <c r="W1" s="31" t="s">
        <v>191</v>
      </c>
      <c r="X1" s="774">
        <f>'Seite 1'!$O$18</f>
        <v>0</v>
      </c>
      <c r="Y1" s="775"/>
      <c r="Z1" s="775"/>
      <c r="AA1" s="776"/>
      <c r="AB1" s="454"/>
    </row>
    <row r="2" spans="1:28" ht="15" customHeight="1" x14ac:dyDescent="0.2">
      <c r="A2" s="790"/>
      <c r="B2" s="791"/>
      <c r="C2" s="791"/>
      <c r="D2" s="791"/>
      <c r="E2" s="791"/>
      <c r="F2" s="792"/>
      <c r="G2" s="31"/>
      <c r="H2" s="31"/>
      <c r="I2" s="31"/>
      <c r="K2" s="31"/>
      <c r="L2" s="31"/>
      <c r="M2" s="31"/>
      <c r="N2" s="31"/>
      <c r="O2" s="31"/>
      <c r="P2" s="31"/>
      <c r="Q2" s="31"/>
      <c r="S2" s="31"/>
      <c r="U2" s="31"/>
      <c r="W2" s="31" t="s">
        <v>195</v>
      </c>
      <c r="X2" s="774" t="str">
        <f>'Seite 1'!$AD$11</f>
        <v/>
      </c>
      <c r="Y2" s="775"/>
      <c r="Z2" s="775"/>
      <c r="AA2" s="776"/>
      <c r="AB2" s="452"/>
    </row>
    <row r="3" spans="1:28" ht="15" customHeight="1" x14ac:dyDescent="0.2">
      <c r="A3" s="790"/>
      <c r="B3" s="791"/>
      <c r="C3" s="791"/>
      <c r="D3" s="791"/>
      <c r="E3" s="791"/>
      <c r="F3" s="792"/>
      <c r="G3" s="31"/>
      <c r="H3" s="31"/>
      <c r="I3" s="31"/>
      <c r="K3" s="31"/>
      <c r="L3" s="31"/>
      <c r="M3" s="31"/>
      <c r="N3" s="31"/>
      <c r="O3" s="31"/>
      <c r="P3" s="31"/>
      <c r="Q3" s="31"/>
      <c r="S3" s="31"/>
      <c r="U3" s="31"/>
      <c r="W3" s="31" t="s">
        <v>194</v>
      </c>
      <c r="X3" s="777" t="str">
        <f>'Seite 1'!$AE$11</f>
        <v/>
      </c>
      <c r="Y3" s="778"/>
      <c r="Z3" s="778"/>
      <c r="AA3" s="779"/>
      <c r="AB3" s="452"/>
    </row>
    <row r="4" spans="1:28" s="8" customFormat="1" ht="15" customHeight="1" x14ac:dyDescent="0.2">
      <c r="A4" s="793"/>
      <c r="B4" s="794"/>
      <c r="C4" s="794"/>
      <c r="D4" s="794"/>
      <c r="E4" s="794"/>
      <c r="F4" s="795"/>
      <c r="G4" s="135"/>
      <c r="H4" s="135"/>
      <c r="I4" s="135"/>
      <c r="K4" s="135"/>
      <c r="L4" s="135"/>
      <c r="M4" s="135"/>
      <c r="N4" s="135"/>
      <c r="O4" s="135"/>
      <c r="P4" s="135"/>
      <c r="Q4" s="135"/>
      <c r="S4" s="135"/>
      <c r="U4" s="135"/>
      <c r="W4" s="135" t="s">
        <v>192</v>
      </c>
      <c r="X4" s="780">
        <f ca="1">'Seite 1'!$O$17</f>
        <v>44578</v>
      </c>
      <c r="Y4" s="781"/>
      <c r="Z4" s="781"/>
      <c r="AA4" s="782"/>
      <c r="AB4" s="351"/>
    </row>
    <row r="5" spans="1:28" s="8" customFormat="1" ht="3.9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51"/>
    </row>
    <row r="6" spans="1:28" s="8" customFormat="1" ht="15" customHeight="1" x14ac:dyDescent="0.2">
      <c r="A6" s="5" t="s">
        <v>91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453"/>
    </row>
    <row r="7" spans="1:28" s="8" customFormat="1" ht="3.95" customHeight="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453"/>
    </row>
    <row r="8" spans="1:28" s="8" customFormat="1" ht="15" customHeight="1" x14ac:dyDescent="0.2">
      <c r="A8" s="422" t="s">
        <v>231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5"/>
      <c r="AB8" s="453"/>
    </row>
    <row r="9" spans="1:28" s="4" customFormat="1" ht="3.95" customHeight="1" x14ac:dyDescent="0.2">
      <c r="A9" s="3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8"/>
      <c r="AB9" s="453"/>
    </row>
    <row r="10" spans="1:28" ht="15" customHeight="1" x14ac:dyDescent="0.2">
      <c r="A10" s="429"/>
      <c r="B10" s="148"/>
      <c r="C10" s="148"/>
      <c r="D10" s="148"/>
      <c r="E10" s="148"/>
      <c r="F10" s="148"/>
      <c r="G10" s="148"/>
      <c r="H10" s="448" t="s">
        <v>62</v>
      </c>
      <c r="I10" s="430"/>
      <c r="J10" s="426" t="s">
        <v>178</v>
      </c>
      <c r="K10" s="430"/>
      <c r="L10" s="426" t="s">
        <v>178</v>
      </c>
      <c r="M10" s="430"/>
      <c r="N10" s="426" t="s">
        <v>178</v>
      </c>
      <c r="O10" s="430"/>
      <c r="P10" s="426" t="s">
        <v>178</v>
      </c>
      <c r="Q10" s="430"/>
      <c r="R10" s="426" t="s">
        <v>178</v>
      </c>
      <c r="S10" s="430"/>
      <c r="T10" s="426" t="s">
        <v>178</v>
      </c>
      <c r="U10" s="430"/>
      <c r="V10" s="426" t="s">
        <v>178</v>
      </c>
      <c r="W10" s="430"/>
      <c r="X10" s="426" t="s">
        <v>178</v>
      </c>
      <c r="Y10" s="430"/>
      <c r="Z10" s="448" t="s">
        <v>181</v>
      </c>
      <c r="AA10" s="431"/>
      <c r="AB10" s="453"/>
    </row>
    <row r="11" spans="1:28" ht="15" customHeight="1" x14ac:dyDescent="0.2">
      <c r="A11" s="429"/>
      <c r="B11" s="148"/>
      <c r="C11" s="148"/>
      <c r="D11" s="148"/>
      <c r="E11" s="148"/>
      <c r="F11" s="148"/>
      <c r="G11" s="148"/>
      <c r="H11" s="573" t="str">
        <f>IF(MAX('Seite 1'!$G$34,'Seite 1'!$P$34)=0,"__.__.____",MAX('Seite 1'!$G$34,'Seite 1'!$P$34))</f>
        <v>__.__.____</v>
      </c>
      <c r="I11" s="430"/>
      <c r="J11" s="574" t="s">
        <v>230</v>
      </c>
      <c r="K11" s="430"/>
      <c r="L11" s="574" t="s">
        <v>230</v>
      </c>
      <c r="M11" s="430"/>
      <c r="N11" s="574" t="s">
        <v>230</v>
      </c>
      <c r="O11" s="430"/>
      <c r="P11" s="574" t="s">
        <v>230</v>
      </c>
      <c r="Q11" s="430"/>
      <c r="R11" s="574" t="s">
        <v>230</v>
      </c>
      <c r="S11" s="430"/>
      <c r="T11" s="574" t="s">
        <v>230</v>
      </c>
      <c r="U11" s="430"/>
      <c r="V11" s="574" t="s">
        <v>230</v>
      </c>
      <c r="W11" s="430"/>
      <c r="X11" s="574" t="s">
        <v>230</v>
      </c>
      <c r="Y11" s="430"/>
      <c r="Z11" s="575" t="s">
        <v>182</v>
      </c>
      <c r="AA11" s="431"/>
      <c r="AB11" s="453"/>
    </row>
    <row r="12" spans="1:28" ht="15" customHeight="1" x14ac:dyDescent="0.2">
      <c r="A12" s="429"/>
      <c r="G12" s="148"/>
      <c r="H12" s="576"/>
      <c r="I12" s="432"/>
      <c r="J12" s="427" t="str">
        <f>IF('Seite 1'!V9="","____",'Seite 1'!V9)</f>
        <v>____</v>
      </c>
      <c r="K12" s="432"/>
      <c r="L12" s="427" t="str">
        <f>IF('Seite 1'!W9="","____",'Seite 1'!W9)</f>
        <v>____</v>
      </c>
      <c r="M12" s="432"/>
      <c r="N12" s="427" t="str">
        <f>IF('Seite 1'!X9="","____",'Seite 1'!X9)</f>
        <v>____</v>
      </c>
      <c r="O12" s="432"/>
      <c r="P12" s="427" t="str">
        <f>IF('Seite 1'!Y9="","____",'Seite 1'!Y9)</f>
        <v>____</v>
      </c>
      <c r="Q12" s="432"/>
      <c r="R12" s="427" t="str">
        <f>IF('Seite 1'!Z9="","____",'Seite 1'!Z9)</f>
        <v>____</v>
      </c>
      <c r="S12" s="432"/>
      <c r="T12" s="427" t="str">
        <f>IF('Seite 1'!AA9="","____",'Seite 1'!AA9)</f>
        <v>____</v>
      </c>
      <c r="U12" s="432"/>
      <c r="V12" s="427" t="str">
        <f>IF('Seite 1'!AB9="","____",'Seite 1'!AB9)</f>
        <v>____</v>
      </c>
      <c r="W12" s="432"/>
      <c r="X12" s="427" t="str">
        <f>IF('Seite 1'!AC9="","____",'Seite 1'!AC9)</f>
        <v>____</v>
      </c>
      <c r="Y12" s="432"/>
      <c r="Z12" s="576"/>
      <c r="AA12" s="431"/>
      <c r="AB12" s="453"/>
    </row>
    <row r="13" spans="1:28" ht="3.95" customHeight="1" x14ac:dyDescent="0.2">
      <c r="A13" s="429"/>
      <c r="G13" s="148"/>
      <c r="H13" s="317"/>
      <c r="I13" s="432"/>
      <c r="J13" s="189"/>
      <c r="K13" s="432"/>
      <c r="L13" s="189"/>
      <c r="M13" s="432"/>
      <c r="N13" s="189"/>
      <c r="O13" s="432"/>
      <c r="P13" s="189"/>
      <c r="Q13" s="432"/>
      <c r="R13" s="189"/>
      <c r="S13" s="432"/>
      <c r="T13" s="189"/>
      <c r="U13" s="432"/>
      <c r="V13" s="189"/>
      <c r="W13" s="432"/>
      <c r="X13" s="433"/>
      <c r="Y13" s="432"/>
      <c r="Z13" s="432"/>
      <c r="AA13" s="431"/>
      <c r="AB13" s="453"/>
    </row>
    <row r="14" spans="1:28" ht="15" customHeight="1" x14ac:dyDescent="0.2">
      <c r="A14" s="149" t="str">
        <f>'Seite 2 ZN'!A14</f>
        <v>1.</v>
      </c>
      <c r="B14" s="146" t="str">
        <f>'Seite 2 ZN'!B14</f>
        <v>Ausgaben für Personal</v>
      </c>
      <c r="C14" s="146"/>
      <c r="D14" s="146"/>
      <c r="E14" s="146"/>
      <c r="F14" s="146"/>
      <c r="G14" s="148"/>
      <c r="H14" s="434" t="s">
        <v>24</v>
      </c>
      <c r="I14" s="148"/>
      <c r="J14" s="434" t="s">
        <v>24</v>
      </c>
      <c r="K14" s="148"/>
      <c r="L14" s="434" t="s">
        <v>24</v>
      </c>
      <c r="M14" s="148"/>
      <c r="N14" s="434" t="s">
        <v>24</v>
      </c>
      <c r="O14" s="148"/>
      <c r="P14" s="434" t="s">
        <v>24</v>
      </c>
      <c r="Q14" s="148"/>
      <c r="R14" s="434" t="s">
        <v>24</v>
      </c>
      <c r="S14" s="148"/>
      <c r="T14" s="434" t="s">
        <v>24</v>
      </c>
      <c r="U14" s="148"/>
      <c r="V14" s="434" t="s">
        <v>24</v>
      </c>
      <c r="W14" s="148"/>
      <c r="X14" s="434" t="s">
        <v>24</v>
      </c>
      <c r="Y14" s="148"/>
      <c r="Z14" s="434" t="s">
        <v>24</v>
      </c>
      <c r="AA14" s="431"/>
      <c r="AB14" s="453"/>
    </row>
    <row r="15" spans="1:28" ht="15" customHeight="1" x14ac:dyDescent="0.2">
      <c r="A15" s="150" t="str">
        <f>'Seite 2 ZN'!A15</f>
        <v>1.1</v>
      </c>
      <c r="B15" s="95" t="str">
        <f>'Seite 2 ZN'!B15</f>
        <v>Arbeitsentgelte (AN-Brutto)</v>
      </c>
      <c r="C15" s="95"/>
      <c r="D15" s="95"/>
      <c r="E15" s="95"/>
      <c r="F15" s="95"/>
      <c r="G15" s="148"/>
      <c r="H15" s="579"/>
      <c r="I15" s="544"/>
      <c r="J15" s="579"/>
      <c r="K15" s="544"/>
      <c r="L15" s="579"/>
      <c r="M15" s="544"/>
      <c r="N15" s="579"/>
      <c r="O15" s="544"/>
      <c r="P15" s="579"/>
      <c r="Q15" s="544"/>
      <c r="R15" s="579"/>
      <c r="S15" s="544"/>
      <c r="T15" s="579"/>
      <c r="U15" s="544"/>
      <c r="V15" s="579"/>
      <c r="W15" s="544"/>
      <c r="X15" s="529">
        <f>IF(OR('Seite 1'!$P$36="",'Seite 1'!$P$38=""),0,IF(YEAR('Seite 1'!$P$36)=YEAR('Seite 1'!$P$38),'Seite 2 ZN'!J15,0))</f>
        <v>0</v>
      </c>
      <c r="Y15" s="544"/>
      <c r="Z15" s="545">
        <f>SUMPRODUCT(($J$12:$X$12&lt;&gt;"____")*(ROUND(J15:X15,2)))</f>
        <v>0</v>
      </c>
      <c r="AA15" s="431"/>
      <c r="AB15" s="453"/>
    </row>
    <row r="16" spans="1:28" ht="15" customHeight="1" x14ac:dyDescent="0.2">
      <c r="A16" s="150" t="str">
        <f>'Seite 2 ZN'!A16</f>
        <v>1.2</v>
      </c>
      <c r="B16" s="95" t="str">
        <f>'Seite 2 ZN'!B16</f>
        <v>Pauschale für Sozialabgaben inkl. Berufsgenossenschaft</v>
      </c>
      <c r="C16" s="95"/>
      <c r="D16" s="95"/>
      <c r="E16" s="95"/>
      <c r="F16" s="95"/>
      <c r="G16" s="148"/>
      <c r="H16" s="577"/>
      <c r="I16" s="544"/>
      <c r="J16" s="577"/>
      <c r="K16" s="544"/>
      <c r="L16" s="577"/>
      <c r="M16" s="544"/>
      <c r="N16" s="577"/>
      <c r="O16" s="544"/>
      <c r="P16" s="577"/>
      <c r="Q16" s="544"/>
      <c r="R16" s="577"/>
      <c r="S16" s="544"/>
      <c r="T16" s="577"/>
      <c r="U16" s="544"/>
      <c r="V16" s="577"/>
      <c r="W16" s="544"/>
      <c r="X16" s="534">
        <f>IF(OR('Seite 1'!$P$36="",'Seite 1'!$P$38=""),0,IF(YEAR('Seite 1'!$P$36)=YEAR('Seite 1'!$P$38),'Seite 2 ZN'!J16,0))</f>
        <v>0</v>
      </c>
      <c r="Y16" s="544"/>
      <c r="Z16" s="546">
        <f>SUMPRODUCT(($J$12:$X$12&lt;&gt;"____")*(ROUND(J16:X16,2)))</f>
        <v>0</v>
      </c>
      <c r="AA16" s="431"/>
      <c r="AB16" s="453"/>
    </row>
    <row r="17" spans="1:28" ht="15" customHeight="1" x14ac:dyDescent="0.2">
      <c r="A17" s="150"/>
      <c r="B17" s="136" t="str">
        <f>'Seite 2 ZN'!B17</f>
        <v>Summe Ausgaben für Personal</v>
      </c>
      <c r="C17" s="136"/>
      <c r="D17" s="136"/>
      <c r="E17" s="136"/>
      <c r="F17" s="136"/>
      <c r="G17" s="148"/>
      <c r="H17" s="530">
        <f>SUMPRODUCT(ROUND(H15:H16,2))</f>
        <v>0</v>
      </c>
      <c r="I17" s="544"/>
      <c r="J17" s="530">
        <f>SUMPRODUCT(ROUND(J15:J16,2))</f>
        <v>0</v>
      </c>
      <c r="K17" s="544"/>
      <c r="L17" s="530">
        <f>SUMPRODUCT(ROUND(L15:L16,2))</f>
        <v>0</v>
      </c>
      <c r="M17" s="544"/>
      <c r="N17" s="530">
        <f>SUMPRODUCT(ROUND(N15:N16,2))</f>
        <v>0</v>
      </c>
      <c r="O17" s="544"/>
      <c r="P17" s="530">
        <f>SUMPRODUCT(ROUND(P15:P16,2))</f>
        <v>0</v>
      </c>
      <c r="Q17" s="544"/>
      <c r="R17" s="530">
        <f>SUMPRODUCT(ROUND(R15:R16,2))</f>
        <v>0</v>
      </c>
      <c r="S17" s="544"/>
      <c r="T17" s="530">
        <f>SUMPRODUCT(ROUND(T15:T16,2))</f>
        <v>0</v>
      </c>
      <c r="U17" s="544"/>
      <c r="V17" s="530">
        <f>SUMPRODUCT(ROUND(V15:V16,2))</f>
        <v>0</v>
      </c>
      <c r="W17" s="544"/>
      <c r="X17" s="530">
        <f>IF(OR('Seite 1'!$P$36="",'Seite 1'!$P$38=""),0,IF(YEAR('Seite 1'!$P$36)=YEAR('Seite 1'!$P$38),'Seite 2 ZN'!J17,0))</f>
        <v>0</v>
      </c>
      <c r="Y17" s="544"/>
      <c r="Z17" s="548">
        <f>SUMPRODUCT(($J$12:$X$12&lt;&gt;"____")*(ROUND(J17:X17,2)))</f>
        <v>0</v>
      </c>
      <c r="AA17" s="431"/>
      <c r="AB17" s="453"/>
    </row>
    <row r="18" spans="1:28" ht="3.95" customHeight="1" x14ac:dyDescent="0.2">
      <c r="A18" s="150"/>
      <c r="B18" s="95"/>
      <c r="C18" s="95"/>
      <c r="D18" s="95"/>
      <c r="E18" s="95"/>
      <c r="F18" s="95"/>
      <c r="G18" s="148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9"/>
      <c r="AA18" s="431"/>
      <c r="AB18" s="453"/>
    </row>
    <row r="19" spans="1:28" ht="15" customHeight="1" x14ac:dyDescent="0.2">
      <c r="A19" s="149" t="str">
        <f>'Seite 2 ZN'!A19</f>
        <v>2.</v>
      </c>
      <c r="B19" s="146" t="str">
        <f>'Seite 2 ZN'!B19</f>
        <v>Sachausgaben</v>
      </c>
      <c r="C19" s="146"/>
      <c r="D19" s="146"/>
      <c r="E19" s="146"/>
      <c r="F19" s="146"/>
      <c r="G19" s="148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9"/>
      <c r="AA19" s="431"/>
      <c r="AB19" s="453"/>
    </row>
    <row r="20" spans="1:28" ht="15" customHeight="1" x14ac:dyDescent="0.2">
      <c r="A20" s="150" t="str">
        <f>'Seite 2 ZN'!A20</f>
        <v>2.1</v>
      </c>
      <c r="B20" s="95" t="str">
        <f>'Seite 2 ZN'!B20</f>
        <v>geringwertige Wirtschaftsgüter/Verbrauchsmaterial</v>
      </c>
      <c r="C20" s="95"/>
      <c r="D20" s="95"/>
      <c r="E20" s="95"/>
      <c r="F20" s="95"/>
      <c r="G20" s="148"/>
      <c r="H20" s="579"/>
      <c r="I20" s="544"/>
      <c r="J20" s="579"/>
      <c r="K20" s="544"/>
      <c r="L20" s="579"/>
      <c r="M20" s="544"/>
      <c r="N20" s="579"/>
      <c r="O20" s="544"/>
      <c r="P20" s="579"/>
      <c r="Q20" s="544"/>
      <c r="R20" s="579"/>
      <c r="S20" s="544"/>
      <c r="T20" s="579"/>
      <c r="U20" s="544"/>
      <c r="V20" s="579"/>
      <c r="W20" s="544"/>
      <c r="X20" s="529">
        <f>IF(OR('Seite 1'!$P$36="",'Seite 1'!$P$38=""),0,IF(YEAR('Seite 1'!$P$36)=YEAR('Seite 1'!$P$38),'Seite 2 ZN'!J20,0))</f>
        <v>0</v>
      </c>
      <c r="Y20" s="544"/>
      <c r="Z20" s="545">
        <f t="shared" ref="Z20:Z33" si="0">SUMPRODUCT(($J$12:$X$12&lt;&gt;"____")*(ROUND(J20:X20,2)))</f>
        <v>0</v>
      </c>
      <c r="AA20" s="431"/>
      <c r="AB20" s="453"/>
    </row>
    <row r="21" spans="1:28" ht="15" customHeight="1" x14ac:dyDescent="0.2">
      <c r="A21" s="150" t="str">
        <f>'Seite 2 ZN'!A21</f>
        <v>2.2</v>
      </c>
      <c r="B21" s="95" t="str">
        <f>'Seite 2 ZN'!B21</f>
        <v>Abschreibungen, Miete/Leasing für Betriebsausstattung</v>
      </c>
      <c r="C21" s="95"/>
      <c r="D21" s="95"/>
      <c r="E21" s="95"/>
      <c r="F21" s="95"/>
      <c r="G21" s="148"/>
      <c r="H21" s="534">
        <f>SUMPRODUCT(ROUND(H22:H23,2))</f>
        <v>0</v>
      </c>
      <c r="I21" s="544"/>
      <c r="J21" s="534">
        <f>SUMPRODUCT(ROUND(J22:J23,2))</f>
        <v>0</v>
      </c>
      <c r="K21" s="544"/>
      <c r="L21" s="534">
        <f>SUMPRODUCT(ROUND(L22:L23,2))</f>
        <v>0</v>
      </c>
      <c r="M21" s="544"/>
      <c r="N21" s="534">
        <f>SUMPRODUCT(ROUND(N22:N23,2))</f>
        <v>0</v>
      </c>
      <c r="O21" s="544"/>
      <c r="P21" s="534">
        <f>SUMPRODUCT(ROUND(P22:P23,2))</f>
        <v>0</v>
      </c>
      <c r="Q21" s="544"/>
      <c r="R21" s="534">
        <f>SUMPRODUCT(ROUND(R22:R23,2))</f>
        <v>0</v>
      </c>
      <c r="S21" s="544"/>
      <c r="T21" s="534">
        <f>SUMPRODUCT(ROUND(T22:T23,2))</f>
        <v>0</v>
      </c>
      <c r="U21" s="544"/>
      <c r="V21" s="534">
        <f>SUMPRODUCT(ROUND(V22:V23,2))</f>
        <v>0</v>
      </c>
      <c r="W21" s="544"/>
      <c r="X21" s="614">
        <f>IF(OR('Seite 1'!$P$36="",'Seite 1'!$P$38=""),0,IF(YEAR('Seite 1'!$P$36)=YEAR('Seite 1'!$P$38),'Seite 2 ZN'!J21,0))</f>
        <v>0</v>
      </c>
      <c r="Y21" s="544"/>
      <c r="Z21" s="615">
        <f t="shared" si="0"/>
        <v>0</v>
      </c>
      <c r="AA21" s="431"/>
      <c r="AB21" s="453"/>
    </row>
    <row r="22" spans="1:28" ht="15" customHeight="1" x14ac:dyDescent="0.2">
      <c r="A22" s="150" t="str">
        <f>'Seite 2 ZN'!A22</f>
        <v>2.2.1</v>
      </c>
      <c r="B22" s="95" t="str">
        <f>'Seite 2 ZN'!B22</f>
        <v>Abschreibungen</v>
      </c>
      <c r="C22" s="95"/>
      <c r="D22" s="95"/>
      <c r="E22" s="95"/>
      <c r="F22" s="95"/>
      <c r="G22" s="148"/>
      <c r="H22" s="577"/>
      <c r="I22" s="544"/>
      <c r="J22" s="577"/>
      <c r="K22" s="544"/>
      <c r="L22" s="577"/>
      <c r="M22" s="544"/>
      <c r="N22" s="577"/>
      <c r="O22" s="544"/>
      <c r="P22" s="577"/>
      <c r="Q22" s="544"/>
      <c r="R22" s="577"/>
      <c r="S22" s="544"/>
      <c r="T22" s="577"/>
      <c r="U22" s="544"/>
      <c r="V22" s="577"/>
      <c r="W22" s="544"/>
      <c r="X22" s="534">
        <f>IF(OR('Seite 1'!$P$36="",'Seite 1'!$P$38=""),0,IF(YEAR('Seite 1'!$P$36)=YEAR('Seite 1'!$P$38),'Seite 2 ZN'!J22,0))</f>
        <v>0</v>
      </c>
      <c r="Y22" s="544"/>
      <c r="Z22" s="550">
        <f t="shared" si="0"/>
        <v>0</v>
      </c>
      <c r="AA22" s="431"/>
      <c r="AB22" s="453"/>
    </row>
    <row r="23" spans="1:28" ht="15" customHeight="1" x14ac:dyDescent="0.2">
      <c r="A23" s="150" t="str">
        <f>'Seite 2 ZN'!A23</f>
        <v>2.2.2</v>
      </c>
      <c r="B23" s="95" t="str">
        <f>'Seite 2 ZN'!B23</f>
        <v>Miete/Leasing für Betriebsausstattung</v>
      </c>
      <c r="C23" s="95"/>
      <c r="D23" s="95"/>
      <c r="E23" s="95"/>
      <c r="F23" s="95"/>
      <c r="G23" s="148"/>
      <c r="H23" s="577"/>
      <c r="I23" s="544"/>
      <c r="J23" s="577"/>
      <c r="K23" s="544"/>
      <c r="L23" s="577"/>
      <c r="M23" s="544"/>
      <c r="N23" s="577"/>
      <c r="O23" s="544"/>
      <c r="P23" s="577"/>
      <c r="Q23" s="544"/>
      <c r="R23" s="577"/>
      <c r="S23" s="544"/>
      <c r="T23" s="577"/>
      <c r="U23" s="544"/>
      <c r="V23" s="577"/>
      <c r="W23" s="544"/>
      <c r="X23" s="534">
        <f>IF(OR('Seite 1'!$P$36="",'Seite 1'!$P$38=""),0,IF(YEAR('Seite 1'!$P$36)=YEAR('Seite 1'!$P$38),'Seite 2 ZN'!J23,0))</f>
        <v>0</v>
      </c>
      <c r="Y23" s="544"/>
      <c r="Z23" s="546">
        <f t="shared" si="0"/>
        <v>0</v>
      </c>
      <c r="AA23" s="431"/>
      <c r="AB23" s="453"/>
    </row>
    <row r="24" spans="1:28" ht="15" customHeight="1" x14ac:dyDescent="0.2">
      <c r="A24" s="150" t="str">
        <f>'Seite 2 ZN'!A24</f>
        <v>2.3</v>
      </c>
      <c r="B24" s="95" t="str">
        <f>'Seite 2 ZN'!B24</f>
        <v>Miete/Mietnebenkosten</v>
      </c>
      <c r="C24" s="95"/>
      <c r="D24" s="95"/>
      <c r="E24" s="95"/>
      <c r="F24" s="95"/>
      <c r="G24" s="148"/>
      <c r="H24" s="534">
        <f>SUMPRODUCT(ROUND(H25:H26,2))</f>
        <v>0</v>
      </c>
      <c r="I24" s="544"/>
      <c r="J24" s="534">
        <f>SUMPRODUCT(ROUND(J25:J26,2))</f>
        <v>0</v>
      </c>
      <c r="K24" s="544"/>
      <c r="L24" s="534">
        <f>SUMPRODUCT(ROUND(L25:L26,2))</f>
        <v>0</v>
      </c>
      <c r="M24" s="544"/>
      <c r="N24" s="534">
        <f>SUMPRODUCT(ROUND(N25:N26,2))</f>
        <v>0</v>
      </c>
      <c r="O24" s="544"/>
      <c r="P24" s="534">
        <f>SUMPRODUCT(ROUND(P25:P26,2))</f>
        <v>0</v>
      </c>
      <c r="Q24" s="544"/>
      <c r="R24" s="534">
        <f>SUMPRODUCT(ROUND(R25:R26,2))</f>
        <v>0</v>
      </c>
      <c r="S24" s="544"/>
      <c r="T24" s="534">
        <f>SUMPRODUCT(ROUND(T25:T26,2))</f>
        <v>0</v>
      </c>
      <c r="U24" s="544"/>
      <c r="V24" s="534">
        <f>SUMPRODUCT(ROUND(V25:V26,2))</f>
        <v>0</v>
      </c>
      <c r="W24" s="544"/>
      <c r="X24" s="534">
        <f>IF(OR('Seite 1'!$P$36="",'Seite 1'!$P$38=""),0,IF(YEAR('Seite 1'!$P$36)=YEAR('Seite 1'!$P$38),'Seite 2 ZN'!J24,0))</f>
        <v>0</v>
      </c>
      <c r="Y24" s="544"/>
      <c r="Z24" s="546">
        <f t="shared" si="0"/>
        <v>0</v>
      </c>
      <c r="AA24" s="431"/>
      <c r="AB24" s="453"/>
    </row>
    <row r="25" spans="1:28" ht="15" customHeight="1" x14ac:dyDescent="0.2">
      <c r="A25" s="150" t="str">
        <f>'Seite 2 ZN'!A25</f>
        <v>2.3.1</v>
      </c>
      <c r="B25" s="95" t="str">
        <f>'Seite 2 ZN'!B25</f>
        <v>Miete</v>
      </c>
      <c r="C25" s="95"/>
      <c r="D25" s="95"/>
      <c r="E25" s="95"/>
      <c r="F25" s="95"/>
      <c r="G25" s="148"/>
      <c r="H25" s="577"/>
      <c r="I25" s="544"/>
      <c r="J25" s="577"/>
      <c r="K25" s="544"/>
      <c r="L25" s="577"/>
      <c r="M25" s="544"/>
      <c r="N25" s="577"/>
      <c r="O25" s="544"/>
      <c r="P25" s="577"/>
      <c r="Q25" s="544"/>
      <c r="R25" s="577"/>
      <c r="S25" s="544"/>
      <c r="T25" s="577"/>
      <c r="U25" s="544"/>
      <c r="V25" s="577"/>
      <c r="W25" s="544"/>
      <c r="X25" s="534">
        <f>IF(OR('Seite 1'!$P$36="",'Seite 1'!$P$38=""),0,IF(YEAR('Seite 1'!$P$36)=YEAR('Seite 1'!$P$38),'Seite 2 ZN'!J25,0))</f>
        <v>0</v>
      </c>
      <c r="Y25" s="544"/>
      <c r="Z25" s="546">
        <f t="shared" si="0"/>
        <v>0</v>
      </c>
      <c r="AA25" s="431"/>
      <c r="AB25" s="453"/>
    </row>
    <row r="26" spans="1:28" ht="15" customHeight="1" x14ac:dyDescent="0.2">
      <c r="A26" s="150" t="str">
        <f>'Seite 2 ZN'!A26</f>
        <v>2.3.2</v>
      </c>
      <c r="B26" s="95" t="str">
        <f>'Seite 2 ZN'!B26</f>
        <v>Pauschale für Mietneben- bzw. Betriebsausgaben</v>
      </c>
      <c r="C26" s="95"/>
      <c r="D26" s="95"/>
      <c r="E26" s="95"/>
      <c r="F26" s="95"/>
      <c r="G26" s="148"/>
      <c r="H26" s="577"/>
      <c r="I26" s="544"/>
      <c r="J26" s="577"/>
      <c r="K26" s="544"/>
      <c r="L26" s="577"/>
      <c r="M26" s="544"/>
      <c r="N26" s="577"/>
      <c r="O26" s="544"/>
      <c r="P26" s="577"/>
      <c r="Q26" s="544"/>
      <c r="R26" s="577"/>
      <c r="S26" s="544"/>
      <c r="T26" s="577"/>
      <c r="U26" s="544"/>
      <c r="V26" s="577"/>
      <c r="W26" s="544"/>
      <c r="X26" s="534">
        <f>IF(OR('Seite 1'!$P$36="",'Seite 1'!$P$38=""),0,IF(YEAR('Seite 1'!$P$36)=YEAR('Seite 1'!$P$38),'Seite 2 ZN'!J26,0))</f>
        <v>0</v>
      </c>
      <c r="Y26" s="544"/>
      <c r="Z26" s="546">
        <f t="shared" si="0"/>
        <v>0</v>
      </c>
      <c r="AA26" s="431"/>
      <c r="AB26" s="453"/>
    </row>
    <row r="27" spans="1:28" ht="15" customHeight="1" x14ac:dyDescent="0.2">
      <c r="A27" s="150" t="str">
        <f>'Seite 2 ZN'!A27</f>
        <v>2.4</v>
      </c>
      <c r="B27" s="95" t="str">
        <f>'Seite 2 ZN'!B27</f>
        <v>Sonstige Sachausgaben (Steuern, Versich., Telefon, u. a.)</v>
      </c>
      <c r="C27" s="95"/>
      <c r="D27" s="95"/>
      <c r="E27" s="95"/>
      <c r="F27" s="95"/>
      <c r="G27" s="148"/>
      <c r="H27" s="577"/>
      <c r="I27" s="544"/>
      <c r="J27" s="577"/>
      <c r="K27" s="544"/>
      <c r="L27" s="577"/>
      <c r="M27" s="544"/>
      <c r="N27" s="577"/>
      <c r="O27" s="544"/>
      <c r="P27" s="577"/>
      <c r="Q27" s="544"/>
      <c r="R27" s="577"/>
      <c r="S27" s="544"/>
      <c r="T27" s="577"/>
      <c r="U27" s="544"/>
      <c r="V27" s="577"/>
      <c r="W27" s="544"/>
      <c r="X27" s="534">
        <f>IF(OR('Seite 1'!$P$36="",'Seite 1'!$P$38=""),0,IF(YEAR('Seite 1'!$P$36)=YEAR('Seite 1'!$P$38),'Seite 2 ZN'!J27,0))</f>
        <v>0</v>
      </c>
      <c r="Y27" s="544"/>
      <c r="Z27" s="546">
        <f t="shared" si="0"/>
        <v>0</v>
      </c>
      <c r="AA27" s="431"/>
      <c r="AB27" s="453"/>
    </row>
    <row r="28" spans="1:28" ht="15" customHeight="1" x14ac:dyDescent="0.2">
      <c r="A28" s="150" t="str">
        <f>'Seite 2 ZN'!A28</f>
        <v>2.5</v>
      </c>
      <c r="B28" s="95" t="str">
        <f>'Seite 2 ZN'!B28</f>
        <v>Ausgaben für Dienstreisen</v>
      </c>
      <c r="C28" s="95"/>
      <c r="D28" s="95"/>
      <c r="E28" s="95"/>
      <c r="F28" s="95"/>
      <c r="G28" s="148"/>
      <c r="H28" s="534">
        <f>SUMPRODUCT(ROUND(H29:H30,2))</f>
        <v>0</v>
      </c>
      <c r="I28" s="544"/>
      <c r="J28" s="534">
        <f>SUMPRODUCT(ROUND(J29:J30,2))</f>
        <v>0</v>
      </c>
      <c r="K28" s="544"/>
      <c r="L28" s="534">
        <f>SUMPRODUCT(ROUND(L29:L30,2))</f>
        <v>0</v>
      </c>
      <c r="M28" s="544"/>
      <c r="N28" s="534">
        <f>SUMPRODUCT(ROUND(N29:N30,2))</f>
        <v>0</v>
      </c>
      <c r="O28" s="544"/>
      <c r="P28" s="534">
        <f>SUMPRODUCT(ROUND(P29:P30,2))</f>
        <v>0</v>
      </c>
      <c r="Q28" s="544"/>
      <c r="R28" s="534">
        <f>SUMPRODUCT(ROUND(R29:R30,2))</f>
        <v>0</v>
      </c>
      <c r="S28" s="544"/>
      <c r="T28" s="534">
        <f>SUMPRODUCT(ROUND(T29:T30,2))</f>
        <v>0</v>
      </c>
      <c r="U28" s="544"/>
      <c r="V28" s="534">
        <f>SUMPRODUCT(ROUND(V29:V30,2))</f>
        <v>0</v>
      </c>
      <c r="W28" s="544"/>
      <c r="X28" s="534">
        <f>IF(OR('Seite 1'!$P$36="",'Seite 1'!$P$38=""),0,IF(YEAR('Seite 1'!$P$36)=YEAR('Seite 1'!$P$38),'Seite 2 ZN'!J28,0))</f>
        <v>0</v>
      </c>
      <c r="Y28" s="544"/>
      <c r="Z28" s="546">
        <f t="shared" si="0"/>
        <v>0</v>
      </c>
      <c r="AA28" s="431"/>
      <c r="AB28" s="453"/>
    </row>
    <row r="29" spans="1:28" ht="15" customHeight="1" x14ac:dyDescent="0.2">
      <c r="A29" s="150" t="str">
        <f>'Seite 2 ZN'!A29</f>
        <v>2.5.1</v>
      </c>
      <c r="B29" s="95" t="str">
        <f>'Seite 2 ZN'!B29</f>
        <v>Fahrtausgaben für öffentliche Beförderungsmittel, sonstige Reiseausgaben</v>
      </c>
      <c r="C29" s="95"/>
      <c r="D29" s="95"/>
      <c r="E29" s="95"/>
      <c r="F29" s="95"/>
      <c r="G29" s="148"/>
      <c r="H29" s="577"/>
      <c r="I29" s="544"/>
      <c r="J29" s="577"/>
      <c r="K29" s="544"/>
      <c r="L29" s="577"/>
      <c r="M29" s="544"/>
      <c r="N29" s="577"/>
      <c r="O29" s="544"/>
      <c r="P29" s="577"/>
      <c r="Q29" s="544"/>
      <c r="R29" s="577"/>
      <c r="S29" s="544"/>
      <c r="T29" s="577"/>
      <c r="U29" s="544"/>
      <c r="V29" s="577"/>
      <c r="W29" s="544"/>
      <c r="X29" s="534">
        <f>IF(OR('Seite 1'!$P$36="",'Seite 1'!$P$38=""),0,IF(YEAR('Seite 1'!$P$36)=YEAR('Seite 1'!$P$38),'Seite 2 ZN'!J29,0))</f>
        <v>0</v>
      </c>
      <c r="Y29" s="544"/>
      <c r="Z29" s="546">
        <f t="shared" si="0"/>
        <v>0</v>
      </c>
      <c r="AA29" s="431"/>
      <c r="AB29" s="453"/>
    </row>
    <row r="30" spans="1:28" ht="15" customHeight="1" x14ac:dyDescent="0.2">
      <c r="A30" s="150" t="str">
        <f>'Seite 2 ZN'!A30</f>
        <v>2.5.2</v>
      </c>
      <c r="B30" s="95" t="str">
        <f>'Seite 2 ZN'!B30</f>
        <v>Fahrtausgaben für PKW</v>
      </c>
      <c r="C30" s="95"/>
      <c r="D30" s="95"/>
      <c r="E30" s="95"/>
      <c r="F30" s="95"/>
      <c r="G30" s="148"/>
      <c r="H30" s="577"/>
      <c r="I30" s="544"/>
      <c r="J30" s="577"/>
      <c r="K30" s="544"/>
      <c r="L30" s="577"/>
      <c r="M30" s="544"/>
      <c r="N30" s="577"/>
      <c r="O30" s="544"/>
      <c r="P30" s="577"/>
      <c r="Q30" s="544"/>
      <c r="R30" s="577"/>
      <c r="S30" s="544"/>
      <c r="T30" s="577"/>
      <c r="U30" s="544"/>
      <c r="V30" s="577"/>
      <c r="W30" s="544"/>
      <c r="X30" s="534">
        <f>IF(OR('Seite 1'!$P$36="",'Seite 1'!$P$38=""),0,IF(YEAR('Seite 1'!$P$36)=YEAR('Seite 1'!$P$38),'Seite 2 ZN'!J30,0))</f>
        <v>0</v>
      </c>
      <c r="Y30" s="544"/>
      <c r="Z30" s="546">
        <f t="shared" si="0"/>
        <v>0</v>
      </c>
      <c r="AA30" s="431"/>
      <c r="AB30" s="453"/>
    </row>
    <row r="31" spans="1:28" ht="15" customHeight="1" x14ac:dyDescent="0.2">
      <c r="A31" s="150" t="str">
        <f>'Seite 2 ZN'!A31</f>
        <v>2.6</v>
      </c>
      <c r="B31" s="95" t="str">
        <f>'Seite 2 ZN'!B31</f>
        <v>Ausgaben für Leistungen externer Einrichtungen</v>
      </c>
      <c r="C31" s="95"/>
      <c r="D31" s="95"/>
      <c r="E31" s="95"/>
      <c r="F31" s="95"/>
      <c r="G31" s="148"/>
      <c r="H31" s="577"/>
      <c r="I31" s="544"/>
      <c r="J31" s="577"/>
      <c r="K31" s="544"/>
      <c r="L31" s="577"/>
      <c r="M31" s="544"/>
      <c r="N31" s="577"/>
      <c r="O31" s="544"/>
      <c r="P31" s="577"/>
      <c r="Q31" s="544"/>
      <c r="R31" s="577"/>
      <c r="S31" s="544"/>
      <c r="T31" s="577"/>
      <c r="U31" s="544"/>
      <c r="V31" s="577"/>
      <c r="W31" s="544"/>
      <c r="X31" s="534">
        <f>IF(OR('Seite 1'!$P$36="",'Seite 1'!$P$38=""),0,IF(YEAR('Seite 1'!$P$36)=YEAR('Seite 1'!$P$38),'Seite 2 ZN'!J31,0))</f>
        <v>0</v>
      </c>
      <c r="Y31" s="544"/>
      <c r="Z31" s="546">
        <f t="shared" si="0"/>
        <v>0</v>
      </c>
      <c r="AA31" s="431"/>
      <c r="AB31" s="453"/>
    </row>
    <row r="32" spans="1:28" ht="15" customHeight="1" x14ac:dyDescent="0.2">
      <c r="A32" s="150" t="str">
        <f>'Seite 2 ZN'!A32</f>
        <v>2.7</v>
      </c>
      <c r="B32" s="95" t="str">
        <f>'Seite 2 ZN'!B32</f>
        <v>Lehrgangsgebühren</v>
      </c>
      <c r="C32" s="95"/>
      <c r="D32" s="95"/>
      <c r="E32" s="95"/>
      <c r="F32" s="95"/>
      <c r="G32" s="148"/>
      <c r="H32" s="618"/>
      <c r="I32" s="544"/>
      <c r="J32" s="618"/>
      <c r="K32" s="544"/>
      <c r="L32" s="618"/>
      <c r="M32" s="544"/>
      <c r="N32" s="618"/>
      <c r="O32" s="544"/>
      <c r="P32" s="618"/>
      <c r="Q32" s="544"/>
      <c r="R32" s="618"/>
      <c r="S32" s="544"/>
      <c r="T32" s="618"/>
      <c r="U32" s="544"/>
      <c r="V32" s="618"/>
      <c r="W32" s="544"/>
      <c r="X32" s="534">
        <f>IF(OR('Seite 1'!$P$36="",'Seite 1'!$P$38=""),0,IF(YEAR('Seite 1'!$P$36)=YEAR('Seite 1'!$P$38),'Seite 2 ZN'!J32,0))</f>
        <v>0</v>
      </c>
      <c r="Y32" s="544"/>
      <c r="Z32" s="546">
        <f t="shared" si="0"/>
        <v>0</v>
      </c>
      <c r="AA32" s="431"/>
      <c r="AB32" s="453"/>
    </row>
    <row r="33" spans="1:28" ht="15" customHeight="1" x14ac:dyDescent="0.2">
      <c r="A33" s="150"/>
      <c r="B33" s="136" t="str">
        <f>'Seite 2 ZN'!B33</f>
        <v>Summe Sachausgaben</v>
      </c>
      <c r="C33" s="136"/>
      <c r="D33" s="136"/>
      <c r="E33" s="136"/>
      <c r="F33" s="136"/>
      <c r="G33" s="148"/>
      <c r="H33" s="530">
        <f>SUMPRODUCT(ROUND(H20:H32,2))-SUMPRODUCT(ROUND(H22:H23,2))-SUMPRODUCT(ROUND(H25:H26,2))-SUMPRODUCT(ROUND(H29:H30,2))</f>
        <v>0</v>
      </c>
      <c r="I33" s="544"/>
      <c r="J33" s="530">
        <f>SUMPRODUCT(ROUND(J20:J32,2))-SUMPRODUCT(ROUND(J22:J23,2))-SUMPRODUCT(ROUND(J25:J26,2))-SUMPRODUCT(ROUND(J29:J30,2))</f>
        <v>0</v>
      </c>
      <c r="K33" s="544"/>
      <c r="L33" s="530">
        <f>SUMPRODUCT(ROUND(L20:L32,2))-SUMPRODUCT(ROUND(L22:L23,2))-SUMPRODUCT(ROUND(L25:L26,2))-SUMPRODUCT(ROUND(L29:L30,2))</f>
        <v>0</v>
      </c>
      <c r="M33" s="544"/>
      <c r="N33" s="530">
        <f>SUMPRODUCT(ROUND(N20:N32,2))-SUMPRODUCT(ROUND(N22:N23,2))-SUMPRODUCT(ROUND(N25:N26,2))-SUMPRODUCT(ROUND(N29:N30,2))</f>
        <v>0</v>
      </c>
      <c r="O33" s="544"/>
      <c r="P33" s="530">
        <f>SUMPRODUCT(ROUND(P20:P32,2))-SUMPRODUCT(ROUND(P22:P23,2))-SUMPRODUCT(ROUND(P25:P26,2))-SUMPRODUCT(ROUND(P29:P30,2))</f>
        <v>0</v>
      </c>
      <c r="Q33" s="544"/>
      <c r="R33" s="530">
        <f>SUMPRODUCT(ROUND(R20:R32,2))-SUMPRODUCT(ROUND(R22:R23,2))-SUMPRODUCT(ROUND(R25:R26,2))-SUMPRODUCT(ROUND(R29:R30,2))</f>
        <v>0</v>
      </c>
      <c r="S33" s="544"/>
      <c r="T33" s="530">
        <f>SUMPRODUCT(ROUND(T20:T32,2))-SUMPRODUCT(ROUND(T22:T23,2))-SUMPRODUCT(ROUND(T25:T26,2))-SUMPRODUCT(ROUND(T29:T30,2))</f>
        <v>0</v>
      </c>
      <c r="U33" s="544"/>
      <c r="V33" s="530">
        <f>SUMPRODUCT(ROUND(V20:V32,2))-SUMPRODUCT(ROUND(V22:V23,2))-SUMPRODUCT(ROUND(V25:V26,2))-SUMPRODUCT(ROUND(V29:V30,2))</f>
        <v>0</v>
      </c>
      <c r="W33" s="544"/>
      <c r="X33" s="530">
        <f>IF(OR('Seite 1'!$P$36="",'Seite 1'!$P$38=""),0,IF(YEAR('Seite 1'!$P$36)=YEAR('Seite 1'!$P$38),'Seite 2 ZN'!J33,0))</f>
        <v>0</v>
      </c>
      <c r="Y33" s="544"/>
      <c r="Z33" s="548">
        <f t="shared" si="0"/>
        <v>0</v>
      </c>
      <c r="AA33" s="431"/>
      <c r="AB33" s="517"/>
    </row>
    <row r="34" spans="1:28" ht="3.95" customHeight="1" x14ac:dyDescent="0.2">
      <c r="A34" s="150"/>
      <c r="B34" s="95"/>
      <c r="C34" s="95"/>
      <c r="D34" s="95"/>
      <c r="E34" s="95"/>
      <c r="F34" s="95"/>
      <c r="G34" s="148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9"/>
      <c r="AA34" s="431"/>
      <c r="AB34" s="452"/>
    </row>
    <row r="35" spans="1:28" ht="15" customHeight="1" x14ac:dyDescent="0.2">
      <c r="A35" s="149" t="str">
        <f>'Seite 2 ZN'!A35</f>
        <v>3.</v>
      </c>
      <c r="B35" s="146" t="str">
        <f>'Seite 2 ZN'!B35</f>
        <v>Verwaltungsausgaben</v>
      </c>
      <c r="C35" s="146"/>
      <c r="D35" s="146"/>
      <c r="E35" s="146"/>
      <c r="F35" s="146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9"/>
      <c r="AA35" s="431"/>
      <c r="AB35" s="452"/>
    </row>
    <row r="36" spans="1:28" ht="15" customHeight="1" x14ac:dyDescent="0.2">
      <c r="A36" s="150"/>
      <c r="B36" s="95" t="str">
        <f>'Seite 2 ZN'!B36</f>
        <v>Pauschale (15% der förderfähigen direkten Personalausgaben)</v>
      </c>
      <c r="C36" s="95"/>
      <c r="D36" s="95"/>
      <c r="E36" s="95"/>
      <c r="F36" s="95"/>
      <c r="G36" s="148"/>
      <c r="H36" s="535">
        <f>ROUND(H17*$AB$36,2)</f>
        <v>0</v>
      </c>
      <c r="I36" s="544"/>
      <c r="J36" s="535">
        <f>ROUND(J17*$AB$36,2)</f>
        <v>0</v>
      </c>
      <c r="K36" s="544"/>
      <c r="L36" s="535">
        <f>ROUND(L17*$AB$36,2)</f>
        <v>0</v>
      </c>
      <c r="M36" s="544"/>
      <c r="N36" s="535">
        <f>ROUND(N17*$AB$36,2)</f>
        <v>0</v>
      </c>
      <c r="O36" s="544"/>
      <c r="P36" s="535">
        <f>ROUND(P17*$AB$36,2)</f>
        <v>0</v>
      </c>
      <c r="Q36" s="544"/>
      <c r="R36" s="535">
        <f>ROUND(R17*$AB$36,2)</f>
        <v>0</v>
      </c>
      <c r="S36" s="544"/>
      <c r="T36" s="535">
        <f>ROUND(T17*$AB$36,2)</f>
        <v>0</v>
      </c>
      <c r="U36" s="544"/>
      <c r="V36" s="535">
        <f>ROUND(V17*$AB$36,2)</f>
        <v>0</v>
      </c>
      <c r="W36" s="544"/>
      <c r="X36" s="529">
        <f>IF(OR('Seite 1'!$P$36="",'Seite 1'!$P$38=""),0,IF(YEAR('Seite 1'!$P$36)=YEAR('Seite 1'!$P$38),'Seite 2 ZN'!J36,0))</f>
        <v>0</v>
      </c>
      <c r="Y36" s="544"/>
      <c r="Z36" s="545">
        <f>SUMPRODUCT(($J$12:$X$12&lt;&gt;"____")*(ROUND(J36:X36,2)))</f>
        <v>0</v>
      </c>
      <c r="AA36" s="431"/>
      <c r="AB36" s="458">
        <f>'Seite 2 ZN'!L36</f>
        <v>0.15</v>
      </c>
    </row>
    <row r="37" spans="1:28" ht="15" customHeight="1" x14ac:dyDescent="0.2">
      <c r="A37" s="150"/>
      <c r="B37" s="136" t="str">
        <f>'Seite 2 ZN'!B37</f>
        <v>Summe Verwaltungsausgaben</v>
      </c>
      <c r="C37" s="136"/>
      <c r="D37" s="136"/>
      <c r="E37" s="136"/>
      <c r="F37" s="136"/>
      <c r="G37" s="148"/>
      <c r="H37" s="536">
        <f>SUMPRODUCT(ROUND(H36:H36,2))</f>
        <v>0</v>
      </c>
      <c r="I37" s="544"/>
      <c r="J37" s="536">
        <f>SUMPRODUCT(ROUND(J36:J36,2))</f>
        <v>0</v>
      </c>
      <c r="K37" s="544"/>
      <c r="L37" s="536">
        <f>SUMPRODUCT(ROUND(L36:L36,2))</f>
        <v>0</v>
      </c>
      <c r="M37" s="544"/>
      <c r="N37" s="536">
        <f>SUMPRODUCT(ROUND(N36:N36,2))</f>
        <v>0</v>
      </c>
      <c r="O37" s="544"/>
      <c r="P37" s="536">
        <f>SUMPRODUCT(ROUND(P36:P36,2))</f>
        <v>0</v>
      </c>
      <c r="Q37" s="544"/>
      <c r="R37" s="536">
        <f>SUMPRODUCT(ROUND(R36:R36,2))</f>
        <v>0</v>
      </c>
      <c r="S37" s="544"/>
      <c r="T37" s="536">
        <f>SUMPRODUCT(ROUND(T36:T36,2))</f>
        <v>0</v>
      </c>
      <c r="U37" s="544"/>
      <c r="V37" s="536">
        <f>SUMPRODUCT(ROUND(V36:V36,2))</f>
        <v>0</v>
      </c>
      <c r="W37" s="544"/>
      <c r="X37" s="536">
        <f>IF(OR('Seite 1'!$P$36="",'Seite 1'!$P$38=""),0,IF(YEAR('Seite 1'!$P$36)=YEAR('Seite 1'!$P$38),'Seite 2 ZN'!J37,0))</f>
        <v>0</v>
      </c>
      <c r="Y37" s="544"/>
      <c r="Z37" s="548">
        <f>SUMPRODUCT(($J$12:$X$12&lt;&gt;"____")*(ROUND(J37:X37,2)))</f>
        <v>0</v>
      </c>
      <c r="AA37" s="431"/>
      <c r="AB37" s="452"/>
    </row>
    <row r="38" spans="1:28" ht="3.95" customHeight="1" x14ac:dyDescent="0.2">
      <c r="A38" s="150"/>
      <c r="B38" s="95"/>
      <c r="C38" s="95"/>
      <c r="D38" s="95"/>
      <c r="E38" s="95"/>
      <c r="F38" s="95"/>
      <c r="G38" s="148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9"/>
      <c r="AA38" s="431"/>
      <c r="AB38" s="452"/>
    </row>
    <row r="39" spans="1:28" ht="15" customHeight="1" x14ac:dyDescent="0.2">
      <c r="A39" s="152" t="str">
        <f>'Seite 2 ZN'!A39</f>
        <v>Gesamtsumme der Ausgaben</v>
      </c>
      <c r="B39" s="136"/>
      <c r="C39" s="136"/>
      <c r="D39" s="136"/>
      <c r="E39" s="136"/>
      <c r="F39" s="136"/>
      <c r="G39" s="148"/>
      <c r="H39" s="536">
        <f>H17+H33+H37</f>
        <v>0</v>
      </c>
      <c r="I39" s="544"/>
      <c r="J39" s="536">
        <f>J17+J33+J37</f>
        <v>0</v>
      </c>
      <c r="K39" s="544"/>
      <c r="L39" s="536">
        <f>L17+L33+L37</f>
        <v>0</v>
      </c>
      <c r="M39" s="544"/>
      <c r="N39" s="536">
        <f>N17+N33+N37</f>
        <v>0</v>
      </c>
      <c r="O39" s="544"/>
      <c r="P39" s="536">
        <f>P17+P33+P37</f>
        <v>0</v>
      </c>
      <c r="Q39" s="544"/>
      <c r="R39" s="536">
        <f>R17+R33+R37</f>
        <v>0</v>
      </c>
      <c r="S39" s="544"/>
      <c r="T39" s="536">
        <f>T17+T33+T37</f>
        <v>0</v>
      </c>
      <c r="U39" s="544"/>
      <c r="V39" s="536">
        <f>V17+V33+V37</f>
        <v>0</v>
      </c>
      <c r="W39" s="544"/>
      <c r="X39" s="616">
        <f>IF(OR('Seite 1'!$P$36="",'Seite 1'!$P$38=""),0,IF(YEAR('Seite 1'!$P$36)=YEAR('Seite 1'!$P$38),'Seite 2 ZN'!J39,0))</f>
        <v>0</v>
      </c>
      <c r="Y39" s="544"/>
      <c r="Z39" s="548">
        <f>SUMPRODUCT(($J$12:$X$12&lt;&gt;"____")*(ROUND(J39:X39,2)))</f>
        <v>0</v>
      </c>
      <c r="AA39" s="431"/>
      <c r="AB39" s="452"/>
    </row>
    <row r="40" spans="1:28" ht="3.95" customHeight="1" x14ac:dyDescent="0.2">
      <c r="A40" s="150"/>
      <c r="B40" s="95"/>
      <c r="C40" s="95"/>
      <c r="D40" s="95"/>
      <c r="E40" s="95"/>
      <c r="F40" s="95"/>
      <c r="G40" s="148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9"/>
      <c r="AA40" s="431"/>
      <c r="AB40" s="452"/>
    </row>
    <row r="41" spans="1:28" ht="15" customHeight="1" x14ac:dyDescent="0.2">
      <c r="A41" s="149" t="str">
        <f>'Seite 2 ZN'!A41</f>
        <v>4.</v>
      </c>
      <c r="B41" s="146" t="str">
        <f>'Seite 2 ZN'!B41</f>
        <v>Einnahmen aus Projekttätigkeit</v>
      </c>
      <c r="C41" s="146"/>
      <c r="D41" s="146"/>
      <c r="E41" s="146"/>
      <c r="F41" s="146"/>
      <c r="G41" s="148"/>
      <c r="H41" s="580"/>
      <c r="I41" s="544"/>
      <c r="J41" s="580"/>
      <c r="K41" s="544"/>
      <c r="L41" s="580"/>
      <c r="M41" s="544"/>
      <c r="N41" s="580"/>
      <c r="O41" s="544"/>
      <c r="P41" s="580"/>
      <c r="Q41" s="544"/>
      <c r="R41" s="580"/>
      <c r="S41" s="544"/>
      <c r="T41" s="580"/>
      <c r="U41" s="544"/>
      <c r="V41" s="580"/>
      <c r="W41" s="544"/>
      <c r="X41" s="551">
        <f>IF(OR('Seite 1'!$P$36="",'Seite 1'!$P$38=""),0,IF(YEAR('Seite 1'!$P$36)=YEAR('Seite 1'!$P$38),'Seite 2 ZN'!J41,0))</f>
        <v>0</v>
      </c>
      <c r="Y41" s="544"/>
      <c r="Z41" s="548">
        <f>SUMPRODUCT(($J$12:$X$12&lt;&gt;"____")*(ROUND(J41:X41,2)))</f>
        <v>0</v>
      </c>
      <c r="AA41" s="431"/>
      <c r="AB41" s="452"/>
    </row>
    <row r="42" spans="1:28" ht="3.95" customHeight="1" x14ac:dyDescent="0.2">
      <c r="A42" s="149"/>
      <c r="B42" s="146"/>
      <c r="C42" s="146"/>
      <c r="D42" s="146"/>
      <c r="E42" s="146"/>
      <c r="F42" s="146"/>
      <c r="G42" s="148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9"/>
      <c r="AA42" s="431"/>
      <c r="AB42" s="452"/>
    </row>
    <row r="43" spans="1:28" ht="15" customHeight="1" x14ac:dyDescent="0.2">
      <c r="A43" s="152" t="str">
        <f>'Seite 2 ZN'!A43</f>
        <v>Gesamtsumme der zuwendungsfähigen Ausgaben</v>
      </c>
      <c r="B43" s="146"/>
      <c r="C43" s="146"/>
      <c r="D43" s="146"/>
      <c r="E43" s="146"/>
      <c r="F43" s="146"/>
      <c r="G43" s="148"/>
      <c r="H43" s="537">
        <f>H39-ROUND(H41,2)</f>
        <v>0</v>
      </c>
      <c r="I43" s="544"/>
      <c r="J43" s="537">
        <f>J39-ROUND(J41,2)</f>
        <v>0</v>
      </c>
      <c r="K43" s="544"/>
      <c r="L43" s="537">
        <f>L39-ROUND(L41,2)</f>
        <v>0</v>
      </c>
      <c r="M43" s="544"/>
      <c r="N43" s="537">
        <f>N39-ROUND(N41,2)</f>
        <v>0</v>
      </c>
      <c r="O43" s="544"/>
      <c r="P43" s="537">
        <f>P39-ROUND(P41,2)</f>
        <v>0</v>
      </c>
      <c r="Q43" s="544"/>
      <c r="R43" s="537">
        <f>R39-ROUND(R41,2)</f>
        <v>0</v>
      </c>
      <c r="S43" s="544"/>
      <c r="T43" s="537">
        <f>T39-ROUND(T41,2)</f>
        <v>0</v>
      </c>
      <c r="U43" s="544"/>
      <c r="V43" s="537">
        <f>V39-ROUND(V41,2)</f>
        <v>0</v>
      </c>
      <c r="W43" s="544"/>
      <c r="X43" s="616">
        <f>IF(OR('Seite 1'!$P$36="",'Seite 1'!$P$38=""),0,IF(YEAR('Seite 1'!$P$36)=YEAR('Seite 1'!$P$38),'Seite 2 ZN'!J43,0))</f>
        <v>0</v>
      </c>
      <c r="Y43" s="544"/>
      <c r="Z43" s="548">
        <f>SUMPRODUCT(($J$12:$X$12&lt;&gt;"____")*(ROUND(J43:X43,2)))</f>
        <v>0</v>
      </c>
      <c r="AA43" s="431"/>
      <c r="AB43" s="452"/>
    </row>
    <row r="44" spans="1:28" ht="3.95" customHeight="1" x14ac:dyDescent="0.2">
      <c r="A44" s="477"/>
      <c r="B44" s="437"/>
      <c r="C44" s="437"/>
      <c r="D44" s="437"/>
      <c r="E44" s="437"/>
      <c r="F44" s="437"/>
      <c r="G44" s="437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3"/>
      <c r="AA44" s="438"/>
      <c r="AB44" s="452"/>
    </row>
    <row r="45" spans="1:28" ht="3.95" customHeight="1" x14ac:dyDescent="0.2">
      <c r="A45" s="153"/>
      <c r="B45" s="148"/>
      <c r="C45" s="148"/>
      <c r="D45" s="148"/>
      <c r="E45" s="148"/>
      <c r="F45" s="148"/>
      <c r="G45" s="148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9"/>
      <c r="AA45" s="431"/>
      <c r="AB45" s="452"/>
    </row>
    <row r="46" spans="1:28" ht="15" customHeight="1" x14ac:dyDescent="0.2">
      <c r="A46" s="149" t="str">
        <f>'Seite 2 ZN'!A46</f>
        <v>5.</v>
      </c>
      <c r="B46" s="146" t="str">
        <f>'Seite 2 ZN'!B46</f>
        <v>Nicht zuwendungsfähige Ausgaben</v>
      </c>
      <c r="C46" s="146"/>
      <c r="D46" s="146"/>
      <c r="E46" s="146"/>
      <c r="F46" s="146"/>
      <c r="G46" s="148"/>
      <c r="H46" s="580"/>
      <c r="I46" s="544"/>
      <c r="J46" s="580"/>
      <c r="K46" s="544"/>
      <c r="L46" s="580"/>
      <c r="M46" s="544"/>
      <c r="N46" s="580"/>
      <c r="O46" s="544"/>
      <c r="P46" s="580"/>
      <c r="Q46" s="544"/>
      <c r="R46" s="580"/>
      <c r="S46" s="544"/>
      <c r="T46" s="580"/>
      <c r="U46" s="544"/>
      <c r="V46" s="580"/>
      <c r="W46" s="544"/>
      <c r="X46" s="551">
        <f>IF(OR('Seite 1'!$P$36="",'Seite 1'!$P$38=""),0,IF(YEAR('Seite 1'!$P$36)=YEAR('Seite 1'!$P$38),'Seite 2 ZN'!J46,0))</f>
        <v>0</v>
      </c>
      <c r="Y46" s="544"/>
      <c r="Z46" s="548">
        <f>SUMPRODUCT(($J$12:$X$12&lt;&gt;"____")*(ROUND(J46:X46,2)))</f>
        <v>0</v>
      </c>
      <c r="AA46" s="431"/>
      <c r="AB46" s="452"/>
    </row>
    <row r="47" spans="1:28" ht="3.95" customHeight="1" x14ac:dyDescent="0.2">
      <c r="A47" s="435"/>
      <c r="B47" s="436"/>
      <c r="C47" s="436"/>
      <c r="D47" s="436"/>
      <c r="E47" s="436"/>
      <c r="F47" s="436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8"/>
      <c r="AB47" s="452"/>
    </row>
    <row r="48" spans="1:28" ht="12" customHeight="1" x14ac:dyDescent="0.2">
      <c r="A48" s="439"/>
      <c r="B48" s="146"/>
      <c r="C48" s="146"/>
      <c r="D48" s="146"/>
      <c r="E48" s="146"/>
      <c r="F48" s="146"/>
      <c r="AB48" s="452"/>
    </row>
    <row r="49" spans="1:28" ht="15" customHeight="1" x14ac:dyDescent="0.2">
      <c r="A49" s="422" t="s">
        <v>232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5"/>
      <c r="AB49" s="452"/>
    </row>
    <row r="50" spans="1:28" ht="3.95" customHeight="1" x14ac:dyDescent="0.2">
      <c r="A50" s="449"/>
      <c r="AA50" s="447"/>
      <c r="AB50" s="452"/>
    </row>
    <row r="51" spans="1:28" ht="15" customHeight="1" x14ac:dyDescent="0.2">
      <c r="A51" s="440"/>
      <c r="B51" s="146"/>
      <c r="C51" s="146"/>
      <c r="D51" s="146"/>
      <c r="E51" s="146"/>
      <c r="F51" s="146"/>
      <c r="G51" s="146"/>
      <c r="H51" s="448" t="str">
        <f>$H$10</f>
        <v>Bescheid vom</v>
      </c>
      <c r="I51" s="430"/>
      <c r="J51" s="426" t="str">
        <f>$J$10</f>
        <v>Abrechnung für</v>
      </c>
      <c r="K51" s="430"/>
      <c r="L51" s="426" t="str">
        <f>$R$10</f>
        <v>Abrechnung für</v>
      </c>
      <c r="M51" s="430"/>
      <c r="N51" s="426" t="str">
        <f>$R$10</f>
        <v>Abrechnung für</v>
      </c>
      <c r="O51" s="430"/>
      <c r="P51" s="426" t="str">
        <f>$R$10</f>
        <v>Abrechnung für</v>
      </c>
      <c r="Q51" s="430"/>
      <c r="R51" s="426" t="str">
        <f>$R$10</f>
        <v>Abrechnung für</v>
      </c>
      <c r="S51" s="430"/>
      <c r="T51" s="426" t="str">
        <f>$T$10</f>
        <v>Abrechnung für</v>
      </c>
      <c r="U51" s="430"/>
      <c r="V51" s="426" t="str">
        <f>$V$10</f>
        <v>Abrechnung für</v>
      </c>
      <c r="W51" s="430"/>
      <c r="X51" s="426" t="str">
        <f>$X$10</f>
        <v>Abrechnung für</v>
      </c>
      <c r="Y51" s="430"/>
      <c r="Z51" s="448" t="s">
        <v>181</v>
      </c>
      <c r="AA51" s="446"/>
      <c r="AB51" s="452"/>
    </row>
    <row r="52" spans="1:28" ht="15" customHeight="1" x14ac:dyDescent="0.2">
      <c r="A52" s="440"/>
      <c r="B52" s="146"/>
      <c r="C52" s="146"/>
      <c r="D52" s="146"/>
      <c r="E52" s="146"/>
      <c r="F52" s="146"/>
      <c r="G52" s="146"/>
      <c r="H52" s="573" t="str">
        <f>$H$11</f>
        <v>__.__.____</v>
      </c>
      <c r="I52" s="430"/>
      <c r="J52" s="574" t="str">
        <f>$J$11</f>
        <v>Haushaltsjahr</v>
      </c>
      <c r="K52" s="430"/>
      <c r="L52" s="574" t="str">
        <f>$R$11</f>
        <v>Haushaltsjahr</v>
      </c>
      <c r="M52" s="430"/>
      <c r="N52" s="574" t="str">
        <f>$R$11</f>
        <v>Haushaltsjahr</v>
      </c>
      <c r="O52" s="430"/>
      <c r="P52" s="574" t="str">
        <f>$R$11</f>
        <v>Haushaltsjahr</v>
      </c>
      <c r="Q52" s="430"/>
      <c r="R52" s="574" t="str">
        <f>$R$11</f>
        <v>Haushaltsjahr</v>
      </c>
      <c r="S52" s="430"/>
      <c r="T52" s="574" t="str">
        <f>$T$11</f>
        <v>Haushaltsjahr</v>
      </c>
      <c r="U52" s="430"/>
      <c r="V52" s="574" t="str">
        <f>$V$11</f>
        <v>Haushaltsjahr</v>
      </c>
      <c r="W52" s="430"/>
      <c r="X52" s="574" t="str">
        <f>$X$11</f>
        <v>Haushaltsjahr</v>
      </c>
      <c r="Y52" s="430"/>
      <c r="Z52" s="575" t="s">
        <v>182</v>
      </c>
      <c r="AA52" s="441"/>
      <c r="AB52" s="452"/>
    </row>
    <row r="53" spans="1:28" ht="15" customHeight="1" x14ac:dyDescent="0.2">
      <c r="A53" s="440"/>
      <c r="B53" s="146"/>
      <c r="C53" s="146"/>
      <c r="D53" s="146"/>
      <c r="E53" s="146"/>
      <c r="F53" s="146"/>
      <c r="G53" s="146"/>
      <c r="H53" s="576"/>
      <c r="I53" s="432"/>
      <c r="J53" s="427" t="str">
        <f>$J$12</f>
        <v>____</v>
      </c>
      <c r="K53" s="432"/>
      <c r="L53" s="427" t="str">
        <f>$L$12</f>
        <v>____</v>
      </c>
      <c r="M53" s="432"/>
      <c r="N53" s="427" t="str">
        <f>$N$12</f>
        <v>____</v>
      </c>
      <c r="O53" s="432"/>
      <c r="P53" s="427" t="str">
        <f>$P$12</f>
        <v>____</v>
      </c>
      <c r="Q53" s="432"/>
      <c r="R53" s="427" t="str">
        <f>$R$12</f>
        <v>____</v>
      </c>
      <c r="S53" s="432"/>
      <c r="T53" s="427" t="str">
        <f>$T$12</f>
        <v>____</v>
      </c>
      <c r="U53" s="432"/>
      <c r="V53" s="427" t="str">
        <f>$V$12</f>
        <v>____</v>
      </c>
      <c r="W53" s="432"/>
      <c r="X53" s="427" t="str">
        <f>$X$12</f>
        <v>____</v>
      </c>
      <c r="Y53" s="432"/>
      <c r="Z53" s="576"/>
      <c r="AA53" s="441"/>
      <c r="AB53" s="452"/>
    </row>
    <row r="54" spans="1:28" ht="3.95" customHeight="1" x14ac:dyDescent="0.2">
      <c r="A54" s="440"/>
      <c r="B54" s="146"/>
      <c r="C54" s="146"/>
      <c r="D54" s="146"/>
      <c r="E54" s="146"/>
      <c r="F54" s="146"/>
      <c r="G54" s="146"/>
      <c r="H54" s="317"/>
      <c r="I54" s="432"/>
      <c r="J54" s="189"/>
      <c r="K54" s="432"/>
      <c r="L54" s="189"/>
      <c r="M54" s="432"/>
      <c r="N54" s="189"/>
      <c r="O54" s="432"/>
      <c r="P54" s="189"/>
      <c r="Q54" s="432"/>
      <c r="R54" s="189"/>
      <c r="S54" s="432"/>
      <c r="T54" s="189"/>
      <c r="U54" s="432"/>
      <c r="V54" s="189"/>
      <c r="W54" s="432"/>
      <c r="X54" s="433"/>
      <c r="Y54" s="432"/>
      <c r="Z54" s="432"/>
      <c r="AA54" s="441"/>
      <c r="AB54" s="452"/>
    </row>
    <row r="55" spans="1:28" ht="15" customHeight="1" x14ac:dyDescent="0.2">
      <c r="A55" s="149" t="str">
        <f>'Seite 2 ZN'!A55</f>
        <v>1.</v>
      </c>
      <c r="B55" s="146" t="str">
        <f>'Seite 2 ZN'!B55</f>
        <v>Private Mittel</v>
      </c>
      <c r="C55" s="146"/>
      <c r="D55" s="146"/>
      <c r="E55" s="146"/>
      <c r="F55" s="146"/>
      <c r="G55" s="146"/>
      <c r="H55" s="434" t="s">
        <v>24</v>
      </c>
      <c r="I55" s="148"/>
      <c r="J55" s="434" t="s">
        <v>24</v>
      </c>
      <c r="K55" s="148"/>
      <c r="L55" s="434" t="s">
        <v>24</v>
      </c>
      <c r="M55" s="148"/>
      <c r="N55" s="434" t="s">
        <v>24</v>
      </c>
      <c r="O55" s="148"/>
      <c r="P55" s="434" t="s">
        <v>24</v>
      </c>
      <c r="Q55" s="148"/>
      <c r="R55" s="434" t="s">
        <v>24</v>
      </c>
      <c r="S55" s="148"/>
      <c r="T55" s="434" t="s">
        <v>24</v>
      </c>
      <c r="U55" s="148"/>
      <c r="V55" s="434" t="s">
        <v>24</v>
      </c>
      <c r="W55" s="148"/>
      <c r="X55" s="434" t="s">
        <v>24</v>
      </c>
      <c r="Y55" s="148"/>
      <c r="Z55" s="434" t="s">
        <v>24</v>
      </c>
      <c r="AA55" s="441"/>
      <c r="AB55" s="452"/>
    </row>
    <row r="56" spans="1:28" ht="15" customHeight="1" x14ac:dyDescent="0.2">
      <c r="A56" s="150" t="str">
        <f>'Seite 2 ZN'!A56</f>
        <v>1.1</v>
      </c>
      <c r="B56" s="95" t="str">
        <f>'Seite 2 ZN'!B56</f>
        <v>Eigenmittel des Antragstellers</v>
      </c>
      <c r="C56" s="95"/>
      <c r="D56" s="95"/>
      <c r="E56" s="95"/>
      <c r="F56" s="95"/>
      <c r="G56" s="148"/>
      <c r="H56" s="579"/>
      <c r="I56" s="544"/>
      <c r="J56" s="579"/>
      <c r="K56" s="544"/>
      <c r="L56" s="579"/>
      <c r="M56" s="544"/>
      <c r="N56" s="579"/>
      <c r="O56" s="544"/>
      <c r="P56" s="579"/>
      <c r="Q56" s="544"/>
      <c r="R56" s="579"/>
      <c r="S56" s="544"/>
      <c r="T56" s="579"/>
      <c r="U56" s="544"/>
      <c r="V56" s="579"/>
      <c r="W56" s="544"/>
      <c r="X56" s="529">
        <f>IF(OR('Seite 1'!$P$36="",'Seite 1'!$P$38=""),0,IF(YEAR('Seite 1'!$P$36)=YEAR('Seite 1'!$P$38),'Seite 2 ZN'!J56,0))</f>
        <v>0</v>
      </c>
      <c r="Y56" s="544"/>
      <c r="Z56" s="545">
        <f>SUMPRODUCT(($J$12:$X$12&lt;&gt;"____")*(ROUND(J56:X56,2)))</f>
        <v>0</v>
      </c>
      <c r="AA56" s="431"/>
      <c r="AB56" s="454" t="str">
        <f>CONCATENATE(E56," ",F56)</f>
        <v xml:space="preserve"> </v>
      </c>
    </row>
    <row r="57" spans="1:28" ht="15" customHeight="1" x14ac:dyDescent="0.2">
      <c r="A57" s="150" t="str">
        <f>'Seite 2 ZN'!A57</f>
        <v>1.2</v>
      </c>
      <c r="B57" s="95" t="str">
        <f>'Seite 2 ZN'!B57</f>
        <v>Einnahmen von Dritten/Teilnehmergebühren</v>
      </c>
      <c r="C57" s="95"/>
      <c r="D57" s="95"/>
      <c r="E57" s="95"/>
      <c r="F57" s="95"/>
      <c r="G57" s="148"/>
      <c r="H57" s="577"/>
      <c r="I57" s="544"/>
      <c r="J57" s="577"/>
      <c r="K57" s="544"/>
      <c r="L57" s="577"/>
      <c r="M57" s="544"/>
      <c r="N57" s="577"/>
      <c r="O57" s="544"/>
      <c r="P57" s="577"/>
      <c r="Q57" s="544"/>
      <c r="R57" s="577"/>
      <c r="S57" s="544"/>
      <c r="T57" s="577"/>
      <c r="U57" s="544"/>
      <c r="V57" s="577"/>
      <c r="W57" s="544"/>
      <c r="X57" s="534">
        <f>IF(OR('Seite 1'!$P$36="",'Seite 1'!$P$38=""),0,IF(YEAR('Seite 1'!$P$36)=YEAR('Seite 1'!$P$38),'Seite 2 ZN'!J57,0))</f>
        <v>0</v>
      </c>
      <c r="Y57" s="544"/>
      <c r="Z57" s="550">
        <f>SUMPRODUCT(($J$12:$X$12&lt;&gt;"____")*(ROUND(J57:X57,2)))</f>
        <v>0</v>
      </c>
      <c r="AA57" s="431"/>
      <c r="AB57" s="454" t="str">
        <f>CONCATENATE(E57," ",F57)</f>
        <v xml:space="preserve"> </v>
      </c>
    </row>
    <row r="58" spans="1:28" ht="15" customHeight="1" x14ac:dyDescent="0.2">
      <c r="A58" s="150" t="str">
        <f>'Seite 2 ZN'!A58</f>
        <v>1.3</v>
      </c>
      <c r="B58" s="95" t="str">
        <f>'Seite 2 ZN'!B58</f>
        <v>Mittel von Stiftungen und Spenden, Sonstiges</v>
      </c>
      <c r="C58" s="95"/>
      <c r="D58" s="95"/>
      <c r="E58" s="95"/>
      <c r="F58" s="95"/>
      <c r="G58" s="148"/>
      <c r="H58" s="578"/>
      <c r="I58" s="544"/>
      <c r="J58" s="578"/>
      <c r="K58" s="544"/>
      <c r="L58" s="578"/>
      <c r="M58" s="544"/>
      <c r="N58" s="578"/>
      <c r="O58" s="544"/>
      <c r="P58" s="578"/>
      <c r="Q58" s="544"/>
      <c r="R58" s="578"/>
      <c r="S58" s="544"/>
      <c r="T58" s="578"/>
      <c r="U58" s="544"/>
      <c r="V58" s="578"/>
      <c r="W58" s="544"/>
      <c r="X58" s="534">
        <f>IF(OR('Seite 1'!$P$36="",'Seite 1'!$P$38=""),0,IF(YEAR('Seite 1'!$P$36)=YEAR('Seite 1'!$P$38),'Seite 2 ZN'!J58,0))</f>
        <v>0</v>
      </c>
      <c r="Y58" s="544"/>
      <c r="Z58" s="546">
        <f>SUMPRODUCT(($J$12:$X$12&lt;&gt;"____")*(ROUND(J58:X58,2)))</f>
        <v>0</v>
      </c>
      <c r="AA58" s="431"/>
      <c r="AB58" s="454" t="str">
        <f>CONCATENATE(E58," ",F58)</f>
        <v xml:space="preserve"> </v>
      </c>
    </row>
    <row r="59" spans="1:28" ht="15" customHeight="1" x14ac:dyDescent="0.2">
      <c r="A59" s="152"/>
      <c r="B59" s="136" t="str">
        <f>'Seite 2 ZN'!B59</f>
        <v>Summe Private Mittel</v>
      </c>
      <c r="C59" s="136"/>
      <c r="D59" s="136"/>
      <c r="E59" s="136"/>
      <c r="F59" s="136"/>
      <c r="G59" s="148"/>
      <c r="H59" s="530">
        <f>SUMPRODUCT(ROUND(H56:H58,2))</f>
        <v>0</v>
      </c>
      <c r="I59" s="544"/>
      <c r="J59" s="530">
        <f>SUMPRODUCT(ROUND(J56:J58,2))</f>
        <v>0</v>
      </c>
      <c r="K59" s="544"/>
      <c r="L59" s="530">
        <f>SUMPRODUCT(ROUND(L56:L58,2))</f>
        <v>0</v>
      </c>
      <c r="M59" s="544"/>
      <c r="N59" s="530">
        <f>SUMPRODUCT(ROUND(N56:N58,2))</f>
        <v>0</v>
      </c>
      <c r="O59" s="544"/>
      <c r="P59" s="530">
        <f>SUMPRODUCT(ROUND(P56:P58,2))</f>
        <v>0</v>
      </c>
      <c r="Q59" s="544"/>
      <c r="R59" s="530">
        <f>SUMPRODUCT(ROUND(R56:R58,2))</f>
        <v>0</v>
      </c>
      <c r="S59" s="544"/>
      <c r="T59" s="530">
        <f>SUMPRODUCT(ROUND(T56:T58,2))</f>
        <v>0</v>
      </c>
      <c r="U59" s="544"/>
      <c r="V59" s="530">
        <f>SUMPRODUCT(ROUND(V56:V58,2))</f>
        <v>0</v>
      </c>
      <c r="W59" s="544"/>
      <c r="X59" s="530">
        <f>IF(OR('Seite 1'!$P$36="",'Seite 1'!$P$38=""),0,IF(YEAR('Seite 1'!$P$36)=YEAR('Seite 1'!$P$38),'Seite 2 ZN'!J59,0))</f>
        <v>0</v>
      </c>
      <c r="Y59" s="544"/>
      <c r="Z59" s="548">
        <f>SUMPRODUCT(($J$12:$X$12&lt;&gt;"____")*(ROUND(J59:X59,2)))</f>
        <v>0</v>
      </c>
      <c r="AA59" s="431"/>
      <c r="AB59" s="454"/>
    </row>
    <row r="60" spans="1:28" ht="3.95" customHeight="1" x14ac:dyDescent="0.2">
      <c r="A60" s="150"/>
      <c r="B60" s="95"/>
      <c r="C60" s="95"/>
      <c r="D60" s="95"/>
      <c r="E60" s="95"/>
      <c r="F60" s="95"/>
      <c r="G60" s="148"/>
      <c r="H60" s="554"/>
      <c r="I60" s="544"/>
      <c r="J60" s="554"/>
      <c r="K60" s="544"/>
      <c r="L60" s="554"/>
      <c r="M60" s="544"/>
      <c r="N60" s="554"/>
      <c r="O60" s="544"/>
      <c r="P60" s="554"/>
      <c r="Q60" s="544"/>
      <c r="R60" s="554"/>
      <c r="S60" s="544"/>
      <c r="T60" s="554"/>
      <c r="U60" s="544"/>
      <c r="V60" s="554"/>
      <c r="W60" s="544"/>
      <c r="X60" s="554"/>
      <c r="Y60" s="544"/>
      <c r="Z60" s="544"/>
      <c r="AA60" s="431"/>
      <c r="AB60" s="454" t="str">
        <f>CONCATENATE(E60," ",F60)</f>
        <v xml:space="preserve"> </v>
      </c>
    </row>
    <row r="61" spans="1:28" ht="15" customHeight="1" x14ac:dyDescent="0.2">
      <c r="A61" s="149" t="str">
        <f>'Seite 2 ZN'!A61</f>
        <v>2.</v>
      </c>
      <c r="B61" s="146" t="str">
        <f>'Seite 2 ZN'!B61</f>
        <v>Öffentliche Mittel (nicht von GFAW bewirtschaftet)</v>
      </c>
      <c r="C61" s="146"/>
      <c r="D61" s="146"/>
      <c r="E61" s="146"/>
      <c r="F61" s="146"/>
      <c r="G61" s="148"/>
      <c r="H61" s="555"/>
      <c r="I61" s="544"/>
      <c r="J61" s="555"/>
      <c r="K61" s="544"/>
      <c r="L61" s="555"/>
      <c r="M61" s="544"/>
      <c r="N61" s="555"/>
      <c r="O61" s="544"/>
      <c r="P61" s="555"/>
      <c r="Q61" s="544"/>
      <c r="R61" s="555"/>
      <c r="S61" s="544"/>
      <c r="T61" s="555"/>
      <c r="U61" s="544"/>
      <c r="V61" s="555"/>
      <c r="W61" s="544"/>
      <c r="X61" s="555"/>
      <c r="Y61" s="544"/>
      <c r="Z61" s="544"/>
      <c r="AA61" s="431"/>
      <c r="AB61" s="454"/>
    </row>
    <row r="62" spans="1:28" ht="15" customHeight="1" x14ac:dyDescent="0.2">
      <c r="A62" s="150" t="str">
        <f>'Seite 2 ZN'!A62</f>
        <v>2.1</v>
      </c>
      <c r="B62" s="95" t="str">
        <f>'Seite 2 ZN'!B62</f>
        <v>Bundesmittel</v>
      </c>
      <c r="C62" s="95"/>
      <c r="D62" s="95"/>
      <c r="E62" s="95"/>
      <c r="F62" s="95"/>
      <c r="G62" s="148"/>
      <c r="H62" s="579"/>
      <c r="I62" s="544"/>
      <c r="J62" s="579"/>
      <c r="K62" s="544"/>
      <c r="L62" s="579"/>
      <c r="M62" s="544"/>
      <c r="N62" s="579"/>
      <c r="O62" s="544"/>
      <c r="P62" s="579"/>
      <c r="Q62" s="544"/>
      <c r="R62" s="579"/>
      <c r="S62" s="544"/>
      <c r="T62" s="579"/>
      <c r="U62" s="544"/>
      <c r="V62" s="579"/>
      <c r="W62" s="544"/>
      <c r="X62" s="529">
        <f>IF(OR('Seite 1'!$P$36="",'Seite 1'!$P$38=""),0,IF(YEAR('Seite 1'!$P$36)=YEAR('Seite 1'!$P$38),'Seite 2 ZN'!J62,0))</f>
        <v>0</v>
      </c>
      <c r="Y62" s="544"/>
      <c r="Z62" s="545">
        <f>SUMPRODUCT(($J$12:$X$12&lt;&gt;"____")*(ROUND(J62:X62,2)))</f>
        <v>0</v>
      </c>
      <c r="AA62" s="431"/>
      <c r="AB62" s="454" t="str">
        <f>CONCATENATE(E62," ",F62)</f>
        <v xml:space="preserve"> </v>
      </c>
    </row>
    <row r="63" spans="1:28" ht="15" customHeight="1" x14ac:dyDescent="0.2">
      <c r="A63" s="150" t="str">
        <f>'Seite 2 ZN'!A63</f>
        <v>2.2</v>
      </c>
      <c r="B63" s="95" t="str">
        <f>'Seite 2 ZN'!B63</f>
        <v>Sonstige Mittel des Freistaates Thüringen</v>
      </c>
      <c r="C63" s="95"/>
      <c r="D63" s="95"/>
      <c r="E63" s="95"/>
      <c r="F63" s="95"/>
      <c r="G63" s="148"/>
      <c r="H63" s="577"/>
      <c r="I63" s="544"/>
      <c r="J63" s="577"/>
      <c r="K63" s="544"/>
      <c r="L63" s="577"/>
      <c r="M63" s="544"/>
      <c r="N63" s="577"/>
      <c r="O63" s="544"/>
      <c r="P63" s="577"/>
      <c r="Q63" s="544"/>
      <c r="R63" s="577"/>
      <c r="S63" s="544"/>
      <c r="T63" s="577"/>
      <c r="U63" s="544"/>
      <c r="V63" s="577"/>
      <c r="W63" s="544"/>
      <c r="X63" s="534">
        <f>IF(OR('Seite 1'!$P$36="",'Seite 1'!$P$38=""),0,IF(YEAR('Seite 1'!$P$36)=YEAR('Seite 1'!$P$38),'Seite 2 ZN'!J63,0))</f>
        <v>0</v>
      </c>
      <c r="Y63" s="544"/>
      <c r="Z63" s="546">
        <f>SUMPRODUCT(($J$12:$X$12&lt;&gt;"____")*(ROUND(J63:X63,2)))</f>
        <v>0</v>
      </c>
      <c r="AA63" s="431"/>
      <c r="AB63" s="454" t="str">
        <f>CONCATENATE(E63," ",F63)</f>
        <v xml:space="preserve"> </v>
      </c>
    </row>
    <row r="64" spans="1:28" ht="15" customHeight="1" x14ac:dyDescent="0.2">
      <c r="A64" s="150" t="str">
        <f>'Seite 2 ZN'!A64</f>
        <v>2.3</v>
      </c>
      <c r="B64" s="95" t="str">
        <f>'Seite 2 ZN'!B64</f>
        <v>Kommunale Mittel</v>
      </c>
      <c r="C64" s="95"/>
      <c r="D64" s="95"/>
      <c r="E64" s="95"/>
      <c r="F64" s="95"/>
      <c r="G64" s="148"/>
      <c r="H64" s="577"/>
      <c r="I64" s="544"/>
      <c r="J64" s="577"/>
      <c r="K64" s="544"/>
      <c r="L64" s="577"/>
      <c r="M64" s="544"/>
      <c r="N64" s="577"/>
      <c r="O64" s="544"/>
      <c r="P64" s="577"/>
      <c r="Q64" s="544"/>
      <c r="R64" s="577"/>
      <c r="S64" s="544"/>
      <c r="T64" s="577"/>
      <c r="U64" s="544"/>
      <c r="V64" s="577"/>
      <c r="W64" s="544"/>
      <c r="X64" s="534">
        <f>IF(OR('Seite 1'!$P$36="",'Seite 1'!$P$38=""),0,IF(YEAR('Seite 1'!$P$36)=YEAR('Seite 1'!$P$38),'Seite 2 ZN'!J64,0))</f>
        <v>0</v>
      </c>
      <c r="Y64" s="544"/>
      <c r="Z64" s="546">
        <f>SUMPRODUCT(($J$12:$X$12&lt;&gt;"____")*(ROUND(J64:X64,2)))</f>
        <v>0</v>
      </c>
      <c r="AA64" s="431"/>
      <c r="AB64" s="454" t="str">
        <f>CONCATENATE(E64," ",F64)</f>
        <v xml:space="preserve"> </v>
      </c>
    </row>
    <row r="65" spans="1:28" ht="15" customHeight="1" x14ac:dyDescent="0.2">
      <c r="A65" s="150" t="str">
        <f>'Seite 2 ZN'!A65</f>
        <v>2.4</v>
      </c>
      <c r="B65" s="95" t="str">
        <f>'Seite 2 ZN'!B65</f>
        <v>Sonstige öffentliche Mittel</v>
      </c>
      <c r="C65" s="95"/>
      <c r="D65" s="95"/>
      <c r="E65" s="95"/>
      <c r="F65" s="95"/>
      <c r="G65" s="148"/>
      <c r="H65" s="577"/>
      <c r="I65" s="544"/>
      <c r="J65" s="577"/>
      <c r="K65" s="544"/>
      <c r="L65" s="577"/>
      <c r="M65" s="544"/>
      <c r="N65" s="577"/>
      <c r="O65" s="544"/>
      <c r="P65" s="577"/>
      <c r="Q65" s="544"/>
      <c r="R65" s="577"/>
      <c r="S65" s="544"/>
      <c r="T65" s="577"/>
      <c r="U65" s="544"/>
      <c r="V65" s="577"/>
      <c r="W65" s="544"/>
      <c r="X65" s="534">
        <f>IF(OR('Seite 1'!$P$36="",'Seite 1'!$P$38=""),0,IF(YEAR('Seite 1'!$P$36)=YEAR('Seite 1'!$P$38),'Seite 2 ZN'!J65,0))</f>
        <v>0</v>
      </c>
      <c r="Y65" s="544"/>
      <c r="Z65" s="547">
        <f>SUMPRODUCT(($J$12:$X$12&lt;&gt;"____")*(ROUND(J65:X65,2)))</f>
        <v>0</v>
      </c>
      <c r="AA65" s="431"/>
      <c r="AB65" s="454" t="str">
        <f>CONCATENATE(E65," ",F65)</f>
        <v xml:space="preserve"> </v>
      </c>
    </row>
    <row r="66" spans="1:28" ht="15" customHeight="1" x14ac:dyDescent="0.2">
      <c r="A66" s="150"/>
      <c r="B66" s="136" t="str">
        <f>'Seite 2 ZN'!B66</f>
        <v>Summe Öffentliche Mittel</v>
      </c>
      <c r="C66" s="136"/>
      <c r="D66" s="136"/>
      <c r="E66" s="136"/>
      <c r="F66" s="136"/>
      <c r="G66" s="148"/>
      <c r="H66" s="530">
        <f>SUMPRODUCT(ROUND(H62:H65,2))</f>
        <v>0</v>
      </c>
      <c r="I66" s="544"/>
      <c r="J66" s="530">
        <f>SUMPRODUCT(ROUND(J62:J65,2))</f>
        <v>0</v>
      </c>
      <c r="K66" s="544"/>
      <c r="L66" s="530">
        <f>SUMPRODUCT(ROUND(L62:L65,2))</f>
        <v>0</v>
      </c>
      <c r="M66" s="544"/>
      <c r="N66" s="530">
        <f>SUMPRODUCT(ROUND(N62:N65,2))</f>
        <v>0</v>
      </c>
      <c r="O66" s="544"/>
      <c r="P66" s="530">
        <f>SUMPRODUCT(ROUND(P62:P65,2))</f>
        <v>0</v>
      </c>
      <c r="Q66" s="544"/>
      <c r="R66" s="530">
        <f>SUMPRODUCT(ROUND(R62:R65,2))</f>
        <v>0</v>
      </c>
      <c r="S66" s="544"/>
      <c r="T66" s="530">
        <f>SUMPRODUCT(ROUND(T62:T65,2))</f>
        <v>0</v>
      </c>
      <c r="U66" s="544"/>
      <c r="V66" s="530">
        <f>SUMPRODUCT(ROUND(V62:V65,2))</f>
        <v>0</v>
      </c>
      <c r="W66" s="544"/>
      <c r="X66" s="530">
        <f>IF(OR('Seite 1'!$P$36="",'Seite 1'!$P$38=""),0,IF(YEAR('Seite 1'!$P$36)=YEAR('Seite 1'!$P$38),'Seite 2 ZN'!J66,0))</f>
        <v>0</v>
      </c>
      <c r="Y66" s="544"/>
      <c r="Z66" s="548">
        <f>SUMPRODUCT(($J$12:$X$12&lt;&gt;"____")*(ROUND(J66:X66,2)))</f>
        <v>0</v>
      </c>
      <c r="AA66" s="431"/>
      <c r="AB66" s="454"/>
    </row>
    <row r="67" spans="1:28" ht="3.95" customHeight="1" x14ac:dyDescent="0.2">
      <c r="A67" s="150"/>
      <c r="B67" s="95"/>
      <c r="C67" s="95"/>
      <c r="D67" s="95"/>
      <c r="E67" s="95"/>
      <c r="F67" s="95"/>
      <c r="G67" s="148"/>
      <c r="H67" s="554"/>
      <c r="I67" s="544"/>
      <c r="J67" s="554"/>
      <c r="K67" s="544"/>
      <c r="L67" s="554"/>
      <c r="M67" s="544"/>
      <c r="N67" s="554"/>
      <c r="O67" s="544"/>
      <c r="P67" s="554"/>
      <c r="Q67" s="544"/>
      <c r="R67" s="554"/>
      <c r="S67" s="544"/>
      <c r="T67" s="554"/>
      <c r="U67" s="544"/>
      <c r="V67" s="554"/>
      <c r="W67" s="544"/>
      <c r="X67" s="554"/>
      <c r="Y67" s="544"/>
      <c r="Z67" s="544"/>
      <c r="AA67" s="431"/>
      <c r="AB67" s="454" t="str">
        <f>CONCATENATE(E67," ",F67)</f>
        <v xml:space="preserve"> </v>
      </c>
    </row>
    <row r="68" spans="1:28" ht="15" customHeight="1" x14ac:dyDescent="0.2">
      <c r="A68" s="149" t="str">
        <f>'Seite 2 ZN'!A68</f>
        <v>3.</v>
      </c>
      <c r="B68" s="146" t="str">
        <f>'Seite 2 ZN'!B68</f>
        <v>bewilligte/ausgezahlte Mittel (abzgl. Rückzahlungen)</v>
      </c>
      <c r="C68" s="146"/>
      <c r="D68" s="146"/>
      <c r="E68" s="146"/>
      <c r="F68" s="146"/>
      <c r="G68" s="148"/>
      <c r="H68" s="581"/>
      <c r="I68" s="544"/>
      <c r="J68" s="581"/>
      <c r="K68" s="544"/>
      <c r="L68" s="581"/>
      <c r="M68" s="544"/>
      <c r="N68" s="581"/>
      <c r="O68" s="544"/>
      <c r="P68" s="581"/>
      <c r="Q68" s="544"/>
      <c r="R68" s="581"/>
      <c r="S68" s="544"/>
      <c r="T68" s="581"/>
      <c r="U68" s="544"/>
      <c r="V68" s="581"/>
      <c r="W68" s="544"/>
      <c r="X68" s="616">
        <f>IF(OR('Seite 1'!$P$36="",'Seite 1'!$P$38=""),0,IF(YEAR('Seite 1'!$P$36)=YEAR('Seite 1'!$P$38),'Seite 2 ZN'!J68,0))</f>
        <v>0</v>
      </c>
      <c r="Y68" s="544"/>
      <c r="Z68" s="548">
        <f>SUMPRODUCT(($J$12:$X$12&lt;&gt;"____")*(ROUND(J68:X68,2)))</f>
        <v>0</v>
      </c>
      <c r="AA68" s="431"/>
      <c r="AB68" s="454" t="s">
        <v>135</v>
      </c>
    </row>
    <row r="69" spans="1:28" ht="3.95" customHeight="1" x14ac:dyDescent="0.2">
      <c r="A69" s="150"/>
      <c r="B69" s="136"/>
      <c r="C69" s="136"/>
      <c r="D69" s="136"/>
      <c r="E69" s="136"/>
      <c r="F69" s="136"/>
      <c r="G69" s="148"/>
      <c r="H69" s="554"/>
      <c r="I69" s="544"/>
      <c r="J69" s="554"/>
      <c r="K69" s="544"/>
      <c r="L69" s="554"/>
      <c r="M69" s="544"/>
      <c r="N69" s="554"/>
      <c r="O69" s="544"/>
      <c r="P69" s="554"/>
      <c r="Q69" s="544"/>
      <c r="R69" s="554"/>
      <c r="S69" s="544"/>
      <c r="T69" s="554"/>
      <c r="U69" s="544"/>
      <c r="V69" s="554"/>
      <c r="W69" s="544"/>
      <c r="X69" s="554"/>
      <c r="Y69" s="544"/>
      <c r="Z69" s="544"/>
      <c r="AA69" s="431"/>
      <c r="AB69" s="452"/>
    </row>
    <row r="70" spans="1:28" ht="15" customHeight="1" x14ac:dyDescent="0.2">
      <c r="A70" s="152" t="str">
        <f>'Seite 2 ZN'!A70</f>
        <v>Gesamtsumme der Finanzierung</v>
      </c>
      <c r="B70" s="136"/>
      <c r="C70" s="136"/>
      <c r="D70" s="136"/>
      <c r="E70" s="136"/>
      <c r="F70" s="136"/>
      <c r="G70" s="148"/>
      <c r="H70" s="536">
        <f>H59+H66+ROUND(H68,2)</f>
        <v>0</v>
      </c>
      <c r="I70" s="544"/>
      <c r="J70" s="536">
        <f>J59+J66+ROUND(J68,2)</f>
        <v>0</v>
      </c>
      <c r="K70" s="544"/>
      <c r="L70" s="536">
        <f>L59+L66+ROUND(L68,2)</f>
        <v>0</v>
      </c>
      <c r="M70" s="544"/>
      <c r="N70" s="536">
        <f>N59+N66+ROUND(N68,2)</f>
        <v>0</v>
      </c>
      <c r="O70" s="544"/>
      <c r="P70" s="536">
        <f>P59+P66+ROUND(P68,2)</f>
        <v>0</v>
      </c>
      <c r="Q70" s="544"/>
      <c r="R70" s="536">
        <f>R59+R66+ROUND(R68,2)</f>
        <v>0</v>
      </c>
      <c r="S70" s="544"/>
      <c r="T70" s="536">
        <f>T59+T66+ROUND(T68,2)</f>
        <v>0</v>
      </c>
      <c r="U70" s="544"/>
      <c r="V70" s="536">
        <f>V59+V66+ROUND(V68,2)</f>
        <v>0</v>
      </c>
      <c r="W70" s="544"/>
      <c r="X70" s="616">
        <f>IF(OR('Seite 1'!$P$36="",'Seite 1'!$P$38=""),0,IF(YEAR('Seite 1'!$P$36)=YEAR('Seite 1'!$P$38),'Seite 2 ZN'!J70,0))</f>
        <v>0</v>
      </c>
      <c r="Y70" s="544"/>
      <c r="Z70" s="548">
        <f>SUMPRODUCT(($J$12:$X$12&lt;&gt;"____")*(ROUND(J70:X70,2)))</f>
        <v>0</v>
      </c>
      <c r="AA70" s="431"/>
      <c r="AB70" s="452"/>
    </row>
    <row r="71" spans="1:28" ht="3.95" customHeight="1" x14ac:dyDescent="0.2">
      <c r="A71" s="442"/>
      <c r="B71" s="443"/>
      <c r="C71" s="443"/>
      <c r="D71" s="443"/>
      <c r="E71" s="443"/>
      <c r="F71" s="443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37"/>
      <c r="X71" s="437"/>
      <c r="Y71" s="437"/>
      <c r="Z71" s="437"/>
      <c r="AA71" s="438"/>
      <c r="AB71" s="452"/>
    </row>
    <row r="72" spans="1:28" ht="12" customHeight="1" x14ac:dyDescent="0.2">
      <c r="A72" s="138"/>
      <c r="B72" s="139"/>
      <c r="C72" s="139"/>
      <c r="D72" s="139"/>
      <c r="E72" s="139"/>
      <c r="F72" s="139"/>
      <c r="AB72" s="452"/>
    </row>
    <row r="73" spans="1:28" ht="15" customHeight="1" x14ac:dyDescent="0.2">
      <c r="A73" s="422" t="s">
        <v>185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5"/>
      <c r="AB73" s="452"/>
    </row>
    <row r="74" spans="1:28" ht="3.95" customHeight="1" x14ac:dyDescent="0.2">
      <c r="A74" s="473"/>
      <c r="B74" s="474"/>
      <c r="C74" s="474"/>
      <c r="D74" s="474"/>
      <c r="E74" s="474"/>
      <c r="F74" s="474"/>
      <c r="G74" s="475"/>
      <c r="H74" s="475"/>
      <c r="I74" s="475"/>
      <c r="J74" s="475"/>
      <c r="K74" s="475"/>
      <c r="L74" s="475"/>
      <c r="M74" s="475"/>
      <c r="N74" s="475"/>
      <c r="O74" s="475"/>
      <c r="P74" s="475"/>
      <c r="Q74" s="475"/>
      <c r="R74" s="475"/>
      <c r="S74" s="475"/>
      <c r="T74" s="475"/>
      <c r="U74" s="475"/>
      <c r="V74" s="475"/>
      <c r="W74" s="475"/>
      <c r="X74" s="475"/>
      <c r="Y74" s="475"/>
      <c r="Z74" s="475"/>
      <c r="AA74" s="447"/>
      <c r="AB74" s="452"/>
    </row>
    <row r="75" spans="1:28" ht="15" customHeight="1" x14ac:dyDescent="0.2">
      <c r="A75" s="476"/>
      <c r="B75" s="96" t="s">
        <v>186</v>
      </c>
      <c r="C75" s="139"/>
      <c r="D75" s="139"/>
      <c r="E75" s="139"/>
      <c r="F75" s="139"/>
      <c r="G75" s="148"/>
      <c r="H75" s="585">
        <f>H43-H70</f>
        <v>0</v>
      </c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431"/>
      <c r="AB75" s="452"/>
    </row>
    <row r="76" spans="1:28" ht="3.95" customHeight="1" x14ac:dyDescent="0.2">
      <c r="A76" s="442"/>
      <c r="B76" s="443"/>
      <c r="C76" s="443"/>
      <c r="D76" s="443"/>
      <c r="E76" s="443"/>
      <c r="F76" s="443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8"/>
      <c r="AB76" s="452"/>
    </row>
    <row r="77" spans="1:28" ht="12" customHeight="1" x14ac:dyDescent="0.2">
      <c r="F77" s="450"/>
      <c r="H77" s="331"/>
      <c r="J77" s="331"/>
      <c r="R77" s="331"/>
      <c r="T77" s="331"/>
      <c r="V77" s="331"/>
      <c r="X77" s="331"/>
      <c r="Z77" s="331"/>
      <c r="AB77" s="452"/>
    </row>
    <row r="78" spans="1:28" ht="12" customHeight="1" x14ac:dyDescent="0.2">
      <c r="F78" s="450"/>
      <c r="H78" s="331"/>
      <c r="J78" s="331"/>
      <c r="R78" s="331"/>
      <c r="T78" s="331"/>
      <c r="V78" s="331"/>
      <c r="X78" s="331"/>
      <c r="Z78" s="331"/>
      <c r="AB78" s="452"/>
    </row>
    <row r="79" spans="1:28" ht="12" customHeight="1" x14ac:dyDescent="0.2">
      <c r="F79" s="450"/>
      <c r="H79" s="331"/>
      <c r="J79" s="331"/>
      <c r="R79" s="331"/>
      <c r="T79" s="331"/>
      <c r="V79" s="331"/>
      <c r="X79" s="331"/>
      <c r="Z79" s="331"/>
      <c r="AB79" s="452"/>
    </row>
    <row r="80" spans="1:28" ht="12" customHeight="1" x14ac:dyDescent="0.2">
      <c r="F80" s="450"/>
      <c r="H80" s="331"/>
      <c r="J80" s="331"/>
      <c r="R80" s="331"/>
      <c r="T80" s="331"/>
      <c r="V80" s="331"/>
      <c r="X80" s="331"/>
      <c r="Z80" s="331"/>
      <c r="AB80" s="452"/>
    </row>
    <row r="81" spans="1:28" s="22" customFormat="1" ht="12" customHeight="1" x14ac:dyDescent="0.2">
      <c r="A81" s="784"/>
      <c r="B81" s="784"/>
      <c r="C81" s="784"/>
      <c r="D81" s="784"/>
      <c r="E81" s="784"/>
      <c r="F81" s="784"/>
      <c r="J81" s="785"/>
      <c r="K81" s="785"/>
      <c r="L81" s="785"/>
      <c r="M81" s="785"/>
      <c r="N81" s="785"/>
      <c r="AB81" s="352"/>
    </row>
    <row r="82" spans="1:28" s="22" customFormat="1" ht="12" customHeight="1" x14ac:dyDescent="0.2">
      <c r="A82" s="783"/>
      <c r="B82" s="783"/>
      <c r="C82" s="783"/>
      <c r="D82" s="783"/>
      <c r="E82" s="783"/>
      <c r="F82" s="644">
        <f ca="1">IF('Seite 1'!$O$17="","",'Seite 1'!$O$17)</f>
        <v>44578</v>
      </c>
      <c r="J82" s="786"/>
      <c r="K82" s="786"/>
      <c r="L82" s="786"/>
      <c r="M82" s="786"/>
      <c r="N82" s="786"/>
      <c r="R82" s="45"/>
      <c r="S82" s="45"/>
      <c r="T82" s="45"/>
      <c r="U82" s="45"/>
      <c r="V82" s="45"/>
      <c r="AB82" s="352"/>
    </row>
    <row r="83" spans="1:28" s="25" customFormat="1" ht="12" customHeight="1" x14ac:dyDescent="0.2">
      <c r="A83" s="228" t="s">
        <v>6</v>
      </c>
      <c r="B83" s="21"/>
      <c r="C83" s="21"/>
      <c r="D83" s="21"/>
      <c r="E83" s="21"/>
      <c r="J83" s="23" t="s">
        <v>53</v>
      </c>
      <c r="R83" s="21"/>
      <c r="S83" s="21"/>
      <c r="T83" s="21"/>
      <c r="U83" s="21"/>
      <c r="V83" s="21"/>
      <c r="AB83" s="352"/>
    </row>
    <row r="84" spans="1:28" s="25" customFormat="1" ht="12" customHeight="1" x14ac:dyDescent="0.2">
      <c r="A84" s="21"/>
      <c r="B84" s="21"/>
      <c r="C84" s="21"/>
      <c r="D84" s="21"/>
      <c r="E84" s="21"/>
      <c r="F84" s="21"/>
      <c r="J84" s="228" t="s">
        <v>183</v>
      </c>
      <c r="R84" s="21"/>
      <c r="T84" s="21"/>
      <c r="V84" s="21"/>
      <c r="AB84" s="352"/>
    </row>
    <row r="85" spans="1:28" s="32" customFormat="1" ht="3.95" customHeight="1" x14ac:dyDescent="0.2">
      <c r="A85" s="48"/>
      <c r="B85" s="47"/>
      <c r="C85" s="34"/>
      <c r="D85" s="34"/>
      <c r="E85" s="34"/>
      <c r="F85" s="34"/>
      <c r="AA85" s="35"/>
      <c r="AB85" s="457"/>
    </row>
    <row r="86" spans="1:28" s="4" customFormat="1" ht="12" customHeight="1" x14ac:dyDescent="0.2">
      <c r="A86" s="9" t="s">
        <v>20</v>
      </c>
      <c r="B86" s="10" t="s">
        <v>184</v>
      </c>
      <c r="C86" s="226"/>
      <c r="D86" s="226"/>
      <c r="E86" s="226"/>
      <c r="F86" s="22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457"/>
    </row>
    <row r="87" spans="1:28" s="4" customFormat="1" ht="3.95" customHeight="1" x14ac:dyDescent="0.2">
      <c r="A87" s="9"/>
      <c r="B87" s="226"/>
      <c r="C87" s="226"/>
      <c r="D87" s="226"/>
      <c r="E87" s="226"/>
      <c r="F87" s="226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457"/>
    </row>
    <row r="88" spans="1:28" s="137" customFormat="1" ht="12" customHeight="1" x14ac:dyDescent="0.2">
      <c r="A88" s="140" t="str">
        <f>'Seite 1'!$A$66</f>
        <v>VWN Gründer - Gründernetzwerke</v>
      </c>
      <c r="AB88" s="457"/>
    </row>
    <row r="89" spans="1:28" s="137" customFormat="1" ht="12" customHeight="1" x14ac:dyDescent="0.2">
      <c r="A89" s="140" t="str">
        <f>'Seite 1'!$A$67</f>
        <v>Formularversion: V 1.5 vom 17.01.22</v>
      </c>
      <c r="AB89" s="457"/>
    </row>
  </sheetData>
  <sheetProtection password="8067" sheet="1" objects="1" scenarios="1" autoFilter="0"/>
  <mergeCells count="9">
    <mergeCell ref="A82:E82"/>
    <mergeCell ref="J81:N81"/>
    <mergeCell ref="J82:N82"/>
    <mergeCell ref="X4:AA4"/>
    <mergeCell ref="X2:AA2"/>
    <mergeCell ref="A81:F81"/>
    <mergeCell ref="X3:AA3"/>
    <mergeCell ref="A1:F4"/>
    <mergeCell ref="X1:AA1"/>
  </mergeCells>
  <conditionalFormatting sqref="A1:F4">
    <cfRule type="cellIs" dxfId="125" priority="42" stopIfTrue="1" operator="equal">
      <formula>""</formula>
    </cfRule>
  </conditionalFormatting>
  <conditionalFormatting sqref="J10:V43 J46:V46 J51:V70">
    <cfRule type="expression" dxfId="124" priority="14" stopIfTrue="1">
      <formula>J$12="____"</formula>
    </cfRule>
  </conditionalFormatting>
  <conditionalFormatting sqref="X1:AA4">
    <cfRule type="cellIs" dxfId="123" priority="47" stopIfTrue="1" operator="equal">
      <formula>0</formula>
    </cfRule>
  </conditionalFormatting>
  <conditionalFormatting sqref="H75">
    <cfRule type="cellIs" dxfId="122" priority="5" stopIfTrue="1" operator="notEqual">
      <formula>0</formula>
    </cfRule>
  </conditionalFormatting>
  <printOptions horizontalCentered="1"/>
  <pageMargins left="0.19685039370078741" right="0.19685039370078741" top="0.59055118110236227" bottom="0.19685039370078741" header="0.59055118110236227" footer="0.19685039370078741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79"/>
  <sheetViews>
    <sheetView showGridLines="0" zoomScaleNormal="100" workbookViewId="0">
      <selection activeCell="B58" sqref="B58:R58"/>
    </sheetView>
  </sheetViews>
  <sheetFormatPr baseColWidth="10" defaultRowHeight="12.75" customHeight="1" x14ac:dyDescent="0.2"/>
  <cols>
    <col min="1" max="17" width="5.140625" style="95" customWidth="1"/>
    <col min="18" max="18" width="5.140625" style="96" customWidth="1"/>
    <col min="19" max="19" width="0.85546875" style="95" customWidth="1"/>
    <col min="20" max="16384" width="11.42578125" style="95"/>
  </cols>
  <sheetData>
    <row r="1" spans="1:19" ht="14.1" customHeight="1" x14ac:dyDescent="0.2">
      <c r="A1" s="136"/>
      <c r="N1" s="31" t="s">
        <v>191</v>
      </c>
      <c r="O1" s="774">
        <f>'Seite 1'!$O$18</f>
        <v>0</v>
      </c>
      <c r="P1" s="775"/>
      <c r="Q1" s="775"/>
      <c r="R1" s="775"/>
      <c r="S1" s="796"/>
    </row>
    <row r="2" spans="1:19" ht="14.1" customHeight="1" x14ac:dyDescent="0.2">
      <c r="A2" s="136"/>
      <c r="N2" s="31" t="s">
        <v>195</v>
      </c>
      <c r="O2" s="774" t="str">
        <f>'Seite 1'!$AD$12</f>
        <v/>
      </c>
      <c r="P2" s="775"/>
      <c r="Q2" s="775"/>
      <c r="R2" s="775"/>
      <c r="S2" s="776"/>
    </row>
    <row r="3" spans="1:19" ht="14.1" customHeight="1" x14ac:dyDescent="0.2">
      <c r="A3" s="136"/>
      <c r="N3" s="31" t="s">
        <v>194</v>
      </c>
      <c r="O3" s="777" t="str">
        <f>'Seite 1'!$AE$12</f>
        <v/>
      </c>
      <c r="P3" s="778"/>
      <c r="Q3" s="778"/>
      <c r="R3" s="778"/>
      <c r="S3" s="779"/>
    </row>
    <row r="4" spans="1:19" ht="14.1" customHeight="1" x14ac:dyDescent="0.2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N4" s="135" t="s">
        <v>192</v>
      </c>
      <c r="O4" s="780">
        <f ca="1">'Seite 1'!$O$17</f>
        <v>44578</v>
      </c>
      <c r="P4" s="809"/>
      <c r="Q4" s="809"/>
      <c r="R4" s="809"/>
      <c r="S4" s="810"/>
    </row>
    <row r="5" spans="1:19" ht="3.95" customHeight="1" x14ac:dyDescent="0.2"/>
    <row r="6" spans="1:19" s="131" customFormat="1" ht="15" customHeight="1" x14ac:dyDescent="0.2">
      <c r="A6" s="134" t="s">
        <v>242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2"/>
    </row>
    <row r="7" spans="1:19" ht="3.95" customHeight="1" x14ac:dyDescent="0.2">
      <c r="A7" s="13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29"/>
      <c r="S7" s="128"/>
    </row>
    <row r="8" spans="1:19" ht="15" customHeight="1" x14ac:dyDescent="0.2">
      <c r="A8" s="127" t="s">
        <v>60</v>
      </c>
      <c r="N8" s="125"/>
      <c r="O8" s="125"/>
      <c r="P8" s="125"/>
      <c r="Q8" s="125"/>
      <c r="S8" s="110"/>
    </row>
    <row r="9" spans="1:19" ht="3.95" customHeight="1" x14ac:dyDescent="0.2">
      <c r="A9" s="126"/>
      <c r="N9" s="125"/>
      <c r="O9" s="125"/>
      <c r="P9" s="125"/>
      <c r="Q9" s="125"/>
      <c r="R9" s="125"/>
      <c r="S9" s="110"/>
    </row>
    <row r="10" spans="1:19" ht="15" customHeight="1" x14ac:dyDescent="0.2">
      <c r="A10" s="113" t="s">
        <v>54</v>
      </c>
      <c r="B10" s="95" t="s">
        <v>92</v>
      </c>
      <c r="O10" s="96"/>
      <c r="P10" s="115"/>
      <c r="Q10" s="115"/>
      <c r="S10" s="110"/>
    </row>
    <row r="11" spans="1:19" ht="3.95" customHeight="1" x14ac:dyDescent="0.2">
      <c r="A11" s="113"/>
      <c r="O11" s="96"/>
      <c r="P11" s="115"/>
      <c r="Q11" s="115"/>
      <c r="S11" s="110"/>
    </row>
    <row r="12" spans="1:19" ht="17.100000000000001" customHeight="1" x14ac:dyDescent="0.2">
      <c r="A12" s="113" t="s">
        <v>54</v>
      </c>
      <c r="B12" s="798" t="s">
        <v>216</v>
      </c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110"/>
    </row>
    <row r="13" spans="1:19" ht="11.1" customHeight="1" x14ac:dyDescent="0.2">
      <c r="A13" s="113"/>
      <c r="B13" s="798"/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110"/>
    </row>
    <row r="14" spans="1:19" ht="3.95" customHeight="1" x14ac:dyDescent="0.2">
      <c r="A14" s="113"/>
      <c r="O14" s="96"/>
      <c r="P14" s="115"/>
      <c r="Q14" s="115"/>
      <c r="S14" s="110"/>
    </row>
    <row r="15" spans="1:19" s="173" customFormat="1" ht="18" customHeight="1" x14ac:dyDescent="0.2">
      <c r="A15" s="221"/>
      <c r="B15" s="39"/>
      <c r="C15" s="40" t="s">
        <v>286</v>
      </c>
      <c r="D15" s="40"/>
      <c r="E15" s="40"/>
      <c r="F15" s="40"/>
      <c r="G15" s="40"/>
      <c r="H15" s="40"/>
      <c r="I15" s="40"/>
      <c r="J15" s="222"/>
      <c r="K15" s="222"/>
      <c r="L15" s="222"/>
      <c r="M15" s="222"/>
      <c r="N15" s="222"/>
      <c r="O15" s="222"/>
      <c r="P15" s="222"/>
      <c r="Q15" s="222"/>
      <c r="R15" s="223"/>
      <c r="S15" s="224"/>
    </row>
    <row r="16" spans="1:19" ht="3.95" customHeight="1" x14ac:dyDescent="0.2">
      <c r="A16" s="113"/>
      <c r="R16" s="95"/>
      <c r="S16" s="110"/>
    </row>
    <row r="17" spans="1:19" s="173" customFormat="1" ht="18" customHeight="1" x14ac:dyDescent="0.2">
      <c r="A17" s="221"/>
      <c r="B17" s="39"/>
      <c r="C17" s="40" t="s">
        <v>217</v>
      </c>
      <c r="D17" s="40"/>
      <c r="E17" s="40"/>
      <c r="F17" s="40"/>
      <c r="G17" s="40"/>
      <c r="H17" s="40"/>
      <c r="I17" s="40"/>
      <c r="J17" s="222"/>
      <c r="K17" s="222"/>
      <c r="L17" s="222"/>
      <c r="M17" s="222"/>
      <c r="N17" s="222"/>
      <c r="O17" s="222"/>
      <c r="P17" s="222"/>
      <c r="Q17" s="222"/>
      <c r="R17" s="223"/>
      <c r="S17" s="224"/>
    </row>
    <row r="18" spans="1:19" ht="3.95" customHeight="1" x14ac:dyDescent="0.2">
      <c r="A18" s="113"/>
      <c r="R18" s="95"/>
      <c r="S18" s="110"/>
    </row>
    <row r="19" spans="1:19" s="173" customFormat="1" ht="18" customHeight="1" x14ac:dyDescent="0.2">
      <c r="A19" s="221"/>
      <c r="B19" s="39"/>
      <c r="C19" s="40" t="s">
        <v>287</v>
      </c>
      <c r="D19" s="40"/>
      <c r="E19" s="40"/>
      <c r="F19" s="40"/>
      <c r="G19" s="40"/>
      <c r="H19" s="40"/>
      <c r="I19" s="40"/>
      <c r="J19" s="222"/>
      <c r="K19" s="222"/>
      <c r="L19" s="222"/>
      <c r="M19" s="222"/>
      <c r="N19" s="222"/>
      <c r="O19" s="222"/>
      <c r="P19" s="222"/>
      <c r="Q19" s="222"/>
      <c r="R19" s="223"/>
      <c r="S19" s="224"/>
    </row>
    <row r="20" spans="1:19" ht="3.95" customHeight="1" x14ac:dyDescent="0.2">
      <c r="A20" s="113"/>
      <c r="O20" s="96"/>
      <c r="P20" s="115"/>
      <c r="Q20" s="115"/>
      <c r="S20" s="110"/>
    </row>
    <row r="21" spans="1:19" ht="17.100000000000001" customHeight="1" x14ac:dyDescent="0.2">
      <c r="A21" s="113" t="s">
        <v>54</v>
      </c>
      <c r="B21" s="798" t="s">
        <v>258</v>
      </c>
      <c r="C21" s="798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110"/>
    </row>
    <row r="22" spans="1:19" ht="11.1" customHeight="1" x14ac:dyDescent="0.2">
      <c r="A22" s="113"/>
      <c r="B22" s="798"/>
      <c r="C22" s="798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8"/>
      <c r="Q22" s="798"/>
      <c r="R22" s="798"/>
      <c r="S22" s="110"/>
    </row>
    <row r="23" spans="1:19" ht="11.1" customHeight="1" x14ac:dyDescent="0.2">
      <c r="A23" s="113"/>
      <c r="B23" s="798"/>
      <c r="C23" s="798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110"/>
    </row>
    <row r="24" spans="1:19" ht="3.95" customHeight="1" x14ac:dyDescent="0.2">
      <c r="A24" s="113"/>
      <c r="E24" s="123"/>
      <c r="F24" s="123"/>
      <c r="G24" s="123"/>
      <c r="R24" s="95"/>
      <c r="S24" s="110"/>
    </row>
    <row r="25" spans="1:19" ht="17.100000000000001" customHeight="1" x14ac:dyDescent="0.2">
      <c r="A25" s="113" t="s">
        <v>54</v>
      </c>
      <c r="B25" s="798" t="s">
        <v>218</v>
      </c>
      <c r="C25" s="798"/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110"/>
    </row>
    <row r="26" spans="1:19" ht="11.1" customHeight="1" x14ac:dyDescent="0.2">
      <c r="A26" s="113"/>
      <c r="B26" s="798"/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110"/>
    </row>
    <row r="27" spans="1:19" ht="3.95" customHeight="1" x14ac:dyDescent="0.2">
      <c r="A27" s="113"/>
      <c r="E27" s="123"/>
      <c r="F27" s="123"/>
      <c r="G27" s="123"/>
      <c r="R27" s="95"/>
      <c r="S27" s="110"/>
    </row>
    <row r="28" spans="1:19" ht="15" customHeight="1" x14ac:dyDescent="0.2">
      <c r="A28" s="113" t="s">
        <v>54</v>
      </c>
      <c r="B28" s="95" t="s">
        <v>59</v>
      </c>
      <c r="O28" s="96"/>
      <c r="P28" s="115"/>
      <c r="Q28" s="115"/>
      <c r="S28" s="110"/>
    </row>
    <row r="29" spans="1:19" ht="3.95" customHeight="1" x14ac:dyDescent="0.2">
      <c r="A29" s="113"/>
      <c r="O29" s="96"/>
      <c r="P29" s="115"/>
      <c r="Q29" s="115"/>
      <c r="S29" s="110"/>
    </row>
    <row r="30" spans="1:19" ht="15" customHeight="1" x14ac:dyDescent="0.2">
      <c r="A30" s="113" t="s">
        <v>54</v>
      </c>
      <c r="B30" s="95" t="s">
        <v>93</v>
      </c>
      <c r="O30" s="96"/>
      <c r="P30" s="115"/>
      <c r="Q30" s="115"/>
      <c r="S30" s="110"/>
    </row>
    <row r="31" spans="1:19" ht="3.95" customHeight="1" x14ac:dyDescent="0.2">
      <c r="A31" s="113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S31" s="110"/>
    </row>
    <row r="32" spans="1:19" s="12" customFormat="1" ht="15" customHeight="1" x14ac:dyDescent="0.2">
      <c r="A32" s="219" t="s">
        <v>54</v>
      </c>
      <c r="B32" s="29" t="s">
        <v>86</v>
      </c>
      <c r="C32" s="29"/>
      <c r="D32" s="29"/>
      <c r="E32" s="29"/>
      <c r="F32" s="29"/>
      <c r="G32" s="29"/>
      <c r="H32" s="29"/>
      <c r="S32" s="28"/>
    </row>
    <row r="33" spans="1:25" s="12" customFormat="1" ht="3.95" customHeight="1" x14ac:dyDescent="0.2">
      <c r="A33" s="219"/>
      <c r="B33" s="220"/>
      <c r="C33" s="220"/>
      <c r="D33" s="220"/>
      <c r="E33" s="220"/>
      <c r="F33" s="220"/>
      <c r="G33" s="220"/>
      <c r="H33" s="220"/>
      <c r="S33" s="28"/>
    </row>
    <row r="34" spans="1:25" s="173" customFormat="1" ht="18" customHeight="1" x14ac:dyDescent="0.2">
      <c r="A34" s="221"/>
      <c r="B34" s="39"/>
      <c r="C34" s="40" t="s">
        <v>87</v>
      </c>
      <c r="D34" s="40"/>
      <c r="E34" s="40"/>
      <c r="F34" s="40"/>
      <c r="G34" s="40"/>
      <c r="H34" s="40"/>
      <c r="I34" s="40"/>
      <c r="J34" s="222"/>
      <c r="K34" s="222"/>
      <c r="L34" s="223"/>
      <c r="S34" s="224"/>
      <c r="T34" s="225"/>
      <c r="U34" s="225"/>
      <c r="V34" s="225"/>
    </row>
    <row r="35" spans="1:25" s="173" customFormat="1" ht="3.95" customHeight="1" x14ac:dyDescent="0.2">
      <c r="A35" s="221"/>
      <c r="B35" s="220"/>
      <c r="C35" s="220"/>
      <c r="D35" s="220"/>
      <c r="E35" s="220"/>
      <c r="F35" s="220"/>
      <c r="G35" s="220"/>
      <c r="H35" s="220"/>
      <c r="I35" s="220"/>
      <c r="J35" s="33"/>
      <c r="K35" s="33"/>
      <c r="L35" s="29"/>
      <c r="M35" s="226"/>
      <c r="S35" s="227"/>
    </row>
    <row r="36" spans="1:25" s="173" customFormat="1" ht="18" customHeight="1" x14ac:dyDescent="0.2">
      <c r="A36" s="221"/>
      <c r="B36" s="39"/>
      <c r="C36" s="40" t="s">
        <v>88</v>
      </c>
      <c r="D36" s="40"/>
      <c r="E36" s="40"/>
      <c r="F36" s="40"/>
      <c r="G36" s="40"/>
      <c r="H36" s="40"/>
      <c r="I36" s="40"/>
      <c r="J36" s="40"/>
      <c r="K36" s="222"/>
      <c r="L36" s="223"/>
      <c r="M36" s="226"/>
      <c r="S36" s="227"/>
    </row>
    <row r="37" spans="1:25" s="173" customFormat="1" ht="3.95" customHeight="1" x14ac:dyDescent="0.2">
      <c r="A37" s="221"/>
      <c r="B37" s="226"/>
      <c r="C37" s="9"/>
      <c r="D37" s="9"/>
      <c r="E37" s="9"/>
      <c r="F37" s="9"/>
      <c r="G37" s="9"/>
      <c r="H37" s="9"/>
      <c r="I37" s="9"/>
      <c r="J37" s="9"/>
      <c r="K37" s="9"/>
      <c r="L37" s="9"/>
      <c r="M37" s="226"/>
      <c r="S37" s="227"/>
    </row>
    <row r="38" spans="1:25" s="173" customFormat="1" ht="15" customHeight="1" x14ac:dyDescent="0.2">
      <c r="A38" s="221"/>
      <c r="B38" s="29" t="s">
        <v>94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S38" s="28"/>
    </row>
    <row r="39" spans="1:25" ht="3.95" customHeight="1" x14ac:dyDescent="0.2">
      <c r="A39" s="11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S39" s="110"/>
    </row>
    <row r="40" spans="1:25" s="117" customFormat="1" ht="15" customHeight="1" x14ac:dyDescent="0.2">
      <c r="A40" s="113" t="s">
        <v>54</v>
      </c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S40" s="119"/>
    </row>
    <row r="41" spans="1:25" s="117" customFormat="1" ht="3.95" customHeight="1" x14ac:dyDescent="0.2">
      <c r="A41" s="122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S41" s="119"/>
    </row>
    <row r="42" spans="1:25" s="117" customFormat="1" ht="18" customHeight="1" x14ac:dyDescent="0.2">
      <c r="A42" s="118"/>
      <c r="B42" s="39"/>
      <c r="C42" s="40" t="s">
        <v>57</v>
      </c>
      <c r="D42" s="40"/>
      <c r="E42" s="40"/>
      <c r="F42" s="41"/>
      <c r="H42" s="39"/>
      <c r="I42" s="40" t="s">
        <v>56</v>
      </c>
      <c r="J42" s="40"/>
      <c r="K42" s="40"/>
      <c r="L42" s="41"/>
      <c r="S42" s="121"/>
      <c r="T42" s="120"/>
      <c r="U42" s="120"/>
      <c r="V42" s="120"/>
      <c r="W42" s="120"/>
      <c r="X42" s="120"/>
      <c r="Y42" s="120"/>
    </row>
    <row r="43" spans="1:25" s="117" customFormat="1" ht="3.95" customHeight="1" x14ac:dyDescent="0.2">
      <c r="A43" s="118"/>
      <c r="B43" s="111"/>
      <c r="C43" s="101"/>
      <c r="D43" s="101"/>
      <c r="E43" s="101"/>
      <c r="F43" s="101"/>
      <c r="G43" s="111"/>
      <c r="H43" s="111"/>
      <c r="I43" s="111"/>
      <c r="J43" s="111"/>
      <c r="K43" s="111"/>
      <c r="L43" s="111"/>
      <c r="M43" s="111"/>
      <c r="S43" s="119"/>
    </row>
    <row r="44" spans="1:25" s="117" customFormat="1" ht="15" customHeight="1" x14ac:dyDescent="0.2">
      <c r="A44" s="118"/>
      <c r="B44" s="95" t="s">
        <v>55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S44" s="110"/>
    </row>
    <row r="45" spans="1:25" ht="3.95" customHeight="1" x14ac:dyDescent="0.2">
      <c r="A45" s="11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4"/>
      <c r="N45" s="114"/>
      <c r="O45" s="96"/>
      <c r="P45" s="115"/>
      <c r="Q45" s="115"/>
      <c r="S45" s="110"/>
    </row>
    <row r="46" spans="1:25" ht="17.100000000000001" customHeight="1" x14ac:dyDescent="0.2">
      <c r="A46" s="113" t="s">
        <v>54</v>
      </c>
      <c r="B46" s="798" t="s">
        <v>213</v>
      </c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110"/>
    </row>
    <row r="47" spans="1:25" ht="11.1" customHeight="1" x14ac:dyDescent="0.2">
      <c r="A47" s="113"/>
      <c r="B47" s="798"/>
      <c r="C47" s="798"/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98"/>
      <c r="R47" s="798"/>
      <c r="S47" s="110"/>
    </row>
    <row r="48" spans="1:25" ht="11.1" customHeight="1" x14ac:dyDescent="0.2">
      <c r="A48" s="113"/>
      <c r="B48" s="798"/>
      <c r="C48" s="798"/>
      <c r="D48" s="798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  <c r="S48" s="110"/>
    </row>
    <row r="49" spans="1:19" ht="3.95" customHeight="1" x14ac:dyDescent="0.2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0"/>
    </row>
    <row r="50" spans="1:19" s="12" customFormat="1" ht="17.100000000000001" customHeight="1" x14ac:dyDescent="0.2">
      <c r="A50" s="219" t="s">
        <v>54</v>
      </c>
      <c r="B50" s="799" t="s">
        <v>214</v>
      </c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28"/>
    </row>
    <row r="51" spans="1:19" s="12" customFormat="1" ht="11.1" customHeight="1" x14ac:dyDescent="0.2">
      <c r="A51" s="219"/>
      <c r="B51" s="799"/>
      <c r="C51" s="799"/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  <c r="P51" s="799"/>
      <c r="Q51" s="799"/>
      <c r="R51" s="799"/>
      <c r="S51" s="28"/>
    </row>
    <row r="52" spans="1:19" ht="3.95" customHeight="1" x14ac:dyDescent="0.2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0"/>
    </row>
    <row r="53" spans="1:19" ht="17.100000000000001" customHeight="1" x14ac:dyDescent="0.2">
      <c r="A53" s="113" t="s">
        <v>54</v>
      </c>
      <c r="B53" s="798" t="s">
        <v>215</v>
      </c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110"/>
    </row>
    <row r="54" spans="1:19" ht="11.1" customHeight="1" x14ac:dyDescent="0.2">
      <c r="A54" s="112"/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110"/>
    </row>
    <row r="55" spans="1:19" ht="3.95" customHeight="1" x14ac:dyDescent="0.2">
      <c r="A55" s="112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0"/>
    </row>
    <row r="56" spans="1:19" ht="14.1" customHeight="1" x14ac:dyDescent="0.2">
      <c r="A56" s="38"/>
      <c r="B56" s="21" t="s">
        <v>288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0"/>
    </row>
    <row r="57" spans="1:19" ht="3.95" customHeight="1" x14ac:dyDescent="0.2">
      <c r="A57" s="38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0"/>
    </row>
    <row r="58" spans="1:19" s="22" customFormat="1" ht="15.95" customHeight="1" x14ac:dyDescent="0.2">
      <c r="A58" s="640"/>
      <c r="B58" s="800"/>
      <c r="C58" s="801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2"/>
      <c r="S58" s="27"/>
    </row>
    <row r="59" spans="1:19" ht="15.95" customHeight="1" x14ac:dyDescent="0.2">
      <c r="A59" s="127"/>
      <c r="B59" s="803"/>
      <c r="C59" s="804"/>
      <c r="D59" s="804"/>
      <c r="E59" s="804"/>
      <c r="F59" s="804"/>
      <c r="G59" s="804"/>
      <c r="H59" s="804"/>
      <c r="I59" s="804"/>
      <c r="J59" s="804"/>
      <c r="K59" s="804"/>
      <c r="L59" s="804"/>
      <c r="M59" s="804"/>
      <c r="N59" s="804"/>
      <c r="O59" s="804"/>
      <c r="P59" s="804"/>
      <c r="Q59" s="804"/>
      <c r="R59" s="805"/>
      <c r="S59" s="110"/>
    </row>
    <row r="60" spans="1:19" ht="15.95" customHeight="1" x14ac:dyDescent="0.2">
      <c r="A60" s="112"/>
      <c r="B60" s="806"/>
      <c r="C60" s="807"/>
      <c r="D60" s="807"/>
      <c r="E60" s="807"/>
      <c r="F60" s="807"/>
      <c r="G60" s="807"/>
      <c r="H60" s="807"/>
      <c r="I60" s="807"/>
      <c r="J60" s="807"/>
      <c r="K60" s="807"/>
      <c r="L60" s="807"/>
      <c r="M60" s="807"/>
      <c r="N60" s="807"/>
      <c r="O60" s="807"/>
      <c r="P60" s="807"/>
      <c r="Q60" s="807"/>
      <c r="R60" s="808"/>
      <c r="S60" s="110"/>
    </row>
    <row r="61" spans="1:19" ht="3.95" customHeight="1" x14ac:dyDescent="0.2">
      <c r="A61" s="109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7"/>
      <c r="S61" s="106"/>
    </row>
    <row r="62" spans="1:19" ht="12" customHeight="1" x14ac:dyDescent="0.2"/>
    <row r="63" spans="1:19" ht="12" customHeight="1" x14ac:dyDescent="0.2"/>
    <row r="64" spans="1:19" s="104" customFormat="1" ht="12" customHeight="1" x14ac:dyDescent="0.2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</row>
    <row r="65" spans="1:19" s="22" customFormat="1" ht="12" customHeight="1" x14ac:dyDescent="0.2">
      <c r="A65" s="784"/>
      <c r="B65" s="784"/>
      <c r="C65" s="784"/>
      <c r="D65" s="784"/>
      <c r="E65" s="784"/>
      <c r="F65" s="784"/>
      <c r="G65" s="784"/>
      <c r="H65" s="784"/>
      <c r="I65" s="784"/>
      <c r="K65" s="785"/>
      <c r="L65" s="785"/>
      <c r="M65" s="785"/>
      <c r="N65" s="785"/>
      <c r="O65" s="785"/>
      <c r="P65" s="785"/>
      <c r="Q65" s="785"/>
      <c r="R65" s="785"/>
      <c r="S65" s="785"/>
    </row>
    <row r="66" spans="1:19" s="22" customFormat="1" ht="12" customHeight="1" x14ac:dyDescent="0.2">
      <c r="A66" s="783"/>
      <c r="B66" s="783"/>
      <c r="C66" s="783"/>
      <c r="D66" s="783"/>
      <c r="E66" s="783"/>
      <c r="F66" s="783"/>
      <c r="G66" s="783"/>
      <c r="H66" s="797">
        <f ca="1">IF('Seite 1'!$O$17="","",'Seite 1'!$O$17)</f>
        <v>44578</v>
      </c>
      <c r="I66" s="797"/>
      <c r="K66" s="786"/>
      <c r="L66" s="786"/>
      <c r="M66" s="786"/>
      <c r="N66" s="786"/>
      <c r="O66" s="786"/>
      <c r="P66" s="786"/>
      <c r="Q66" s="786"/>
      <c r="R66" s="786"/>
      <c r="S66" s="786"/>
    </row>
    <row r="67" spans="1:19" s="24" customFormat="1" ht="11.1" customHeight="1" x14ac:dyDescent="0.2">
      <c r="A67" s="23" t="s">
        <v>6</v>
      </c>
      <c r="B67" s="23"/>
      <c r="C67" s="23"/>
      <c r="D67" s="23"/>
      <c r="E67" s="23"/>
      <c r="F67" s="23"/>
      <c r="G67" s="23"/>
      <c r="H67" s="23"/>
      <c r="K67" s="23" t="s">
        <v>53</v>
      </c>
      <c r="L67" s="23"/>
      <c r="M67" s="23"/>
      <c r="N67" s="23"/>
      <c r="O67" s="23"/>
      <c r="P67" s="23"/>
      <c r="Q67" s="23"/>
      <c r="R67" s="23"/>
      <c r="S67" s="23"/>
    </row>
    <row r="68" spans="1:19" s="24" customFormat="1" ht="11.1" customHeight="1" x14ac:dyDescent="0.2">
      <c r="A68" s="228"/>
      <c r="B68" s="228"/>
      <c r="C68" s="228"/>
      <c r="D68" s="228"/>
      <c r="E68" s="228"/>
      <c r="F68" s="228"/>
      <c r="G68" s="228"/>
      <c r="H68" s="228"/>
      <c r="K68" s="228" t="s">
        <v>183</v>
      </c>
      <c r="L68" s="228"/>
      <c r="M68" s="228"/>
      <c r="N68" s="228"/>
      <c r="O68" s="228"/>
      <c r="P68" s="228"/>
      <c r="Q68" s="228"/>
      <c r="R68" s="228"/>
      <c r="S68" s="228"/>
    </row>
    <row r="69" spans="1:19" s="24" customFormat="1" ht="12.95" customHeight="1" x14ac:dyDescent="0.2">
      <c r="A69" s="496" t="s">
        <v>199</v>
      </c>
      <c r="B69" s="228"/>
      <c r="C69" s="228"/>
      <c r="D69" s="228"/>
      <c r="E69" s="228"/>
      <c r="F69" s="228"/>
      <c r="G69" s="228"/>
      <c r="H69" s="228"/>
      <c r="K69" s="228"/>
      <c r="L69" s="228"/>
      <c r="M69" s="228"/>
      <c r="N69" s="228"/>
      <c r="O69" s="228"/>
      <c r="P69" s="228"/>
      <c r="Q69" s="228"/>
      <c r="R69" s="228"/>
      <c r="S69" s="228"/>
    </row>
    <row r="70" spans="1:19" s="24" customFormat="1" ht="12.95" customHeight="1" x14ac:dyDescent="0.2">
      <c r="A70" s="21" t="s">
        <v>174</v>
      </c>
      <c r="B70" s="228"/>
      <c r="C70" s="228"/>
      <c r="D70" s="228"/>
      <c r="E70" s="228"/>
      <c r="F70" s="228"/>
      <c r="G70" s="228"/>
      <c r="H70" s="228"/>
      <c r="K70" s="228"/>
      <c r="L70" s="228"/>
      <c r="M70" s="228"/>
      <c r="N70" s="228"/>
      <c r="O70" s="228"/>
      <c r="P70" s="228"/>
      <c r="Q70" s="228"/>
      <c r="R70" s="228"/>
      <c r="S70" s="228"/>
    </row>
    <row r="71" spans="1:19" s="24" customFormat="1" ht="12.95" customHeight="1" x14ac:dyDescent="0.2">
      <c r="A71" s="21" t="s">
        <v>268</v>
      </c>
      <c r="B71" s="228"/>
      <c r="C71" s="228"/>
      <c r="D71" s="228"/>
      <c r="E71" s="228"/>
      <c r="F71" s="228"/>
      <c r="G71" s="228"/>
      <c r="H71" s="228"/>
      <c r="K71" s="228"/>
      <c r="L71" s="228"/>
      <c r="M71" s="228"/>
      <c r="N71" s="228"/>
      <c r="O71" s="228"/>
      <c r="P71" s="228"/>
      <c r="Q71" s="228"/>
      <c r="R71" s="228"/>
      <c r="S71" s="228"/>
    </row>
    <row r="72" spans="1:19" s="24" customFormat="1" ht="12.95" customHeight="1" x14ac:dyDescent="0.2">
      <c r="A72" s="21" t="s">
        <v>269</v>
      </c>
      <c r="B72" s="228"/>
      <c r="C72" s="228"/>
      <c r="D72" s="228"/>
      <c r="E72" s="228"/>
      <c r="F72" s="228"/>
      <c r="G72" s="228"/>
      <c r="H72" s="228"/>
      <c r="K72" s="228"/>
      <c r="L72" s="228"/>
      <c r="M72" s="228"/>
      <c r="N72" s="228"/>
      <c r="O72" s="228"/>
      <c r="P72" s="228"/>
      <c r="Q72" s="228"/>
      <c r="R72" s="228"/>
      <c r="S72" s="228"/>
    </row>
    <row r="73" spans="1:19" s="24" customFormat="1" ht="12.95" customHeight="1" x14ac:dyDescent="0.2">
      <c r="A73" s="21" t="s">
        <v>270</v>
      </c>
      <c r="B73" s="228"/>
      <c r="C73" s="228"/>
      <c r="D73" s="228"/>
      <c r="E73" s="228"/>
      <c r="F73" s="228"/>
      <c r="G73" s="228"/>
      <c r="H73" s="228"/>
      <c r="K73" s="228"/>
      <c r="L73" s="228"/>
      <c r="M73" s="228"/>
      <c r="N73" s="228"/>
      <c r="O73" s="228"/>
      <c r="P73" s="228"/>
      <c r="Q73" s="228"/>
      <c r="R73" s="228"/>
      <c r="S73" s="228"/>
    </row>
    <row r="74" spans="1:19" ht="3.95" customHeight="1" x14ac:dyDescent="0.2"/>
    <row r="75" spans="1:19" ht="3.95" customHeight="1" x14ac:dyDescent="0.2">
      <c r="A75" s="103"/>
      <c r="B75" s="103"/>
      <c r="C75" s="103"/>
      <c r="M75" s="102"/>
      <c r="N75" s="102"/>
      <c r="O75" s="102"/>
      <c r="P75" s="102"/>
      <c r="Q75" s="102"/>
      <c r="R75" s="102"/>
    </row>
    <row r="76" spans="1:19" ht="11.1" customHeight="1" x14ac:dyDescent="0.2">
      <c r="A76" s="101" t="s">
        <v>20</v>
      </c>
      <c r="B76" s="100" t="s">
        <v>184</v>
      </c>
      <c r="C76" s="100"/>
      <c r="D76" s="100"/>
      <c r="E76" s="100"/>
      <c r="F76" s="100"/>
      <c r="G76" s="100"/>
      <c r="H76" s="100"/>
      <c r="I76" s="100"/>
      <c r="J76" s="100"/>
      <c r="K76" s="98"/>
      <c r="L76" s="98"/>
      <c r="M76" s="97"/>
      <c r="N76" s="97"/>
      <c r="O76" s="97"/>
      <c r="P76" s="97"/>
      <c r="Q76" s="97"/>
      <c r="R76" s="97"/>
    </row>
    <row r="77" spans="1:19" ht="3.95" customHeight="1" x14ac:dyDescent="0.2">
      <c r="A77" s="99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7"/>
      <c r="N77" s="97"/>
      <c r="O77" s="97"/>
      <c r="P77" s="97"/>
      <c r="Q77" s="97"/>
      <c r="R77" s="97"/>
    </row>
    <row r="78" spans="1:19" ht="12" customHeight="1" x14ac:dyDescent="0.2">
      <c r="A78" s="2" t="str">
        <f>'Seite 1'!$A$66</f>
        <v>VWN Gründer - Gründernetzwerke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9" ht="12" customHeight="1" x14ac:dyDescent="0.2">
      <c r="A79" s="2" t="str">
        <f>'Seite 1'!$A$67</f>
        <v>Formularversion: V 1.5 vom 17.01.22</v>
      </c>
      <c r="R79" s="95"/>
    </row>
  </sheetData>
  <sheetProtection password="8067" sheet="1" objects="1" scenarios="1" selectLockedCells="1" autoFilter="0"/>
  <mergeCells count="18">
    <mergeCell ref="A65:I65"/>
    <mergeCell ref="K65:S65"/>
    <mergeCell ref="O1:S1"/>
    <mergeCell ref="A66:G66"/>
    <mergeCell ref="H66:I66"/>
    <mergeCell ref="K66:S66"/>
    <mergeCell ref="O2:S2"/>
    <mergeCell ref="O3:S3"/>
    <mergeCell ref="B21:R23"/>
    <mergeCell ref="B12:R13"/>
    <mergeCell ref="B25:R26"/>
    <mergeCell ref="B46:R48"/>
    <mergeCell ref="B50:R51"/>
    <mergeCell ref="B53:R54"/>
    <mergeCell ref="B58:R58"/>
    <mergeCell ref="B59:R59"/>
    <mergeCell ref="B60:R60"/>
    <mergeCell ref="O4:S4"/>
  </mergeCells>
  <conditionalFormatting sqref="O1:S4">
    <cfRule type="cellIs" dxfId="12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1</xdr:col>
                    <xdr:colOff>304800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9525</xdr:rowOff>
                  </from>
                  <to>
                    <xdr:col>7</xdr:col>
                    <xdr:colOff>304800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7" r:id="rId6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1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8" r:id="rId7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9525</xdr:rowOff>
                  </from>
                  <to>
                    <xdr:col>1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1" r:id="rId8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9525</xdr:rowOff>
                  </from>
                  <to>
                    <xdr:col>1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2" r:id="rId9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9525</xdr:rowOff>
                  </from>
                  <to>
                    <xdr:col>1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3" r:id="rId10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1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Normal="100" workbookViewId="0">
      <selection activeCell="A18" sqref="A18:I18"/>
    </sheetView>
  </sheetViews>
  <sheetFormatPr baseColWidth="10" defaultRowHeight="12.75" customHeight="1" x14ac:dyDescent="0.2"/>
  <cols>
    <col min="1" max="17" width="5.140625" style="646" customWidth="1"/>
    <col min="18" max="18" width="5.140625" style="649" customWidth="1"/>
    <col min="19" max="19" width="0.85546875" style="646" customWidth="1"/>
    <col min="20" max="16384" width="11.42578125" style="646"/>
  </cols>
  <sheetData>
    <row r="1" spans="1:19" ht="15" customHeight="1" x14ac:dyDescent="0.2">
      <c r="A1" s="645"/>
      <c r="N1" s="647" t="s">
        <v>191</v>
      </c>
      <c r="O1" s="811">
        <f>'Seite 1'!$O$18</f>
        <v>0</v>
      </c>
      <c r="P1" s="812"/>
      <c r="Q1" s="812"/>
      <c r="R1" s="812"/>
      <c r="S1" s="813"/>
    </row>
    <row r="2" spans="1:19" ht="15" customHeight="1" x14ac:dyDescent="0.2">
      <c r="A2" s="645"/>
      <c r="N2" s="647" t="s">
        <v>195</v>
      </c>
      <c r="O2" s="811" t="str">
        <f>'Seite 1'!$AD$12</f>
        <v/>
      </c>
      <c r="P2" s="812"/>
      <c r="Q2" s="812"/>
      <c r="R2" s="812"/>
      <c r="S2" s="814"/>
    </row>
    <row r="3" spans="1:19" ht="15" customHeight="1" x14ac:dyDescent="0.2">
      <c r="A3" s="645"/>
      <c r="N3" s="647" t="s">
        <v>194</v>
      </c>
      <c r="O3" s="815" t="str">
        <f>'Seite 1'!$AE$12</f>
        <v/>
      </c>
      <c r="P3" s="816"/>
      <c r="Q3" s="816"/>
      <c r="R3" s="816"/>
      <c r="S3" s="817"/>
    </row>
    <row r="4" spans="1:19" ht="15" customHeight="1" x14ac:dyDescent="0.2"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N4" s="648" t="s">
        <v>192</v>
      </c>
      <c r="O4" s="818">
        <f ca="1">'Seite 1'!$O$17</f>
        <v>44578</v>
      </c>
      <c r="P4" s="819"/>
      <c r="Q4" s="819"/>
      <c r="R4" s="819"/>
      <c r="S4" s="820"/>
    </row>
    <row r="5" spans="1:19" ht="5.0999999999999996" customHeight="1" x14ac:dyDescent="0.2"/>
    <row r="6" spans="1:19" s="653" customFormat="1" ht="15" customHeight="1" x14ac:dyDescent="0.2">
      <c r="A6" s="650" t="s">
        <v>297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2"/>
    </row>
    <row r="7" spans="1:19" ht="5.0999999999999996" customHeight="1" x14ac:dyDescent="0.2">
      <c r="A7" s="821" t="s">
        <v>298</v>
      </c>
      <c r="B7" s="822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3"/>
    </row>
    <row r="8" spans="1:19" ht="12" customHeight="1" x14ac:dyDescent="0.2">
      <c r="A8" s="824"/>
      <c r="B8" s="825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6"/>
    </row>
    <row r="9" spans="1:19" ht="12" customHeight="1" x14ac:dyDescent="0.2">
      <c r="A9" s="824"/>
      <c r="B9" s="825"/>
      <c r="C9" s="825"/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6"/>
    </row>
    <row r="10" spans="1:19" ht="12" customHeight="1" x14ac:dyDescent="0.2">
      <c r="A10" s="824"/>
      <c r="B10" s="825"/>
      <c r="C10" s="825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6"/>
    </row>
    <row r="11" spans="1:19" ht="12" customHeight="1" x14ac:dyDescent="0.2">
      <c r="A11" s="824"/>
      <c r="B11" s="825"/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6"/>
    </row>
    <row r="12" spans="1:19" ht="5.0999999999999996" customHeight="1" x14ac:dyDescent="0.2">
      <c r="A12" s="827"/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9"/>
    </row>
    <row r="13" spans="1:19" ht="12" customHeight="1" x14ac:dyDescent="0.2"/>
    <row r="14" spans="1:19" ht="12" customHeight="1" x14ac:dyDescent="0.2"/>
    <row r="15" spans="1:19" ht="12" customHeight="1" x14ac:dyDescent="0.2"/>
    <row r="16" spans="1:19" ht="12" customHeight="1" x14ac:dyDescent="0.2"/>
    <row r="17" spans="1:19" s="104" customFormat="1" ht="12" customHeight="1" x14ac:dyDescent="0.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9" s="22" customFormat="1" ht="12" customHeight="1" x14ac:dyDescent="0.2">
      <c r="A18" s="784"/>
      <c r="B18" s="784"/>
      <c r="C18" s="784"/>
      <c r="D18" s="784"/>
      <c r="E18" s="784"/>
      <c r="F18" s="784"/>
      <c r="G18" s="784"/>
      <c r="H18" s="784"/>
      <c r="I18" s="784"/>
      <c r="K18" s="785"/>
      <c r="L18" s="785"/>
      <c r="M18" s="785"/>
      <c r="N18" s="785"/>
      <c r="O18" s="785"/>
      <c r="P18" s="785"/>
      <c r="Q18" s="785"/>
      <c r="R18" s="785"/>
      <c r="S18" s="785"/>
    </row>
    <row r="19" spans="1:19" s="22" customFormat="1" ht="12" customHeight="1" x14ac:dyDescent="0.2">
      <c r="A19" s="783"/>
      <c r="B19" s="783"/>
      <c r="C19" s="783"/>
      <c r="D19" s="783"/>
      <c r="E19" s="783"/>
      <c r="F19" s="783"/>
      <c r="G19" s="783"/>
      <c r="H19" s="797">
        <f ca="1">IF('Seite 1'!$O$17="","",'Seite 1'!$O$17)</f>
        <v>44578</v>
      </c>
      <c r="I19" s="797"/>
      <c r="K19" s="786"/>
      <c r="L19" s="786"/>
      <c r="M19" s="786"/>
      <c r="N19" s="786"/>
      <c r="O19" s="786"/>
      <c r="P19" s="786"/>
      <c r="Q19" s="786"/>
      <c r="R19" s="786"/>
      <c r="S19" s="786"/>
    </row>
    <row r="20" spans="1:19" s="24" customFormat="1" ht="12" customHeight="1" x14ac:dyDescent="0.2">
      <c r="A20" s="23" t="s">
        <v>6</v>
      </c>
      <c r="B20" s="23"/>
      <c r="C20" s="23"/>
      <c r="D20" s="23"/>
      <c r="E20" s="23"/>
      <c r="F20" s="23"/>
      <c r="G20" s="23"/>
      <c r="H20" s="23"/>
      <c r="K20" s="23" t="s">
        <v>53</v>
      </c>
      <c r="L20" s="23"/>
      <c r="M20" s="23"/>
      <c r="N20" s="23"/>
      <c r="O20" s="23"/>
      <c r="P20" s="23"/>
      <c r="Q20" s="23"/>
      <c r="R20" s="23"/>
      <c r="S20" s="23"/>
    </row>
    <row r="21" spans="1:19" s="24" customFormat="1" ht="12" customHeight="1" x14ac:dyDescent="0.2">
      <c r="A21" s="228"/>
      <c r="B21" s="228"/>
      <c r="C21" s="228"/>
      <c r="D21" s="228"/>
      <c r="E21" s="228"/>
      <c r="F21" s="228"/>
      <c r="G21" s="228"/>
      <c r="H21" s="228"/>
      <c r="K21" s="228" t="s">
        <v>183</v>
      </c>
      <c r="L21" s="228"/>
      <c r="M21" s="228"/>
      <c r="N21" s="228"/>
      <c r="O21" s="228"/>
      <c r="P21" s="228"/>
      <c r="Q21" s="228"/>
      <c r="R21" s="228"/>
      <c r="S21" s="228"/>
    </row>
    <row r="22" spans="1:19" s="24" customFormat="1" ht="12" customHeight="1" x14ac:dyDescent="0.2">
      <c r="A22" s="228"/>
      <c r="B22" s="228"/>
      <c r="C22" s="228"/>
      <c r="D22" s="228"/>
      <c r="E22" s="228"/>
      <c r="F22" s="228"/>
      <c r="G22" s="228"/>
      <c r="H22" s="228"/>
      <c r="K22" s="228"/>
      <c r="L22" s="228"/>
      <c r="M22" s="228"/>
      <c r="N22" s="228"/>
      <c r="O22" s="228"/>
      <c r="P22" s="228"/>
      <c r="Q22" s="228"/>
      <c r="R22" s="228"/>
      <c r="S22" s="228"/>
    </row>
    <row r="23" spans="1:19" s="24" customFormat="1" ht="12" customHeight="1" x14ac:dyDescent="0.2">
      <c r="A23" s="228"/>
      <c r="B23" s="228"/>
      <c r="C23" s="228"/>
      <c r="D23" s="228"/>
      <c r="E23" s="228"/>
      <c r="F23" s="228"/>
      <c r="G23" s="228"/>
      <c r="H23" s="228"/>
      <c r="K23" s="228"/>
      <c r="L23" s="228"/>
      <c r="M23" s="228"/>
      <c r="N23" s="228"/>
      <c r="O23" s="228"/>
      <c r="P23" s="228"/>
      <c r="Q23" s="228"/>
      <c r="R23" s="228"/>
      <c r="S23" s="228"/>
    </row>
    <row r="24" spans="1:19" s="24" customFormat="1" ht="12" customHeight="1" x14ac:dyDescent="0.2">
      <c r="A24" s="228"/>
      <c r="B24" s="228"/>
      <c r="C24" s="228"/>
      <c r="D24" s="228"/>
      <c r="E24" s="228"/>
      <c r="F24" s="228"/>
      <c r="G24" s="228"/>
      <c r="H24" s="228"/>
      <c r="K24" s="228"/>
      <c r="L24" s="228"/>
      <c r="M24" s="228"/>
      <c r="N24" s="228"/>
      <c r="O24" s="228"/>
      <c r="P24" s="228"/>
      <c r="Q24" s="228"/>
      <c r="R24" s="228"/>
      <c r="S24" s="228"/>
    </row>
    <row r="25" spans="1:19" s="24" customFormat="1" ht="12" customHeight="1" x14ac:dyDescent="0.2">
      <c r="A25" s="228"/>
      <c r="B25" s="228"/>
      <c r="C25" s="228"/>
      <c r="D25" s="228"/>
      <c r="E25" s="228"/>
      <c r="F25" s="228"/>
      <c r="G25" s="228"/>
      <c r="H25" s="228"/>
      <c r="K25" s="228"/>
      <c r="L25" s="228"/>
      <c r="M25" s="228"/>
      <c r="N25" s="228"/>
      <c r="O25" s="228"/>
      <c r="P25" s="228"/>
      <c r="Q25" s="228"/>
      <c r="R25" s="228"/>
      <c r="S25" s="228"/>
    </row>
    <row r="26" spans="1:19" s="24" customFormat="1" ht="12" customHeight="1" x14ac:dyDescent="0.2">
      <c r="A26" s="228"/>
      <c r="B26" s="228"/>
      <c r="C26" s="228"/>
      <c r="D26" s="228"/>
      <c r="E26" s="228"/>
      <c r="F26" s="228"/>
      <c r="G26" s="228"/>
      <c r="H26" s="228"/>
      <c r="K26" s="228"/>
      <c r="L26" s="228"/>
      <c r="M26" s="228"/>
      <c r="N26" s="228"/>
      <c r="O26" s="228"/>
      <c r="P26" s="228"/>
      <c r="Q26" s="228"/>
      <c r="R26" s="228"/>
      <c r="S26" s="228"/>
    </row>
    <row r="27" spans="1:19" s="24" customFormat="1" ht="12" customHeight="1" x14ac:dyDescent="0.2">
      <c r="A27" s="228"/>
      <c r="B27" s="228"/>
      <c r="C27" s="228"/>
      <c r="D27" s="228"/>
      <c r="E27" s="228"/>
      <c r="F27" s="228"/>
      <c r="G27" s="228"/>
      <c r="H27" s="228"/>
      <c r="K27" s="228"/>
      <c r="L27" s="228"/>
      <c r="M27" s="228"/>
      <c r="N27" s="228"/>
      <c r="O27" s="228"/>
      <c r="P27" s="228"/>
      <c r="Q27" s="228"/>
      <c r="R27" s="228"/>
      <c r="S27" s="228"/>
    </row>
    <row r="28" spans="1:19" s="24" customFormat="1" ht="12" customHeight="1" x14ac:dyDescent="0.2">
      <c r="A28" s="228"/>
      <c r="B28" s="228"/>
      <c r="C28" s="228"/>
      <c r="D28" s="228"/>
      <c r="E28" s="228"/>
      <c r="F28" s="228"/>
      <c r="G28" s="228"/>
      <c r="H28" s="228"/>
      <c r="K28" s="228"/>
      <c r="L28" s="228"/>
      <c r="M28" s="228"/>
      <c r="N28" s="228"/>
      <c r="O28" s="228"/>
      <c r="P28" s="228"/>
      <c r="Q28" s="228"/>
      <c r="R28" s="228"/>
      <c r="S28" s="228"/>
    </row>
    <row r="29" spans="1:19" s="24" customFormat="1" ht="12" customHeight="1" x14ac:dyDescent="0.2">
      <c r="A29" s="228"/>
      <c r="B29" s="228"/>
      <c r="C29" s="228"/>
      <c r="D29" s="228"/>
      <c r="E29" s="228"/>
      <c r="F29" s="228"/>
      <c r="G29" s="228"/>
      <c r="H29" s="228"/>
      <c r="K29" s="228"/>
      <c r="L29" s="228"/>
      <c r="M29" s="228"/>
      <c r="N29" s="228"/>
      <c r="O29" s="228"/>
      <c r="P29" s="228"/>
      <c r="Q29" s="228"/>
      <c r="R29" s="228"/>
      <c r="S29" s="228"/>
    </row>
    <row r="30" spans="1:19" s="24" customFormat="1" ht="12" customHeight="1" x14ac:dyDescent="0.2">
      <c r="A30" s="228"/>
      <c r="B30" s="228"/>
      <c r="C30" s="228"/>
      <c r="D30" s="228"/>
      <c r="E30" s="228"/>
      <c r="F30" s="228"/>
      <c r="G30" s="228"/>
      <c r="H30" s="228"/>
      <c r="K30" s="228"/>
      <c r="L30" s="228"/>
      <c r="M30" s="228"/>
      <c r="N30" s="228"/>
      <c r="O30" s="228"/>
      <c r="P30" s="228"/>
      <c r="Q30" s="228"/>
      <c r="R30" s="228"/>
      <c r="S30" s="228"/>
    </row>
    <row r="31" spans="1:19" s="24" customFormat="1" ht="12" customHeight="1" x14ac:dyDescent="0.2">
      <c r="A31" s="228"/>
      <c r="B31" s="228"/>
      <c r="C31" s="228"/>
      <c r="D31" s="228"/>
      <c r="E31" s="228"/>
      <c r="F31" s="228"/>
      <c r="G31" s="228"/>
      <c r="H31" s="228"/>
      <c r="K31" s="228"/>
      <c r="L31" s="228"/>
      <c r="M31" s="228"/>
      <c r="N31" s="228"/>
      <c r="O31" s="228"/>
      <c r="P31" s="228"/>
      <c r="Q31" s="228"/>
      <c r="R31" s="228"/>
      <c r="S31" s="228"/>
    </row>
    <row r="32" spans="1:19" s="24" customFormat="1" ht="12" customHeight="1" x14ac:dyDescent="0.2">
      <c r="A32" s="228"/>
      <c r="B32" s="228"/>
      <c r="C32" s="228"/>
      <c r="D32" s="228"/>
      <c r="E32" s="228"/>
      <c r="F32" s="228"/>
      <c r="G32" s="228"/>
      <c r="H32" s="228"/>
      <c r="K32" s="228"/>
      <c r="L32" s="228"/>
      <c r="M32" s="228"/>
      <c r="N32" s="228"/>
      <c r="O32" s="228"/>
      <c r="P32" s="228"/>
      <c r="Q32" s="228"/>
      <c r="R32" s="228"/>
      <c r="S32" s="228"/>
    </row>
    <row r="33" spans="1:19" s="24" customFormat="1" ht="12" customHeight="1" x14ac:dyDescent="0.2">
      <c r="A33" s="228"/>
      <c r="B33" s="228"/>
      <c r="C33" s="228"/>
      <c r="D33" s="228"/>
      <c r="E33" s="228"/>
      <c r="F33" s="228"/>
      <c r="G33" s="228"/>
      <c r="H33" s="228"/>
      <c r="K33" s="228"/>
      <c r="L33" s="228"/>
      <c r="M33" s="228"/>
      <c r="N33" s="228"/>
      <c r="O33" s="228"/>
      <c r="P33" s="228"/>
      <c r="Q33" s="228"/>
      <c r="R33" s="228"/>
      <c r="S33" s="228"/>
    </row>
    <row r="34" spans="1:19" s="24" customFormat="1" ht="12" customHeight="1" x14ac:dyDescent="0.2">
      <c r="A34" s="228"/>
      <c r="B34" s="228"/>
      <c r="C34" s="228"/>
      <c r="D34" s="228"/>
      <c r="E34" s="228"/>
      <c r="F34" s="228"/>
      <c r="G34" s="228"/>
      <c r="H34" s="228"/>
      <c r="K34" s="228"/>
      <c r="L34" s="228"/>
      <c r="M34" s="228"/>
      <c r="N34" s="228"/>
      <c r="O34" s="228"/>
      <c r="P34" s="228"/>
      <c r="Q34" s="228"/>
      <c r="R34" s="228"/>
      <c r="S34" s="228"/>
    </row>
    <row r="35" spans="1:19" s="24" customFormat="1" ht="12" customHeight="1" x14ac:dyDescent="0.2">
      <c r="A35" s="228"/>
      <c r="B35" s="228"/>
      <c r="C35" s="228"/>
      <c r="D35" s="228"/>
      <c r="E35" s="228"/>
      <c r="F35" s="228"/>
      <c r="G35" s="228"/>
      <c r="H35" s="228"/>
      <c r="K35" s="228"/>
      <c r="L35" s="228"/>
      <c r="M35" s="228"/>
      <c r="N35" s="228"/>
      <c r="O35" s="228"/>
      <c r="P35" s="228"/>
      <c r="Q35" s="228"/>
      <c r="R35" s="228"/>
      <c r="S35" s="228"/>
    </row>
    <row r="36" spans="1:19" s="24" customFormat="1" ht="12" customHeight="1" x14ac:dyDescent="0.2">
      <c r="A36" s="228"/>
      <c r="B36" s="228"/>
      <c r="C36" s="228"/>
      <c r="D36" s="228"/>
      <c r="E36" s="228"/>
      <c r="F36" s="228"/>
      <c r="G36" s="228"/>
      <c r="H36" s="228"/>
      <c r="K36" s="228"/>
      <c r="L36" s="228"/>
      <c r="M36" s="228"/>
      <c r="N36" s="228"/>
      <c r="O36" s="228"/>
      <c r="P36" s="228"/>
      <c r="Q36" s="228"/>
      <c r="R36" s="228"/>
      <c r="S36" s="228"/>
    </row>
    <row r="37" spans="1:19" s="24" customFormat="1" ht="12" customHeight="1" x14ac:dyDescent="0.2">
      <c r="A37" s="228"/>
      <c r="B37" s="228"/>
      <c r="C37" s="228"/>
      <c r="D37" s="228"/>
      <c r="E37" s="228"/>
      <c r="F37" s="228"/>
      <c r="G37" s="228"/>
      <c r="H37" s="228"/>
      <c r="K37" s="228"/>
      <c r="L37" s="228"/>
      <c r="M37" s="228"/>
      <c r="N37" s="228"/>
      <c r="O37" s="228"/>
      <c r="P37" s="228"/>
      <c r="Q37" s="228"/>
      <c r="R37" s="228"/>
      <c r="S37" s="228"/>
    </row>
    <row r="38" spans="1:19" s="24" customFormat="1" ht="12" customHeight="1" x14ac:dyDescent="0.2">
      <c r="A38" s="228"/>
      <c r="B38" s="228"/>
      <c r="C38" s="228"/>
      <c r="D38" s="228"/>
      <c r="E38" s="228"/>
      <c r="F38" s="228"/>
      <c r="G38" s="228"/>
      <c r="H38" s="228"/>
      <c r="K38" s="228"/>
      <c r="L38" s="228"/>
      <c r="M38" s="228"/>
      <c r="N38" s="228"/>
      <c r="O38" s="228"/>
      <c r="P38" s="228"/>
      <c r="Q38" s="228"/>
      <c r="R38" s="228"/>
      <c r="S38" s="228"/>
    </row>
    <row r="39" spans="1:19" s="24" customFormat="1" ht="12" customHeight="1" x14ac:dyDescent="0.2">
      <c r="A39" s="228"/>
      <c r="B39" s="228"/>
      <c r="C39" s="228"/>
      <c r="D39" s="228"/>
      <c r="E39" s="228"/>
      <c r="F39" s="228"/>
      <c r="G39" s="228"/>
      <c r="H39" s="228"/>
      <c r="K39" s="228"/>
      <c r="L39" s="228"/>
      <c r="M39" s="228"/>
      <c r="N39" s="228"/>
      <c r="O39" s="228"/>
      <c r="P39" s="228"/>
      <c r="Q39" s="228"/>
      <c r="R39" s="228"/>
      <c r="S39" s="228"/>
    </row>
    <row r="40" spans="1:19" s="24" customFormat="1" ht="12" customHeight="1" x14ac:dyDescent="0.2">
      <c r="A40" s="228"/>
      <c r="B40" s="228"/>
      <c r="C40" s="228"/>
      <c r="D40" s="228"/>
      <c r="E40" s="228"/>
      <c r="F40" s="228"/>
      <c r="G40" s="228"/>
      <c r="H40" s="228"/>
      <c r="K40" s="228"/>
      <c r="L40" s="228"/>
      <c r="M40" s="228"/>
      <c r="N40" s="228"/>
      <c r="O40" s="228"/>
      <c r="P40" s="228"/>
      <c r="Q40" s="228"/>
      <c r="R40" s="228"/>
      <c r="S40" s="228"/>
    </row>
    <row r="41" spans="1:19" s="24" customFormat="1" ht="12" customHeight="1" x14ac:dyDescent="0.2">
      <c r="A41" s="228"/>
      <c r="B41" s="228"/>
      <c r="C41" s="228"/>
      <c r="D41" s="228"/>
      <c r="E41" s="228"/>
      <c r="F41" s="228"/>
      <c r="G41" s="228"/>
      <c r="H41" s="228"/>
      <c r="K41" s="228"/>
      <c r="L41" s="228"/>
      <c r="M41" s="228"/>
      <c r="N41" s="228"/>
      <c r="O41" s="228"/>
      <c r="P41" s="228"/>
      <c r="Q41" s="228"/>
      <c r="R41" s="228"/>
      <c r="S41" s="228"/>
    </row>
    <row r="42" spans="1:19" s="24" customFormat="1" ht="12" customHeight="1" x14ac:dyDescent="0.2">
      <c r="A42" s="228"/>
      <c r="B42" s="228"/>
      <c r="C42" s="228"/>
      <c r="D42" s="228"/>
      <c r="E42" s="228"/>
      <c r="F42" s="228"/>
      <c r="G42" s="228"/>
      <c r="H42" s="228"/>
      <c r="K42" s="228"/>
      <c r="L42" s="228"/>
      <c r="M42" s="228"/>
      <c r="N42" s="228"/>
      <c r="O42" s="228"/>
      <c r="P42" s="228"/>
      <c r="Q42" s="228"/>
      <c r="R42" s="228"/>
      <c r="S42" s="228"/>
    </row>
    <row r="43" spans="1:19" s="24" customFormat="1" ht="12" customHeight="1" x14ac:dyDescent="0.2">
      <c r="A43" s="228"/>
      <c r="B43" s="228"/>
      <c r="C43" s="228"/>
      <c r="D43" s="228"/>
      <c r="E43" s="228"/>
      <c r="F43" s="228"/>
      <c r="G43" s="228"/>
      <c r="H43" s="228"/>
      <c r="K43" s="228"/>
      <c r="L43" s="228"/>
      <c r="M43" s="228"/>
      <c r="N43" s="228"/>
      <c r="O43" s="228"/>
      <c r="P43" s="228"/>
      <c r="Q43" s="228"/>
      <c r="R43" s="228"/>
      <c r="S43" s="228"/>
    </row>
    <row r="44" spans="1:19" s="24" customFormat="1" ht="12" customHeight="1" x14ac:dyDescent="0.2">
      <c r="A44" s="228"/>
      <c r="B44" s="228"/>
      <c r="C44" s="228"/>
      <c r="D44" s="228"/>
      <c r="E44" s="228"/>
      <c r="F44" s="228"/>
      <c r="G44" s="228"/>
      <c r="H44" s="228"/>
      <c r="K44" s="228"/>
      <c r="L44" s="228"/>
      <c r="M44" s="228"/>
      <c r="N44" s="228"/>
      <c r="O44" s="228"/>
      <c r="P44" s="228"/>
      <c r="Q44" s="228"/>
      <c r="R44" s="228"/>
      <c r="S44" s="228"/>
    </row>
    <row r="45" spans="1:19" s="24" customFormat="1" ht="12" customHeight="1" x14ac:dyDescent="0.2">
      <c r="A45" s="228"/>
      <c r="B45" s="228"/>
      <c r="C45" s="228"/>
      <c r="D45" s="228"/>
      <c r="E45" s="228"/>
      <c r="F45" s="228"/>
      <c r="G45" s="228"/>
      <c r="H45" s="228"/>
      <c r="K45" s="228"/>
      <c r="L45" s="228"/>
      <c r="M45" s="228"/>
      <c r="N45" s="228"/>
      <c r="O45" s="228"/>
      <c r="P45" s="228"/>
      <c r="Q45" s="228"/>
      <c r="R45" s="228"/>
      <c r="S45" s="228"/>
    </row>
    <row r="46" spans="1:19" s="24" customFormat="1" ht="12" customHeight="1" x14ac:dyDescent="0.2">
      <c r="A46" s="228"/>
      <c r="B46" s="228"/>
      <c r="C46" s="228"/>
      <c r="D46" s="228"/>
      <c r="E46" s="228"/>
      <c r="F46" s="228"/>
      <c r="G46" s="228"/>
      <c r="H46" s="228"/>
      <c r="K46" s="228"/>
      <c r="L46" s="228"/>
      <c r="M46" s="228"/>
      <c r="N46" s="228"/>
      <c r="O46" s="228"/>
      <c r="P46" s="228"/>
      <c r="Q46" s="228"/>
      <c r="R46" s="228"/>
      <c r="S46" s="228"/>
    </row>
    <row r="47" spans="1:19" s="24" customFormat="1" ht="12" customHeight="1" x14ac:dyDescent="0.2">
      <c r="A47" s="228"/>
      <c r="B47" s="228"/>
      <c r="C47" s="228"/>
      <c r="D47" s="228"/>
      <c r="E47" s="228"/>
      <c r="F47" s="228"/>
      <c r="G47" s="228"/>
      <c r="H47" s="228"/>
      <c r="K47" s="228"/>
      <c r="L47" s="228"/>
      <c r="M47" s="228"/>
      <c r="N47" s="228"/>
      <c r="O47" s="228"/>
      <c r="P47" s="228"/>
      <c r="Q47" s="228"/>
      <c r="R47" s="228"/>
      <c r="S47" s="228"/>
    </row>
    <row r="48" spans="1:19" s="24" customFormat="1" ht="12" customHeight="1" x14ac:dyDescent="0.2">
      <c r="A48" s="228"/>
      <c r="B48" s="228"/>
      <c r="C48" s="228"/>
      <c r="D48" s="228"/>
      <c r="E48" s="228"/>
      <c r="F48" s="228"/>
      <c r="G48" s="228"/>
      <c r="H48" s="228"/>
      <c r="K48" s="228"/>
      <c r="L48" s="228"/>
      <c r="M48" s="228"/>
      <c r="N48" s="228"/>
      <c r="O48" s="228"/>
      <c r="P48" s="228"/>
      <c r="Q48" s="228"/>
      <c r="R48" s="228"/>
      <c r="S48" s="228"/>
    </row>
    <row r="49" spans="1:19" s="24" customFormat="1" ht="12" customHeight="1" x14ac:dyDescent="0.2">
      <c r="A49" s="228"/>
      <c r="B49" s="228"/>
      <c r="C49" s="228"/>
      <c r="D49" s="228"/>
      <c r="E49" s="228"/>
      <c r="F49" s="228"/>
      <c r="G49" s="228"/>
      <c r="H49" s="228"/>
      <c r="K49" s="228"/>
      <c r="L49" s="228"/>
      <c r="M49" s="228"/>
      <c r="N49" s="228"/>
      <c r="O49" s="228"/>
      <c r="P49" s="228"/>
      <c r="Q49" s="228"/>
      <c r="R49" s="228"/>
      <c r="S49" s="228"/>
    </row>
    <row r="50" spans="1:19" s="24" customFormat="1" ht="12" customHeight="1" x14ac:dyDescent="0.2">
      <c r="A50" s="228"/>
      <c r="B50" s="228"/>
      <c r="C50" s="228"/>
      <c r="D50" s="228"/>
      <c r="E50" s="228"/>
      <c r="F50" s="228"/>
      <c r="G50" s="228"/>
      <c r="H50" s="228"/>
      <c r="K50" s="228"/>
      <c r="L50" s="228"/>
      <c r="M50" s="228"/>
      <c r="N50" s="228"/>
      <c r="O50" s="228"/>
      <c r="P50" s="228"/>
      <c r="Q50" s="228"/>
      <c r="R50" s="228"/>
      <c r="S50" s="228"/>
    </row>
    <row r="51" spans="1:19" s="24" customFormat="1" ht="12" customHeight="1" x14ac:dyDescent="0.2">
      <c r="A51" s="228"/>
      <c r="B51" s="228"/>
      <c r="C51" s="228"/>
      <c r="D51" s="228"/>
      <c r="E51" s="228"/>
      <c r="F51" s="228"/>
      <c r="G51" s="228"/>
      <c r="H51" s="228"/>
      <c r="K51" s="228"/>
      <c r="L51" s="228"/>
      <c r="M51" s="228"/>
      <c r="N51" s="228"/>
      <c r="O51" s="228"/>
      <c r="P51" s="228"/>
      <c r="Q51" s="228"/>
      <c r="R51" s="228"/>
      <c r="S51" s="228"/>
    </row>
    <row r="52" spans="1:19" s="24" customFormat="1" ht="12" customHeight="1" x14ac:dyDescent="0.2">
      <c r="A52" s="228"/>
      <c r="B52" s="228"/>
      <c r="C52" s="228"/>
      <c r="D52" s="228"/>
      <c r="E52" s="228"/>
      <c r="F52" s="228"/>
      <c r="G52" s="228"/>
      <c r="H52" s="228"/>
      <c r="K52" s="228"/>
      <c r="L52" s="228"/>
      <c r="M52" s="228"/>
      <c r="N52" s="228"/>
      <c r="O52" s="228"/>
      <c r="P52" s="228"/>
      <c r="Q52" s="228"/>
      <c r="R52" s="228"/>
      <c r="S52" s="228"/>
    </row>
    <row r="53" spans="1:19" s="24" customFormat="1" ht="12" customHeight="1" x14ac:dyDescent="0.2">
      <c r="A53" s="228"/>
      <c r="B53" s="228"/>
      <c r="C53" s="228"/>
      <c r="D53" s="228"/>
      <c r="E53" s="228"/>
      <c r="F53" s="228"/>
      <c r="G53" s="228"/>
      <c r="H53" s="228"/>
      <c r="K53" s="228"/>
      <c r="L53" s="228"/>
      <c r="M53" s="228"/>
      <c r="N53" s="228"/>
      <c r="O53" s="228"/>
      <c r="P53" s="228"/>
      <c r="Q53" s="228"/>
      <c r="R53" s="228"/>
      <c r="S53" s="228"/>
    </row>
    <row r="54" spans="1:19" s="24" customFormat="1" ht="12" customHeight="1" x14ac:dyDescent="0.2">
      <c r="A54" s="228"/>
      <c r="B54" s="228"/>
      <c r="C54" s="228"/>
      <c r="D54" s="228"/>
      <c r="E54" s="228"/>
      <c r="F54" s="228"/>
      <c r="G54" s="228"/>
      <c r="H54" s="228"/>
      <c r="K54" s="228"/>
      <c r="L54" s="228"/>
      <c r="M54" s="228"/>
      <c r="N54" s="228"/>
      <c r="O54" s="228"/>
      <c r="P54" s="228"/>
      <c r="Q54" s="228"/>
      <c r="R54" s="228"/>
      <c r="S54" s="228"/>
    </row>
    <row r="55" spans="1:19" s="24" customFormat="1" ht="12" customHeight="1" x14ac:dyDescent="0.2">
      <c r="A55" s="228"/>
      <c r="B55" s="228"/>
      <c r="C55" s="228"/>
      <c r="D55" s="228"/>
      <c r="E55" s="228"/>
      <c r="F55" s="228"/>
      <c r="G55" s="228"/>
      <c r="H55" s="228"/>
      <c r="K55" s="228"/>
      <c r="L55" s="228"/>
      <c r="M55" s="228"/>
      <c r="N55" s="228"/>
      <c r="O55" s="228"/>
      <c r="P55" s="228"/>
      <c r="Q55" s="228"/>
      <c r="R55" s="228"/>
      <c r="S55" s="228"/>
    </row>
    <row r="56" spans="1:19" s="24" customFormat="1" ht="12" customHeight="1" x14ac:dyDescent="0.2">
      <c r="A56" s="228"/>
      <c r="B56" s="228"/>
      <c r="C56" s="228"/>
      <c r="D56" s="228"/>
      <c r="E56" s="228"/>
      <c r="F56" s="228"/>
      <c r="G56" s="228"/>
      <c r="H56" s="228"/>
      <c r="K56" s="228"/>
      <c r="L56" s="228"/>
      <c r="M56" s="228"/>
      <c r="N56" s="228"/>
      <c r="O56" s="228"/>
      <c r="P56" s="228"/>
      <c r="Q56" s="228"/>
      <c r="R56" s="228"/>
      <c r="S56" s="228"/>
    </row>
    <row r="57" spans="1:19" s="24" customFormat="1" ht="12" customHeight="1" x14ac:dyDescent="0.2">
      <c r="A57" s="228"/>
      <c r="B57" s="228"/>
      <c r="C57" s="228"/>
      <c r="D57" s="228"/>
      <c r="E57" s="228"/>
      <c r="F57" s="228"/>
      <c r="G57" s="228"/>
      <c r="H57" s="228"/>
      <c r="K57" s="228"/>
      <c r="L57" s="228"/>
      <c r="M57" s="228"/>
      <c r="N57" s="228"/>
      <c r="O57" s="228"/>
      <c r="P57" s="228"/>
      <c r="Q57" s="228"/>
      <c r="R57" s="228"/>
      <c r="S57" s="228"/>
    </row>
    <row r="58" spans="1:19" s="24" customFormat="1" ht="12" customHeight="1" x14ac:dyDescent="0.2">
      <c r="A58" s="228"/>
      <c r="B58" s="228"/>
      <c r="C58" s="228"/>
      <c r="D58" s="228"/>
      <c r="E58" s="228"/>
      <c r="F58" s="228"/>
      <c r="G58" s="228"/>
      <c r="H58" s="228"/>
      <c r="K58" s="228"/>
      <c r="L58" s="228"/>
      <c r="M58" s="228"/>
      <c r="N58" s="228"/>
      <c r="O58" s="228"/>
      <c r="P58" s="228"/>
      <c r="Q58" s="228"/>
      <c r="R58" s="228"/>
      <c r="S58" s="228"/>
    </row>
    <row r="59" spans="1:19" s="24" customFormat="1" ht="12" customHeight="1" x14ac:dyDescent="0.2">
      <c r="A59" s="228"/>
      <c r="B59" s="228"/>
      <c r="C59" s="228"/>
      <c r="D59" s="228"/>
      <c r="E59" s="228"/>
      <c r="F59" s="228"/>
      <c r="G59" s="228"/>
      <c r="H59" s="228"/>
      <c r="K59" s="228"/>
      <c r="L59" s="228"/>
      <c r="M59" s="228"/>
      <c r="N59" s="228"/>
      <c r="O59" s="228"/>
      <c r="P59" s="228"/>
      <c r="Q59" s="228"/>
      <c r="R59" s="228"/>
      <c r="S59" s="228"/>
    </row>
    <row r="60" spans="1:19" s="24" customFormat="1" ht="12" customHeight="1" x14ac:dyDescent="0.2">
      <c r="A60" s="228"/>
      <c r="B60" s="228"/>
      <c r="C60" s="228"/>
      <c r="D60" s="228"/>
      <c r="E60" s="228"/>
      <c r="F60" s="228"/>
      <c r="G60" s="228"/>
      <c r="H60" s="228"/>
      <c r="K60" s="228"/>
      <c r="L60" s="228"/>
      <c r="M60" s="228"/>
      <c r="N60" s="228"/>
      <c r="O60" s="228"/>
      <c r="P60" s="228"/>
      <c r="Q60" s="228"/>
      <c r="R60" s="228"/>
      <c r="S60" s="228"/>
    </row>
    <row r="61" spans="1:19" s="24" customFormat="1" ht="12" customHeight="1" x14ac:dyDescent="0.2">
      <c r="A61" s="228"/>
      <c r="B61" s="228"/>
      <c r="C61" s="228"/>
      <c r="D61" s="228"/>
      <c r="E61" s="228"/>
      <c r="F61" s="228"/>
      <c r="G61" s="228"/>
      <c r="H61" s="228"/>
      <c r="K61" s="228"/>
      <c r="L61" s="228"/>
      <c r="M61" s="228"/>
      <c r="N61" s="228"/>
      <c r="O61" s="228"/>
      <c r="P61" s="228"/>
      <c r="Q61" s="228"/>
      <c r="R61" s="228"/>
      <c r="S61" s="228"/>
    </row>
    <row r="62" spans="1:19" s="24" customFormat="1" ht="12" customHeight="1" x14ac:dyDescent="0.2">
      <c r="A62" s="228"/>
      <c r="B62" s="228"/>
      <c r="C62" s="228"/>
      <c r="D62" s="228"/>
      <c r="E62" s="228"/>
      <c r="F62" s="228"/>
      <c r="G62" s="228"/>
      <c r="H62" s="228"/>
      <c r="K62" s="228"/>
      <c r="L62" s="228"/>
      <c r="M62" s="228"/>
      <c r="N62" s="228"/>
      <c r="O62" s="228"/>
      <c r="P62" s="228"/>
      <c r="Q62" s="228"/>
      <c r="R62" s="228"/>
      <c r="S62" s="228"/>
    </row>
    <row r="63" spans="1:19" s="24" customFormat="1" ht="12" customHeight="1" x14ac:dyDescent="0.2">
      <c r="A63" s="228"/>
      <c r="B63" s="228"/>
      <c r="C63" s="228"/>
      <c r="D63" s="228"/>
      <c r="E63" s="228"/>
      <c r="F63" s="228"/>
      <c r="G63" s="228"/>
      <c r="H63" s="228"/>
      <c r="K63" s="228"/>
      <c r="L63" s="228"/>
      <c r="M63" s="228"/>
      <c r="N63" s="228"/>
      <c r="O63" s="228"/>
      <c r="P63" s="228"/>
      <c r="Q63" s="228"/>
      <c r="R63" s="228"/>
      <c r="S63" s="228"/>
    </row>
    <row r="64" spans="1:19" s="24" customFormat="1" ht="12" customHeight="1" x14ac:dyDescent="0.2">
      <c r="A64" s="228"/>
      <c r="B64" s="228"/>
      <c r="C64" s="228"/>
      <c r="D64" s="228"/>
      <c r="E64" s="228"/>
      <c r="F64" s="228"/>
      <c r="G64" s="228"/>
      <c r="H64" s="228"/>
      <c r="K64" s="228"/>
      <c r="L64" s="228"/>
      <c r="M64" s="228"/>
      <c r="N64" s="228"/>
      <c r="O64" s="228"/>
      <c r="P64" s="228"/>
      <c r="Q64" s="228"/>
      <c r="R64" s="228"/>
      <c r="S64" s="228"/>
    </row>
    <row r="65" spans="1:19" s="24" customFormat="1" ht="12" customHeight="1" x14ac:dyDescent="0.2">
      <c r="A65" s="228"/>
      <c r="B65" s="228"/>
      <c r="C65" s="228"/>
      <c r="D65" s="228"/>
      <c r="E65" s="228"/>
      <c r="F65" s="228"/>
      <c r="G65" s="228"/>
      <c r="H65" s="228"/>
      <c r="K65" s="228"/>
      <c r="L65" s="228"/>
      <c r="M65" s="228"/>
      <c r="N65" s="228"/>
      <c r="O65" s="228"/>
      <c r="P65" s="228"/>
      <c r="Q65" s="228"/>
      <c r="R65" s="228"/>
      <c r="S65" s="228"/>
    </row>
    <row r="66" spans="1:19" s="24" customFormat="1" ht="12" customHeight="1" x14ac:dyDescent="0.2">
      <c r="A66" s="228"/>
      <c r="B66" s="228"/>
      <c r="C66" s="228"/>
      <c r="D66" s="228"/>
      <c r="E66" s="228"/>
      <c r="F66" s="228"/>
      <c r="G66" s="228"/>
      <c r="H66" s="228"/>
      <c r="K66" s="228"/>
      <c r="L66" s="228"/>
      <c r="M66" s="228"/>
      <c r="N66" s="228"/>
      <c r="O66" s="228"/>
      <c r="P66" s="228"/>
      <c r="Q66" s="228"/>
      <c r="R66" s="228"/>
      <c r="S66" s="228"/>
    </row>
    <row r="67" spans="1:19" s="24" customFormat="1" ht="12" customHeight="1" x14ac:dyDescent="0.2">
      <c r="A67" s="228"/>
      <c r="B67" s="228"/>
      <c r="C67" s="228"/>
      <c r="D67" s="228"/>
      <c r="E67" s="228"/>
      <c r="F67" s="228"/>
      <c r="G67" s="228"/>
      <c r="H67" s="228"/>
      <c r="K67" s="228"/>
      <c r="L67" s="228"/>
      <c r="M67" s="228"/>
      <c r="N67" s="228"/>
      <c r="O67" s="228"/>
      <c r="P67" s="228"/>
      <c r="Q67" s="228"/>
      <c r="R67" s="228"/>
      <c r="S67" s="228"/>
    </row>
    <row r="68" spans="1:19" s="24" customFormat="1" ht="12" customHeight="1" x14ac:dyDescent="0.2">
      <c r="A68" s="228"/>
      <c r="B68" s="228"/>
      <c r="C68" s="228"/>
      <c r="D68" s="228"/>
      <c r="E68" s="228"/>
      <c r="F68" s="228"/>
      <c r="G68" s="228"/>
      <c r="H68" s="228"/>
      <c r="K68" s="228"/>
      <c r="L68" s="228"/>
      <c r="M68" s="228"/>
      <c r="N68" s="228"/>
      <c r="O68" s="228"/>
      <c r="P68" s="228"/>
      <c r="Q68" s="228"/>
      <c r="R68" s="228"/>
      <c r="S68" s="228"/>
    </row>
    <row r="69" spans="1:19" ht="12" customHeight="1" x14ac:dyDescent="0.2">
      <c r="A69" s="2" t="str">
        <f>'Seite 1'!$A$66</f>
        <v>VWN Gründer - Gründernetzwerke</v>
      </c>
      <c r="B69" s="654"/>
      <c r="C69" s="654"/>
      <c r="D69" s="654"/>
      <c r="E69" s="654"/>
      <c r="F69" s="654"/>
      <c r="G69" s="654"/>
      <c r="H69" s="654"/>
      <c r="I69" s="654"/>
      <c r="J69" s="654"/>
      <c r="K69" s="654"/>
      <c r="L69" s="654"/>
      <c r="M69" s="654"/>
      <c r="N69" s="654"/>
      <c r="O69" s="654"/>
      <c r="P69" s="654"/>
      <c r="Q69" s="654"/>
      <c r="R69" s="654"/>
    </row>
    <row r="70" spans="1:19" ht="12" customHeight="1" x14ac:dyDescent="0.2">
      <c r="A70" s="2" t="str">
        <f>'Seite 1'!$A$67</f>
        <v>Formularversion: V 1.5 vom 17.01.22</v>
      </c>
      <c r="R70" s="646"/>
    </row>
  </sheetData>
  <sheetProtection password="8067" sheet="1" objects="1" scenarios="1" selectLockedCells="1" autoFilter="0"/>
  <mergeCells count="10">
    <mergeCell ref="A19:G19"/>
    <mergeCell ref="H19:I19"/>
    <mergeCell ref="K19:S19"/>
    <mergeCell ref="O1:S1"/>
    <mergeCell ref="O2:S2"/>
    <mergeCell ref="O3:S3"/>
    <mergeCell ref="O4:S4"/>
    <mergeCell ref="A7:S12"/>
    <mergeCell ref="A18:I18"/>
    <mergeCell ref="K18:S18"/>
  </mergeCells>
  <conditionalFormatting sqref="O1:S4">
    <cfRule type="cellIs" dxfId="12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S75"/>
  <sheetViews>
    <sheetView showGridLines="0" zoomScaleNormal="100" workbookViewId="0">
      <selection activeCell="O1" sqref="O1:S1"/>
    </sheetView>
  </sheetViews>
  <sheetFormatPr baseColWidth="10" defaultRowHeight="12" customHeight="1" x14ac:dyDescent="0.2"/>
  <cols>
    <col min="1" max="18" width="5.140625" style="12" customWidth="1"/>
    <col min="19" max="19" width="0.85546875" style="12" customWidth="1"/>
    <col min="20" max="16384" width="11.42578125" style="12"/>
  </cols>
  <sheetData>
    <row r="1" spans="1:19" ht="15" customHeight="1" x14ac:dyDescent="0.2">
      <c r="I1" s="361"/>
      <c r="J1" s="361"/>
      <c r="K1" s="361"/>
      <c r="L1" s="361"/>
      <c r="M1" s="362"/>
      <c r="N1" s="135" t="s">
        <v>191</v>
      </c>
      <c r="O1" s="774">
        <f>'Seite 1'!$O$18</f>
        <v>0</v>
      </c>
      <c r="P1" s="775"/>
      <c r="Q1" s="775"/>
      <c r="R1" s="775"/>
      <c r="S1" s="796"/>
    </row>
    <row r="2" spans="1:19" ht="15" customHeight="1" x14ac:dyDescent="0.2">
      <c r="I2" s="361"/>
      <c r="J2" s="361"/>
      <c r="K2" s="361"/>
      <c r="L2" s="361"/>
      <c r="M2" s="362"/>
      <c r="N2" s="31" t="s">
        <v>195</v>
      </c>
      <c r="O2" s="774" t="str">
        <f>'Seite 1'!$AD$13</f>
        <v/>
      </c>
      <c r="P2" s="775"/>
      <c r="Q2" s="775"/>
      <c r="R2" s="775"/>
      <c r="S2" s="776"/>
    </row>
    <row r="3" spans="1:19" ht="15" customHeight="1" x14ac:dyDescent="0.2">
      <c r="I3" s="361"/>
      <c r="J3" s="361"/>
      <c r="K3" s="361"/>
      <c r="L3" s="361"/>
      <c r="M3" s="362"/>
      <c r="N3" s="31" t="s">
        <v>194</v>
      </c>
      <c r="O3" s="777" t="str">
        <f>'Seite 1'!$AE$13</f>
        <v/>
      </c>
      <c r="P3" s="778"/>
      <c r="Q3" s="778"/>
      <c r="R3" s="778"/>
      <c r="S3" s="779"/>
    </row>
    <row r="4" spans="1:19" ht="15" customHeight="1" x14ac:dyDescent="0.2">
      <c r="I4" s="361"/>
      <c r="J4" s="361"/>
      <c r="K4" s="361"/>
      <c r="L4" s="361"/>
      <c r="M4" s="362"/>
      <c r="N4" s="135" t="s">
        <v>192</v>
      </c>
      <c r="O4" s="780">
        <f ca="1">'Seite 1'!$O$17</f>
        <v>44578</v>
      </c>
      <c r="P4" s="809"/>
      <c r="Q4" s="809"/>
      <c r="R4" s="809"/>
      <c r="S4" s="810"/>
    </row>
    <row r="5" spans="1:19" ht="12" customHeight="1" x14ac:dyDescent="0.2">
      <c r="N5" s="363"/>
      <c r="O5" s="363"/>
      <c r="P5" s="363"/>
      <c r="Q5" s="363"/>
    </row>
    <row r="6" spans="1:19" s="8" customFormat="1" ht="15" customHeight="1" x14ac:dyDescent="0.2">
      <c r="A6" s="5" t="s">
        <v>174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ht="5.0999999999999996" customHeight="1" x14ac:dyDescent="0.2">
      <c r="A7" s="380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2"/>
      <c r="O7" s="382"/>
      <c r="P7" s="382"/>
      <c r="Q7" s="382"/>
      <c r="R7" s="381"/>
      <c r="S7" s="383"/>
    </row>
    <row r="8" spans="1:19" ht="12" customHeight="1" x14ac:dyDescent="0.2">
      <c r="A8" s="384" t="s">
        <v>259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6"/>
    </row>
    <row r="9" spans="1:19" ht="12" customHeight="1" x14ac:dyDescent="0.2">
      <c r="A9" s="384" t="s">
        <v>179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6"/>
    </row>
    <row r="10" spans="1:19" ht="12" customHeight="1" x14ac:dyDescent="0.2">
      <c r="A10" s="384" t="s">
        <v>180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6"/>
    </row>
    <row r="11" spans="1:19" ht="5.0999999999999996" customHeight="1" x14ac:dyDescent="0.2">
      <c r="A11" s="387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6"/>
    </row>
    <row r="12" spans="1:19" ht="12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/>
    </row>
    <row r="13" spans="1:19" ht="12" customHeight="1" x14ac:dyDescent="0.2">
      <c r="A13" s="364" t="s">
        <v>150</v>
      </c>
      <c r="B13" s="365"/>
      <c r="C13" s="365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S13" s="28"/>
    </row>
    <row r="14" spans="1:19" ht="5.0999999999999996" customHeight="1" x14ac:dyDescent="0.2">
      <c r="A14" s="364"/>
      <c r="B14" s="365"/>
      <c r="C14" s="365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S14" s="28"/>
    </row>
    <row r="15" spans="1:19" ht="5.0999999999999996" customHeight="1" x14ac:dyDescent="0.2">
      <c r="A15" s="369"/>
      <c r="B15" s="370"/>
      <c r="C15" s="370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2"/>
      <c r="O15" s="372"/>
      <c r="P15" s="372"/>
      <c r="Q15" s="372"/>
      <c r="R15" s="372"/>
      <c r="S15" s="373"/>
    </row>
    <row r="16" spans="1:19" ht="12" customHeight="1" x14ac:dyDescent="0.2">
      <c r="A16" s="36" t="s">
        <v>151</v>
      </c>
      <c r="E16" s="389" t="s">
        <v>155</v>
      </c>
      <c r="F16" s="29" t="s">
        <v>156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S16" s="28"/>
    </row>
    <row r="17" spans="1:19" ht="12" customHeight="1" x14ac:dyDescent="0.2">
      <c r="A17" s="36"/>
      <c r="E17" s="389" t="s">
        <v>155</v>
      </c>
      <c r="F17" s="29" t="s">
        <v>157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S17" s="28"/>
    </row>
    <row r="18" spans="1:19" ht="12" customHeight="1" x14ac:dyDescent="0.2">
      <c r="A18" s="36"/>
      <c r="E18" s="389" t="s">
        <v>155</v>
      </c>
      <c r="F18" s="29" t="s">
        <v>158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S18" s="28"/>
    </row>
    <row r="19" spans="1:19" ht="12" customHeight="1" x14ac:dyDescent="0.2">
      <c r="A19" s="36"/>
      <c r="E19" s="389" t="s">
        <v>155</v>
      </c>
      <c r="F19" s="29" t="s">
        <v>159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S19" s="28"/>
    </row>
    <row r="20" spans="1:19" ht="12" customHeight="1" x14ac:dyDescent="0.2">
      <c r="A20" s="36"/>
      <c r="E20" s="389" t="s">
        <v>155</v>
      </c>
      <c r="F20" s="29" t="s">
        <v>160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S20" s="28"/>
    </row>
    <row r="21" spans="1:19" ht="5.0999999999999996" customHeight="1" x14ac:dyDescent="0.2">
      <c r="A21" s="374"/>
      <c r="B21" s="375"/>
      <c r="C21" s="375"/>
      <c r="D21" s="375"/>
      <c r="E21" s="390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5"/>
      <c r="S21" s="377"/>
    </row>
    <row r="22" spans="1:19" ht="5.0999999999999996" customHeight="1" x14ac:dyDescent="0.2">
      <c r="A22" s="378"/>
      <c r="B22" s="372"/>
      <c r="C22" s="372"/>
      <c r="D22" s="379"/>
      <c r="E22" s="391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2"/>
      <c r="S22" s="373"/>
    </row>
    <row r="23" spans="1:19" ht="12" customHeight="1" x14ac:dyDescent="0.2">
      <c r="A23" s="36" t="s">
        <v>152</v>
      </c>
      <c r="E23" s="389" t="s">
        <v>155</v>
      </c>
      <c r="F23" s="29" t="s">
        <v>161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S23" s="28"/>
    </row>
    <row r="24" spans="1:19" ht="12" customHeight="1" x14ac:dyDescent="0.2">
      <c r="A24" s="36"/>
      <c r="E24" s="389" t="s">
        <v>155</v>
      </c>
      <c r="F24" s="29" t="s">
        <v>162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S24" s="28"/>
    </row>
    <row r="25" spans="1:19" ht="12" customHeight="1" x14ac:dyDescent="0.2">
      <c r="A25" s="36"/>
      <c r="E25" s="389" t="s">
        <v>155</v>
      </c>
      <c r="F25" s="29" t="s">
        <v>163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S25" s="28"/>
    </row>
    <row r="26" spans="1:19" ht="12" customHeight="1" x14ac:dyDescent="0.2">
      <c r="A26" s="36"/>
      <c r="E26" s="389"/>
      <c r="F26" s="29" t="s">
        <v>164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S26" s="28"/>
    </row>
    <row r="27" spans="1:19" ht="5.0999999999999996" customHeight="1" x14ac:dyDescent="0.2">
      <c r="A27" s="374"/>
      <c r="B27" s="375"/>
      <c r="C27" s="375"/>
      <c r="D27" s="376"/>
      <c r="E27" s="392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5"/>
      <c r="S27" s="377"/>
    </row>
    <row r="28" spans="1:19" ht="5.0999999999999996" customHeight="1" x14ac:dyDescent="0.2">
      <c r="A28" s="36"/>
      <c r="D28" s="29"/>
      <c r="E28" s="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28"/>
    </row>
    <row r="29" spans="1:19" ht="12" customHeight="1" x14ac:dyDescent="0.2">
      <c r="A29" s="36" t="s">
        <v>153</v>
      </c>
      <c r="E29" s="389" t="s">
        <v>155</v>
      </c>
      <c r="F29" s="29" t="s">
        <v>165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S29" s="28"/>
    </row>
    <row r="30" spans="1:19" ht="12" customHeight="1" x14ac:dyDescent="0.2">
      <c r="A30" s="36"/>
      <c r="E30" s="389"/>
      <c r="F30" s="29" t="s">
        <v>166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S30" s="28"/>
    </row>
    <row r="31" spans="1:19" ht="5.0999999999999996" customHeight="1" x14ac:dyDescent="0.2">
      <c r="A31" s="366"/>
      <c r="B31" s="18"/>
      <c r="C31" s="18"/>
      <c r="D31" s="18"/>
      <c r="E31" s="367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18"/>
      <c r="S31" s="19"/>
    </row>
    <row r="32" spans="1:19" ht="5.0999999999999996" customHeight="1" x14ac:dyDescent="0.2">
      <c r="A32" s="393"/>
      <c r="B32" s="381"/>
      <c r="C32" s="381"/>
      <c r="D32" s="381"/>
      <c r="E32" s="394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81"/>
      <c r="S32" s="383"/>
    </row>
    <row r="33" spans="1:19" ht="12" customHeight="1" x14ac:dyDescent="0.2">
      <c r="A33" s="396" t="s">
        <v>260</v>
      </c>
      <c r="B33" s="388"/>
      <c r="C33" s="388"/>
      <c r="D33" s="388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88"/>
      <c r="S33" s="386"/>
    </row>
    <row r="34" spans="1:19" ht="12" customHeight="1" x14ac:dyDescent="0.2">
      <c r="A34" s="396" t="s">
        <v>167</v>
      </c>
      <c r="B34" s="388"/>
      <c r="C34" s="388"/>
      <c r="D34" s="388"/>
      <c r="E34" s="397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88"/>
      <c r="S34" s="386"/>
    </row>
    <row r="35" spans="1:19" ht="5.0999999999999996" customHeight="1" x14ac:dyDescent="0.2">
      <c r="A35" s="399"/>
      <c r="B35" s="400"/>
      <c r="C35" s="400"/>
      <c r="D35" s="400"/>
      <c r="E35" s="401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0"/>
      <c r="S35" s="403"/>
    </row>
    <row r="36" spans="1:19" ht="12" customHeight="1" x14ac:dyDescent="0.2">
      <c r="A36" s="37"/>
      <c r="S36" s="28"/>
    </row>
    <row r="37" spans="1:19" ht="12" customHeight="1" x14ac:dyDescent="0.2">
      <c r="A37" s="37"/>
      <c r="S37" s="28"/>
    </row>
    <row r="38" spans="1:19" ht="12" customHeight="1" x14ac:dyDescent="0.2">
      <c r="A38" s="37"/>
      <c r="S38" s="28"/>
    </row>
    <row r="39" spans="1:19" ht="12" customHeight="1" x14ac:dyDescent="0.2">
      <c r="A39" s="37"/>
      <c r="S39" s="28"/>
    </row>
    <row r="40" spans="1:19" ht="12" customHeight="1" x14ac:dyDescent="0.2">
      <c r="A40" s="37"/>
      <c r="S40" s="28"/>
    </row>
    <row r="41" spans="1:19" ht="12" customHeight="1" x14ac:dyDescent="0.2">
      <c r="A41" s="37"/>
      <c r="S41" s="28"/>
    </row>
    <row r="42" spans="1:19" ht="12" customHeight="1" x14ac:dyDescent="0.2">
      <c r="A42" s="37"/>
      <c r="S42" s="28"/>
    </row>
    <row r="43" spans="1:19" ht="12" customHeight="1" x14ac:dyDescent="0.2">
      <c r="A43" s="37"/>
      <c r="S43" s="28"/>
    </row>
    <row r="44" spans="1:19" ht="12" customHeight="1" x14ac:dyDescent="0.2">
      <c r="A44" s="37"/>
      <c r="S44" s="28"/>
    </row>
    <row r="45" spans="1:19" ht="12" customHeight="1" x14ac:dyDescent="0.2">
      <c r="A45" s="37"/>
      <c r="S45" s="28"/>
    </row>
    <row r="46" spans="1:19" ht="12" customHeight="1" x14ac:dyDescent="0.2">
      <c r="A46" s="37"/>
      <c r="S46" s="28"/>
    </row>
    <row r="47" spans="1:19" ht="12" customHeight="1" x14ac:dyDescent="0.2">
      <c r="A47" s="37"/>
      <c r="S47" s="28"/>
    </row>
    <row r="48" spans="1:19" ht="12" customHeight="1" x14ac:dyDescent="0.2">
      <c r="A48" s="37"/>
      <c r="S48" s="28"/>
    </row>
    <row r="49" spans="1:19" ht="12" customHeight="1" x14ac:dyDescent="0.2">
      <c r="A49" s="37"/>
      <c r="S49" s="28"/>
    </row>
    <row r="50" spans="1:19" ht="12" customHeight="1" x14ac:dyDescent="0.2">
      <c r="A50" s="37"/>
      <c r="S50" s="28"/>
    </row>
    <row r="51" spans="1:19" ht="12" customHeight="1" x14ac:dyDescent="0.2">
      <c r="A51" s="37"/>
      <c r="S51" s="28"/>
    </row>
    <row r="52" spans="1:19" ht="12" customHeight="1" x14ac:dyDescent="0.2">
      <c r="A52" s="37"/>
      <c r="S52" s="28"/>
    </row>
    <row r="53" spans="1:19" ht="12" customHeight="1" x14ac:dyDescent="0.2">
      <c r="A53" s="37"/>
      <c r="S53" s="28"/>
    </row>
    <row r="54" spans="1:19" ht="12" customHeight="1" x14ac:dyDescent="0.2">
      <c r="A54" s="37"/>
      <c r="S54" s="28"/>
    </row>
    <row r="55" spans="1:19" ht="12" customHeight="1" x14ac:dyDescent="0.2">
      <c r="A55" s="37"/>
      <c r="S55" s="28"/>
    </row>
    <row r="56" spans="1:19" ht="12" customHeight="1" x14ac:dyDescent="0.2">
      <c r="A56" s="37"/>
      <c r="S56" s="28"/>
    </row>
    <row r="57" spans="1:19" ht="12" customHeight="1" x14ac:dyDescent="0.2">
      <c r="A57" s="37"/>
      <c r="S57" s="28"/>
    </row>
    <row r="58" spans="1:19" ht="12" customHeight="1" x14ac:dyDescent="0.2">
      <c r="A58" s="37"/>
      <c r="S58" s="28"/>
    </row>
    <row r="59" spans="1:19" ht="12" customHeight="1" x14ac:dyDescent="0.2">
      <c r="A59" s="37"/>
      <c r="S59" s="28"/>
    </row>
    <row r="60" spans="1:19" ht="12" customHeight="1" x14ac:dyDescent="0.2">
      <c r="A60" s="37"/>
      <c r="S60" s="28"/>
    </row>
    <row r="61" spans="1:19" ht="12" customHeight="1" x14ac:dyDescent="0.2">
      <c r="A61" s="37"/>
      <c r="S61" s="28"/>
    </row>
    <row r="62" spans="1:19" ht="12" customHeight="1" x14ac:dyDescent="0.2">
      <c r="A62" s="37"/>
      <c r="S62" s="28"/>
    </row>
    <row r="63" spans="1:19" ht="12" customHeight="1" x14ac:dyDescent="0.2">
      <c r="A63" s="37"/>
      <c r="S63" s="28"/>
    </row>
    <row r="64" spans="1:19" ht="12" customHeight="1" x14ac:dyDescent="0.2">
      <c r="A64" s="37"/>
      <c r="S64" s="28"/>
    </row>
    <row r="65" spans="1:19" ht="12" customHeight="1" x14ac:dyDescent="0.2">
      <c r="A65" s="37"/>
      <c r="S65" s="28"/>
    </row>
    <row r="66" spans="1:19" ht="12" customHeight="1" x14ac:dyDescent="0.2">
      <c r="A66" s="37"/>
      <c r="S66" s="28"/>
    </row>
    <row r="67" spans="1:19" ht="12" customHeight="1" x14ac:dyDescent="0.2">
      <c r="A67" s="37"/>
      <c r="S67" s="28"/>
    </row>
    <row r="68" spans="1:19" ht="12" customHeight="1" x14ac:dyDescent="0.2">
      <c r="A68" s="37"/>
      <c r="S68" s="28"/>
    </row>
    <row r="69" spans="1:19" ht="12" customHeight="1" x14ac:dyDescent="0.2">
      <c r="A69" s="37"/>
      <c r="S69" s="28"/>
    </row>
    <row r="70" spans="1:19" ht="12" customHeight="1" x14ac:dyDescent="0.2">
      <c r="A70" s="37"/>
      <c r="S70" s="28"/>
    </row>
    <row r="71" spans="1:19" ht="12" customHeight="1" x14ac:dyDescent="0.2">
      <c r="A71" s="830" t="s">
        <v>154</v>
      </c>
      <c r="B71" s="831"/>
      <c r="C71" s="831"/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28"/>
    </row>
    <row r="72" spans="1:19" ht="5.0999999999999996" customHeight="1" x14ac:dyDescent="0.2">
      <c r="A72" s="5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</row>
    <row r="74" spans="1:19" ht="12" customHeight="1" x14ac:dyDescent="0.2">
      <c r="A74" s="56" t="str">
        <f>'Seite 1'!$A$66</f>
        <v>VWN Gründer - Gründernetzwerke</v>
      </c>
      <c r="B74" s="56"/>
      <c r="C74" s="56"/>
    </row>
    <row r="75" spans="1:19" ht="12" customHeight="1" x14ac:dyDescent="0.2">
      <c r="A75" s="56" t="str">
        <f>'Seite 1'!$A$67</f>
        <v>Formularversion: V 1.5 vom 17.01.22</v>
      </c>
      <c r="B75" s="56"/>
      <c r="C75" s="56"/>
    </row>
  </sheetData>
  <sheetProtection password="8067" sheet="1" objects="1" scenarios="1" autoFilter="0"/>
  <mergeCells count="5">
    <mergeCell ref="A71:R71"/>
    <mergeCell ref="O1:S1"/>
    <mergeCell ref="O4:S4"/>
    <mergeCell ref="O2:S2"/>
    <mergeCell ref="O3:S3"/>
  </mergeCells>
  <conditionalFormatting sqref="O1:S4">
    <cfRule type="cellIs" dxfId="119" priority="5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3" tint="0.59999389629810485"/>
    <pageSetUpPr fitToPage="1"/>
  </sheetPr>
  <dimension ref="A1:Y571"/>
  <sheetViews>
    <sheetView showGridLines="0" topLeftCell="B18" zoomScaleNormal="100" zoomScaleSheetLayoutView="100" workbookViewId="0">
      <selection activeCell="U20" sqref="U20:V20"/>
    </sheetView>
  </sheetViews>
  <sheetFormatPr baseColWidth="10" defaultRowHeight="12" x14ac:dyDescent="0.2"/>
  <cols>
    <col min="1" max="1" width="5.7109375" style="199" hidden="1" customWidth="1"/>
    <col min="2" max="2" width="5.7109375" style="199" customWidth="1"/>
    <col min="3" max="5" width="12.7109375" style="199" customWidth="1"/>
    <col min="6" max="6" width="1.7109375" style="199" customWidth="1"/>
    <col min="7" max="7" width="12.7109375" style="199" customWidth="1"/>
    <col min="8" max="8" width="35.7109375" style="199" customWidth="1"/>
    <col min="9" max="9" width="5.7109375" style="199" customWidth="1"/>
    <col min="10" max="21" width="10.7109375" style="199" customWidth="1"/>
    <col min="22" max="22" width="12.7109375" style="199" customWidth="1"/>
    <col min="23" max="23" width="5.7109375" style="490" hidden="1" customWidth="1"/>
    <col min="24" max="25" width="11.42578125" style="54"/>
    <col min="26" max="16384" width="11.42578125" style="199"/>
  </cols>
  <sheetData>
    <row r="1" spans="1:23" ht="12" hidden="1" customHeight="1" x14ac:dyDescent="0.2">
      <c r="A1" s="327"/>
      <c r="B1" s="479" t="s">
        <v>97</v>
      </c>
      <c r="C1" s="479"/>
      <c r="D1" s="479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489"/>
    </row>
    <row r="2" spans="1:23" ht="12" hidden="1" customHeight="1" x14ac:dyDescent="0.2">
      <c r="A2" s="327"/>
      <c r="B2" s="479" t="s">
        <v>98</v>
      </c>
      <c r="C2" s="479"/>
      <c r="D2" s="479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489"/>
    </row>
    <row r="3" spans="1:23" ht="12" hidden="1" customHeight="1" x14ac:dyDescent="0.2">
      <c r="A3" s="327"/>
      <c r="B3" s="479" t="s">
        <v>99</v>
      </c>
      <c r="C3" s="479"/>
      <c r="D3" s="479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489"/>
    </row>
    <row r="4" spans="1:23" ht="12" hidden="1" customHeight="1" x14ac:dyDescent="0.2">
      <c r="A4" s="327"/>
      <c r="B4" s="482" t="s">
        <v>190</v>
      </c>
      <c r="C4" s="479"/>
      <c r="D4" s="479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489"/>
    </row>
    <row r="5" spans="1:23" ht="12" hidden="1" customHeight="1" x14ac:dyDescent="0.2">
      <c r="A5" s="327"/>
      <c r="B5" s="485" t="str">
        <f>"$B$18:$V$"&amp;LOOKUP(2,1/(W1:W570=1),ROW(W:W))</f>
        <v>$B$18:$V$30</v>
      </c>
      <c r="C5" s="613"/>
      <c r="D5" s="613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5"/>
      <c r="V5" s="285"/>
      <c r="W5" s="489"/>
    </row>
    <row r="6" spans="1:23" ht="12" hidden="1" customHeight="1" x14ac:dyDescent="0.2">
      <c r="A6" s="327"/>
      <c r="B6" s="482"/>
      <c r="C6" s="613"/>
      <c r="D6" s="613"/>
      <c r="E6" s="282"/>
      <c r="F6" s="282"/>
      <c r="G6" s="619" t="s">
        <v>271</v>
      </c>
      <c r="H6" s="620" t="s">
        <v>272</v>
      </c>
      <c r="I6" s="621">
        <f>IF(U19="",0.000000000001,VLOOKUP(U19,G7:H17,2,FALSE))</f>
        <v>9.9999999999999998E-13</v>
      </c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5"/>
      <c r="V6" s="285"/>
      <c r="W6" s="489"/>
    </row>
    <row r="7" spans="1:23" ht="12" hidden="1" customHeight="1" x14ac:dyDescent="0.2">
      <c r="A7" s="327"/>
      <c r="B7" s="482"/>
      <c r="C7" s="613"/>
      <c r="D7" s="613"/>
      <c r="E7" s="282"/>
      <c r="F7" s="282"/>
      <c r="G7" s="619" t="s">
        <v>273</v>
      </c>
      <c r="H7" s="620">
        <v>9.9999999999999998E-13</v>
      </c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5"/>
      <c r="V7" s="285"/>
      <c r="W7" s="489"/>
    </row>
    <row r="8" spans="1:23" ht="12" hidden="1" customHeight="1" x14ac:dyDescent="0.2">
      <c r="A8" s="327"/>
      <c r="B8" s="482"/>
      <c r="C8" s="613"/>
      <c r="D8" s="613"/>
      <c r="E8" s="282"/>
      <c r="F8" s="282"/>
      <c r="G8" s="619">
        <v>2014</v>
      </c>
      <c r="H8" s="622">
        <v>251</v>
      </c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5"/>
      <c r="V8" s="285"/>
      <c r="W8" s="489"/>
    </row>
    <row r="9" spans="1:23" ht="12" hidden="1" customHeight="1" x14ac:dyDescent="0.2">
      <c r="A9" s="327"/>
      <c r="B9" s="482"/>
      <c r="C9" s="613"/>
      <c r="D9" s="613"/>
      <c r="E9" s="282"/>
      <c r="F9" s="282"/>
      <c r="G9" s="619">
        <v>2015</v>
      </c>
      <c r="H9" s="622">
        <v>254</v>
      </c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5"/>
      <c r="V9" s="285"/>
      <c r="W9" s="489"/>
    </row>
    <row r="10" spans="1:23" ht="12" hidden="1" customHeight="1" x14ac:dyDescent="0.2">
      <c r="A10" s="327"/>
      <c r="B10" s="482"/>
      <c r="C10" s="613"/>
      <c r="D10" s="613"/>
      <c r="E10" s="282"/>
      <c r="F10" s="282"/>
      <c r="G10" s="619">
        <v>2016</v>
      </c>
      <c r="H10" s="622">
        <v>253</v>
      </c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5"/>
      <c r="V10" s="285"/>
      <c r="W10" s="489"/>
    </row>
    <row r="11" spans="1:23" ht="12" hidden="1" customHeight="1" x14ac:dyDescent="0.2">
      <c r="A11" s="327"/>
      <c r="B11" s="482"/>
      <c r="C11" s="613"/>
      <c r="D11" s="613"/>
      <c r="E11" s="282"/>
      <c r="F11" s="282"/>
      <c r="G11" s="619">
        <v>2017</v>
      </c>
      <c r="H11" s="622">
        <v>251</v>
      </c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5"/>
      <c r="V11" s="285"/>
      <c r="W11" s="489"/>
    </row>
    <row r="12" spans="1:23" ht="12" hidden="1" customHeight="1" x14ac:dyDescent="0.2">
      <c r="A12" s="327"/>
      <c r="B12" s="482"/>
      <c r="C12" s="613"/>
      <c r="D12" s="613"/>
      <c r="E12" s="282"/>
      <c r="F12" s="282"/>
      <c r="G12" s="619">
        <v>2018</v>
      </c>
      <c r="H12" s="622">
        <v>251</v>
      </c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5"/>
      <c r="V12" s="285"/>
      <c r="W12" s="489"/>
    </row>
    <row r="13" spans="1:23" ht="12" hidden="1" customHeight="1" x14ac:dyDescent="0.2">
      <c r="A13" s="327"/>
      <c r="B13" s="482"/>
      <c r="C13" s="613"/>
      <c r="D13" s="613"/>
      <c r="E13" s="282"/>
      <c r="F13" s="282"/>
      <c r="G13" s="619">
        <v>2019</v>
      </c>
      <c r="H13" s="657">
        <v>250</v>
      </c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5"/>
      <c r="V13" s="285"/>
      <c r="W13" s="489"/>
    </row>
    <row r="14" spans="1:23" ht="12" hidden="1" customHeight="1" x14ac:dyDescent="0.2">
      <c r="A14" s="327"/>
      <c r="B14" s="482"/>
      <c r="C14" s="613"/>
      <c r="D14" s="613"/>
      <c r="E14" s="282"/>
      <c r="F14" s="282"/>
      <c r="G14" s="619">
        <v>2020</v>
      </c>
      <c r="H14" s="622">
        <v>255</v>
      </c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5"/>
      <c r="V14" s="285"/>
      <c r="W14" s="489"/>
    </row>
    <row r="15" spans="1:23" ht="12" hidden="1" customHeight="1" x14ac:dyDescent="0.2">
      <c r="A15" s="327"/>
      <c r="B15" s="482"/>
      <c r="C15" s="613"/>
      <c r="D15" s="613"/>
      <c r="E15" s="282"/>
      <c r="F15" s="282"/>
      <c r="G15" s="619">
        <v>2021</v>
      </c>
      <c r="H15" s="657">
        <v>255</v>
      </c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5"/>
      <c r="V15" s="285"/>
      <c r="W15" s="489"/>
    </row>
    <row r="16" spans="1:23" ht="12" hidden="1" customHeight="1" x14ac:dyDescent="0.2">
      <c r="A16" s="327"/>
      <c r="B16" s="482"/>
      <c r="C16" s="613"/>
      <c r="D16" s="613"/>
      <c r="E16" s="282"/>
      <c r="F16" s="282"/>
      <c r="G16" s="619">
        <v>2022</v>
      </c>
      <c r="H16" s="657">
        <v>252</v>
      </c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5"/>
      <c r="V16" s="285"/>
      <c r="W16" s="489"/>
    </row>
    <row r="17" spans="1:25" ht="12" hidden="1" customHeight="1" x14ac:dyDescent="0.2">
      <c r="A17" s="327"/>
      <c r="B17" s="482"/>
      <c r="C17" s="479"/>
      <c r="D17" s="479"/>
      <c r="E17" s="282"/>
      <c r="F17" s="282"/>
      <c r="G17" s="619">
        <v>2023</v>
      </c>
      <c r="H17" s="657">
        <v>250</v>
      </c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5"/>
      <c r="V17" s="285"/>
      <c r="W17" s="489"/>
    </row>
    <row r="18" spans="1:25" ht="15" customHeight="1" x14ac:dyDescent="0.2">
      <c r="A18" s="327"/>
      <c r="B18" s="337" t="str">
        <f>'Seite 2 ZN'!$A$14</f>
        <v>1.</v>
      </c>
      <c r="C18" s="336" t="str">
        <f>'Seite 2 ZN'!$B$14</f>
        <v>Ausgaben für Personal</v>
      </c>
      <c r="D18" s="172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T18" s="31" t="s">
        <v>191</v>
      </c>
      <c r="U18" s="774">
        <f>'Seite 1'!$O$18</f>
        <v>0</v>
      </c>
      <c r="V18" s="776"/>
      <c r="W18" s="489"/>
    </row>
    <row r="19" spans="1:25" ht="15" customHeight="1" x14ac:dyDescent="0.2">
      <c r="A19" s="327"/>
      <c r="B19" s="334" t="str">
        <f>'Seite 2 ZN'!$A$15</f>
        <v>1.1</v>
      </c>
      <c r="C19" s="335" t="str">
        <f>'Seite 2 ZN'!$B$15</f>
        <v>Arbeitsentgelte (AN-Brutto)</v>
      </c>
      <c r="D19" s="171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T19" s="31" t="s">
        <v>193</v>
      </c>
      <c r="U19" s="774" t="str">
        <f>'Seite 1'!$AD$14</f>
        <v/>
      </c>
      <c r="V19" s="776"/>
      <c r="W19" s="489"/>
      <c r="Y19" s="199"/>
    </row>
    <row r="20" spans="1:25" ht="15" customHeight="1" x14ac:dyDescent="0.2">
      <c r="A20" s="327"/>
      <c r="B20" s="334" t="str">
        <f>'Seite 2 ZN'!$A$16</f>
        <v>1.2</v>
      </c>
      <c r="C20" s="199" t="str">
        <f>'Seite 2 ZN'!$B$16</f>
        <v>Pauschale für Sozialabgaben inkl. Berufsgenossenschaft</v>
      </c>
      <c r="D20" s="171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T20" s="31" t="s">
        <v>194</v>
      </c>
      <c r="U20" s="777" t="str">
        <f>'Seite 1'!$AE$14</f>
        <v/>
      </c>
      <c r="V20" s="779"/>
      <c r="W20" s="489"/>
      <c r="Y20" s="199"/>
    </row>
    <row r="21" spans="1:25" ht="15" customHeight="1" x14ac:dyDescent="0.2">
      <c r="A21" s="327"/>
      <c r="D21" s="171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T21" s="135" t="s">
        <v>192</v>
      </c>
      <c r="U21" s="780">
        <f ca="1">'Seite 1'!$O$17</f>
        <v>44578</v>
      </c>
      <c r="V21" s="782"/>
      <c r="W21" s="489"/>
      <c r="Y21" s="199"/>
    </row>
    <row r="22" spans="1:25" ht="15" customHeight="1" x14ac:dyDescent="0.2">
      <c r="A22" s="327"/>
      <c r="U22" s="141"/>
      <c r="V22" s="141" t="str">
        <f>'Seite 1'!$A$66</f>
        <v>VWN Gründer - Gründernetzwerke</v>
      </c>
      <c r="W22" s="489"/>
    </row>
    <row r="23" spans="1:25" ht="15" customHeight="1" x14ac:dyDescent="0.2">
      <c r="A23" s="327"/>
      <c r="U23" s="142"/>
      <c r="V23" s="142" t="str">
        <f>'Seite 1'!$A$67</f>
        <v>Formularversion: V 1.5 vom 17.01.22</v>
      </c>
      <c r="W23" s="489"/>
    </row>
    <row r="24" spans="1:25" ht="18" customHeight="1" x14ac:dyDescent="0.2">
      <c r="A24" s="327"/>
      <c r="B24" s="295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323" t="str">
        <f>C19</f>
        <v>Arbeitsentgelte (AN-Brutto)</v>
      </c>
      <c r="Q24" s="206"/>
      <c r="R24" s="206"/>
      <c r="S24" s="206"/>
      <c r="T24" s="205"/>
      <c r="U24" s="206"/>
      <c r="V24" s="235">
        <f>SUMPRODUCT((G31:G570="projektbezogenes Arbeitsentgelt (AN-Brutto)")*ROUND(V31:V570,2))</f>
        <v>0</v>
      </c>
      <c r="W24" s="489"/>
    </row>
    <row r="25" spans="1:25" ht="5.0999999999999996" customHeight="1" x14ac:dyDescent="0.2">
      <c r="A25" s="327"/>
      <c r="V25" s="236"/>
      <c r="W25" s="489"/>
    </row>
    <row r="26" spans="1:25" s="236" customFormat="1" ht="18" customHeight="1" x14ac:dyDescent="0.2">
      <c r="A26" s="328"/>
      <c r="B26" s="295"/>
      <c r="C26" s="204"/>
      <c r="D26" s="204"/>
      <c r="E26" s="204"/>
      <c r="F26" s="204"/>
      <c r="G26" s="206"/>
      <c r="H26" s="206"/>
      <c r="I26" s="206"/>
      <c r="J26" s="207"/>
      <c r="K26" s="207"/>
      <c r="L26" s="207"/>
      <c r="M26" s="207"/>
      <c r="N26" s="207"/>
      <c r="O26" s="204"/>
      <c r="P26" s="523" t="str">
        <f>C20</f>
        <v>Pauschale für Sozialabgaben inkl. Berufsgenossenschaft</v>
      </c>
      <c r="Q26" s="206"/>
      <c r="R26" s="206"/>
      <c r="S26" s="206"/>
      <c r="T26" s="205"/>
      <c r="U26" s="322">
        <v>0.20175000000000001</v>
      </c>
      <c r="V26" s="235">
        <f>SUMPRODUCT((G31:G570=P26)*ROUND(V31:V570,2))</f>
        <v>0</v>
      </c>
      <c r="W26" s="489"/>
      <c r="X26" s="54"/>
      <c r="Y26" s="54"/>
    </row>
    <row r="27" spans="1:25" ht="12" customHeight="1" x14ac:dyDescent="0.2">
      <c r="A27" s="327"/>
      <c r="W27" s="489"/>
    </row>
    <row r="28" spans="1:25" ht="15" customHeight="1" x14ac:dyDescent="0.2">
      <c r="A28" s="327"/>
      <c r="B28" s="180" t="str">
        <f ca="1">CONCATENATE("Belegliste¹ für Ausgabenart ",$B$19," ",$C$19," und ",B20," ",C20," - Aktenzeichen ",IF($U$18=0,"__________",$U$18)," - Nachweis vom ",IF($U$21=0,"_________",TEXT($U$21,"TT.MM.JJJJ")))</f>
        <v>Belegliste¹ für Ausgabenart 1.1 Arbeitsentgelte (AN-Brutto) und 1.2 Pauschale für Sozialabgaben inkl. Berufsgenossenschaft - Aktenzeichen __________ - Nachweis vom 17.01.2022</v>
      </c>
      <c r="C28" s="180"/>
      <c r="D28" s="180"/>
      <c r="W28" s="489"/>
    </row>
    <row r="29" spans="1:25" ht="5.0999999999999996" customHeight="1" x14ac:dyDescent="0.2">
      <c r="A29" s="327"/>
      <c r="W29" s="489"/>
    </row>
    <row r="30" spans="1:25" ht="24" customHeight="1" thickBot="1" x14ac:dyDescent="0.25">
      <c r="A30" s="327"/>
      <c r="B30" s="837" t="s">
        <v>112</v>
      </c>
      <c r="C30" s="838"/>
      <c r="D30" s="838"/>
      <c r="E30" s="838"/>
      <c r="F30" s="839"/>
      <c r="G30" s="834" t="s">
        <v>115</v>
      </c>
      <c r="H30" s="835"/>
      <c r="I30" s="836"/>
      <c r="J30" s="267" t="str">
        <f>IF(OR($U$19="",$U$19="____",$U$19=0),"",DATE($U$19,COLUMN()-9,1))</f>
        <v/>
      </c>
      <c r="K30" s="267" t="str">
        <f t="shared" ref="K30:U30" si="0">IF(OR($U$19="",$U$19="____",$U$19=0),"",DATE($U$19,COLUMN()-9,1))</f>
        <v/>
      </c>
      <c r="L30" s="267" t="str">
        <f t="shared" si="0"/>
        <v/>
      </c>
      <c r="M30" s="267" t="str">
        <f t="shared" si="0"/>
        <v/>
      </c>
      <c r="N30" s="267" t="str">
        <f t="shared" si="0"/>
        <v/>
      </c>
      <c r="O30" s="267" t="str">
        <f t="shared" si="0"/>
        <v/>
      </c>
      <c r="P30" s="267" t="str">
        <f t="shared" si="0"/>
        <v/>
      </c>
      <c r="Q30" s="267" t="str">
        <f t="shared" si="0"/>
        <v/>
      </c>
      <c r="R30" s="267" t="str">
        <f t="shared" si="0"/>
        <v/>
      </c>
      <c r="S30" s="267" t="str">
        <f t="shared" si="0"/>
        <v/>
      </c>
      <c r="T30" s="267" t="str">
        <f t="shared" si="0"/>
        <v/>
      </c>
      <c r="U30" s="267" t="str">
        <f t="shared" si="0"/>
        <v/>
      </c>
      <c r="V30" s="268" t="s">
        <v>118</v>
      </c>
      <c r="W30" s="489">
        <v>1</v>
      </c>
    </row>
    <row r="31" spans="1:25" ht="15" customHeight="1" thickTop="1" x14ac:dyDescent="0.2">
      <c r="A31" s="327"/>
      <c r="B31" s="244"/>
      <c r="C31" s="236"/>
      <c r="D31" s="236"/>
      <c r="E31" s="236"/>
      <c r="F31" s="245"/>
      <c r="G31" s="262" t="s">
        <v>142</v>
      </c>
      <c r="H31" s="263"/>
      <c r="I31" s="264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6"/>
      <c r="W31" s="489"/>
    </row>
    <row r="32" spans="1:25" ht="15" customHeight="1" x14ac:dyDescent="0.2">
      <c r="A32" s="327"/>
      <c r="B32" s="251" t="s">
        <v>5</v>
      </c>
      <c r="C32" s="236"/>
      <c r="D32" s="832"/>
      <c r="E32" s="833"/>
      <c r="F32" s="246"/>
      <c r="G32" s="237" t="s">
        <v>64</v>
      </c>
      <c r="H32" s="253"/>
      <c r="I32" s="238"/>
      <c r="J32" s="623"/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248"/>
      <c r="W32" s="489"/>
    </row>
    <row r="33" spans="1:23" ht="15" customHeight="1" x14ac:dyDescent="0.2">
      <c r="A33" s="329">
        <f>IF($D35="Stundenanteil",1,0)</f>
        <v>0</v>
      </c>
      <c r="B33" s="251" t="s">
        <v>67</v>
      </c>
      <c r="C33" s="236"/>
      <c r="D33" s="832"/>
      <c r="E33" s="833"/>
      <c r="F33" s="246"/>
      <c r="G33" s="242" t="s">
        <v>114</v>
      </c>
      <c r="H33" s="254"/>
      <c r="I33" s="238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8"/>
      <c r="W33" s="489"/>
    </row>
    <row r="34" spans="1:23" ht="15" customHeight="1" x14ac:dyDescent="0.2">
      <c r="A34" s="329">
        <f>IF($D35="Stundenanteil",1,0)</f>
        <v>0</v>
      </c>
      <c r="B34" s="244"/>
      <c r="C34" s="236"/>
      <c r="D34" s="236"/>
      <c r="E34" s="236"/>
      <c r="F34" s="245"/>
      <c r="G34" s="239" t="s">
        <v>122</v>
      </c>
      <c r="H34" s="255"/>
      <c r="I34" s="270" t="s">
        <v>116</v>
      </c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565">
        <f t="shared" ref="V34:V39" si="1">SUMPRODUCT(ROUND(J34:U34,2))</f>
        <v>0</v>
      </c>
      <c r="W34" s="489"/>
    </row>
    <row r="35" spans="1:23" ht="15" customHeight="1" x14ac:dyDescent="0.2">
      <c r="A35" s="329">
        <f>IF($D35="Stundenanteil",1,0)</f>
        <v>0</v>
      </c>
      <c r="B35" s="251" t="s">
        <v>113</v>
      </c>
      <c r="C35" s="236"/>
      <c r="D35" s="832" t="s">
        <v>0</v>
      </c>
      <c r="E35" s="833"/>
      <c r="F35" s="246"/>
      <c r="G35" s="239" t="s">
        <v>128</v>
      </c>
      <c r="H35" s="257" t="s">
        <v>120</v>
      </c>
      <c r="I35" s="270" t="s">
        <v>116</v>
      </c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565">
        <f t="shared" si="1"/>
        <v>0</v>
      </c>
      <c r="W35" s="489"/>
    </row>
    <row r="36" spans="1:23" ht="15" customHeight="1" x14ac:dyDescent="0.2">
      <c r="A36" s="329">
        <f>IF($D35="Stundenanteil",1,0)</f>
        <v>0</v>
      </c>
      <c r="B36" s="244"/>
      <c r="C36" s="236"/>
      <c r="D36" s="236"/>
      <c r="E36" s="236"/>
      <c r="F36" s="245"/>
      <c r="G36" s="239"/>
      <c r="H36" s="257" t="s">
        <v>123</v>
      </c>
      <c r="I36" s="271" t="s">
        <v>116</v>
      </c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565">
        <f t="shared" si="1"/>
        <v>0</v>
      </c>
      <c r="W36" s="489"/>
    </row>
    <row r="37" spans="1:23" ht="15" hidden="1" customHeight="1" x14ac:dyDescent="0.2">
      <c r="A37" s="329"/>
      <c r="B37" s="244"/>
      <c r="C37" s="236"/>
      <c r="F37" s="245"/>
      <c r="G37" s="259" t="s">
        <v>125</v>
      </c>
      <c r="H37" s="260"/>
      <c r="I37" s="272" t="s">
        <v>116</v>
      </c>
      <c r="J37" s="261">
        <f>IF(ROUND(J34,2)-ROUND(J35,2)=0,0,ROUND(J36,2)/(ROUND(J34,2)-ROUND(J35,2))*ROUND(J35,2))</f>
        <v>0</v>
      </c>
      <c r="K37" s="261">
        <f t="shared" ref="K37:U37" si="2">IF(ROUND(K34,2)-ROUND(K35,2)=0,0,ROUND(K36,2)/(ROUND(K34,2)-ROUND(K35,2))*ROUND(K35,2))</f>
        <v>0</v>
      </c>
      <c r="L37" s="261">
        <f t="shared" si="2"/>
        <v>0</v>
      </c>
      <c r="M37" s="261">
        <f t="shared" si="2"/>
        <v>0</v>
      </c>
      <c r="N37" s="261">
        <f t="shared" si="2"/>
        <v>0</v>
      </c>
      <c r="O37" s="261">
        <f t="shared" si="2"/>
        <v>0</v>
      </c>
      <c r="P37" s="261">
        <f t="shared" si="2"/>
        <v>0</v>
      </c>
      <c r="Q37" s="261">
        <f t="shared" si="2"/>
        <v>0</v>
      </c>
      <c r="R37" s="261">
        <f t="shared" si="2"/>
        <v>0</v>
      </c>
      <c r="S37" s="261">
        <f t="shared" si="2"/>
        <v>0</v>
      </c>
      <c r="T37" s="261">
        <f t="shared" si="2"/>
        <v>0</v>
      </c>
      <c r="U37" s="261">
        <f t="shared" si="2"/>
        <v>0</v>
      </c>
      <c r="V37" s="269">
        <f t="shared" si="1"/>
        <v>0</v>
      </c>
      <c r="W37" s="489"/>
    </row>
    <row r="38" spans="1:23" ht="15" hidden="1" customHeight="1" x14ac:dyDescent="0.2">
      <c r="A38" s="329"/>
      <c r="B38" s="244"/>
      <c r="C38" s="236"/>
      <c r="F38" s="245"/>
      <c r="G38" s="259" t="s">
        <v>126</v>
      </c>
      <c r="H38" s="260"/>
      <c r="I38" s="272" t="s">
        <v>116</v>
      </c>
      <c r="J38" s="261">
        <f>(ROUND(J36,2)+ROUND(J37,10))*ROUND($E44,0)/($I$6-ROUND($E44,0))</f>
        <v>0</v>
      </c>
      <c r="K38" s="261">
        <f t="shared" ref="K38:U38" si="3">(ROUND(K36,2)+ROUND(K37,10))*ROUND($E44,0)/($I$6-ROUND($E44,0))</f>
        <v>0</v>
      </c>
      <c r="L38" s="261">
        <f t="shared" si="3"/>
        <v>0</v>
      </c>
      <c r="M38" s="261">
        <f t="shared" si="3"/>
        <v>0</v>
      </c>
      <c r="N38" s="261">
        <f t="shared" si="3"/>
        <v>0</v>
      </c>
      <c r="O38" s="261">
        <f t="shared" si="3"/>
        <v>0</v>
      </c>
      <c r="P38" s="261">
        <f t="shared" si="3"/>
        <v>0</v>
      </c>
      <c r="Q38" s="261">
        <f t="shared" si="3"/>
        <v>0</v>
      </c>
      <c r="R38" s="261">
        <f t="shared" si="3"/>
        <v>0</v>
      </c>
      <c r="S38" s="261">
        <f t="shared" si="3"/>
        <v>0</v>
      </c>
      <c r="T38" s="261">
        <f t="shared" si="3"/>
        <v>0</v>
      </c>
      <c r="U38" s="261">
        <f t="shared" si="3"/>
        <v>0</v>
      </c>
      <c r="V38" s="269">
        <f t="shared" si="1"/>
        <v>0</v>
      </c>
      <c r="W38" s="489"/>
    </row>
    <row r="39" spans="1:23" ht="15" hidden="1" customHeight="1" x14ac:dyDescent="0.2">
      <c r="A39" s="329"/>
      <c r="B39" s="244"/>
      <c r="C39" s="236"/>
      <c r="D39" s="236"/>
      <c r="E39" s="236"/>
      <c r="F39" s="245"/>
      <c r="G39" s="259" t="s">
        <v>127</v>
      </c>
      <c r="H39" s="260"/>
      <c r="I39" s="272" t="s">
        <v>116</v>
      </c>
      <c r="J39" s="261">
        <f>ROUND(J36,2)+ROUND(J37,10)+ROUND(J38,10)</f>
        <v>0</v>
      </c>
      <c r="K39" s="261">
        <f t="shared" ref="K39:U39" si="4">ROUND(K36,2)+ROUND(K37,10)+ROUND(K38,10)</f>
        <v>0</v>
      </c>
      <c r="L39" s="261">
        <f t="shared" si="4"/>
        <v>0</v>
      </c>
      <c r="M39" s="261">
        <f t="shared" si="4"/>
        <v>0</v>
      </c>
      <c r="N39" s="261">
        <f t="shared" si="4"/>
        <v>0</v>
      </c>
      <c r="O39" s="261">
        <f t="shared" si="4"/>
        <v>0</v>
      </c>
      <c r="P39" s="261">
        <f t="shared" si="4"/>
        <v>0</v>
      </c>
      <c r="Q39" s="261">
        <f t="shared" si="4"/>
        <v>0</v>
      </c>
      <c r="R39" s="261">
        <f t="shared" si="4"/>
        <v>0</v>
      </c>
      <c r="S39" s="261">
        <f t="shared" si="4"/>
        <v>0</v>
      </c>
      <c r="T39" s="261">
        <f t="shared" si="4"/>
        <v>0</v>
      </c>
      <c r="U39" s="261">
        <f t="shared" si="4"/>
        <v>0</v>
      </c>
      <c r="V39" s="269">
        <f t="shared" si="1"/>
        <v>0</v>
      </c>
      <c r="W39" s="489"/>
    </row>
    <row r="40" spans="1:23" ht="15" customHeight="1" x14ac:dyDescent="0.2">
      <c r="A40" s="327"/>
      <c r="B40" s="251" t="s">
        <v>124</v>
      </c>
      <c r="C40" s="236"/>
      <c r="D40" s="236"/>
      <c r="E40" s="236"/>
      <c r="F40" s="245"/>
      <c r="G40" s="275" t="str">
        <f>IF(D35="Stundenanteil","Errechneter Stellenanteil",IF(D35="Stellenanteil","Stellenanteil:",""))</f>
        <v/>
      </c>
      <c r="H40" s="258"/>
      <c r="I40" s="240"/>
      <c r="J40" s="624">
        <f t="shared" ref="J40:U40" si="5">IF(AND($D35="Stellenanteil",$E45&gt;0,J42&gt;0),ROUND($E45,4),IF(AND($D35="Stundenanteil",J34&gt;0),ROUND(J39/ROUND(J34,2),4),0))</f>
        <v>0</v>
      </c>
      <c r="K40" s="624">
        <f t="shared" si="5"/>
        <v>0</v>
      </c>
      <c r="L40" s="624">
        <f t="shared" si="5"/>
        <v>0</v>
      </c>
      <c r="M40" s="624">
        <f t="shared" si="5"/>
        <v>0</v>
      </c>
      <c r="N40" s="624">
        <f t="shared" si="5"/>
        <v>0</v>
      </c>
      <c r="O40" s="624">
        <f t="shared" si="5"/>
        <v>0</v>
      </c>
      <c r="P40" s="624">
        <f t="shared" si="5"/>
        <v>0</v>
      </c>
      <c r="Q40" s="624">
        <f t="shared" si="5"/>
        <v>0</v>
      </c>
      <c r="R40" s="624">
        <f t="shared" si="5"/>
        <v>0</v>
      </c>
      <c r="S40" s="624">
        <f t="shared" si="5"/>
        <v>0</v>
      </c>
      <c r="T40" s="624">
        <f t="shared" si="5"/>
        <v>0</v>
      </c>
      <c r="U40" s="624">
        <f t="shared" si="5"/>
        <v>0</v>
      </c>
      <c r="V40" s="625"/>
      <c r="W40" s="489"/>
    </row>
    <row r="41" spans="1:23" ht="15" customHeight="1" x14ac:dyDescent="0.2">
      <c r="A41" s="327"/>
      <c r="B41" s="244"/>
      <c r="C41" s="243" t="s">
        <v>134</v>
      </c>
      <c r="E41" s="326"/>
      <c r="F41" s="245"/>
      <c r="G41" s="242" t="s">
        <v>117</v>
      </c>
      <c r="H41" s="254"/>
      <c r="I41" s="238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8"/>
      <c r="W41" s="489"/>
    </row>
    <row r="42" spans="1:23" ht="15" customHeight="1" x14ac:dyDescent="0.2">
      <c r="A42" s="327"/>
      <c r="B42" s="244"/>
      <c r="F42" s="247"/>
      <c r="G42" s="241" t="s">
        <v>267</v>
      </c>
      <c r="H42" s="256"/>
      <c r="I42" s="273" t="s">
        <v>30</v>
      </c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565">
        <f>SUMPRODUCT(ROUND(J42:U42,2))</f>
        <v>0</v>
      </c>
      <c r="W42" s="489"/>
    </row>
    <row r="43" spans="1:23" ht="15" customHeight="1" x14ac:dyDescent="0.2">
      <c r="A43" s="329">
        <f>IF($D35="Stundenanteil",1,0)</f>
        <v>0</v>
      </c>
      <c r="B43" s="244"/>
      <c r="C43" s="243" t="str">
        <f>IF(D35="Stundenanteil","wöchentliche Arbeitszeit (in h):","")</f>
        <v/>
      </c>
      <c r="D43" s="236"/>
      <c r="E43" s="340"/>
      <c r="F43" s="247"/>
      <c r="G43" s="239" t="s">
        <v>289</v>
      </c>
      <c r="H43" s="255"/>
      <c r="I43" s="273" t="s">
        <v>30</v>
      </c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565">
        <f>SUMPRODUCT(ROUND(J43:U43,2))</f>
        <v>0</v>
      </c>
      <c r="W43" s="489"/>
    </row>
    <row r="44" spans="1:23" ht="15" customHeight="1" x14ac:dyDescent="0.2">
      <c r="A44" s="329">
        <f>IF($D35="Stundenanteil",1,0)</f>
        <v>0</v>
      </c>
      <c r="B44" s="244"/>
      <c r="C44" s="243" t="str">
        <f>IF(D35="Stundenanteil","Urlaubsanspruch (in AT):","")</f>
        <v/>
      </c>
      <c r="D44" s="236"/>
      <c r="E44" s="341"/>
      <c r="F44" s="247"/>
      <c r="G44" s="239"/>
      <c r="H44" s="255"/>
      <c r="I44" s="273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0"/>
      <c r="W44" s="489"/>
    </row>
    <row r="45" spans="1:23" ht="15" customHeight="1" x14ac:dyDescent="0.2">
      <c r="A45" s="329">
        <f>IF($D35="Stellenanteil",1,0)</f>
        <v>0</v>
      </c>
      <c r="B45" s="244"/>
      <c r="C45" s="243" t="str">
        <f>IF(D35="Stellenanteil","Stellenanteil (in %):","")</f>
        <v/>
      </c>
      <c r="D45" s="236"/>
      <c r="E45" s="274"/>
      <c r="F45" s="245"/>
      <c r="G45" s="242" t="s">
        <v>121</v>
      </c>
      <c r="H45" s="254"/>
      <c r="I45" s="238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8"/>
      <c r="W45" s="489"/>
    </row>
    <row r="46" spans="1:23" ht="15" customHeight="1" x14ac:dyDescent="0.2">
      <c r="A46" s="327"/>
      <c r="B46" s="244"/>
      <c r="F46" s="245"/>
      <c r="G46" s="241" t="s">
        <v>119</v>
      </c>
      <c r="H46" s="256"/>
      <c r="I46" s="273" t="s">
        <v>30</v>
      </c>
      <c r="J46" s="563">
        <f>ROUND(ROUND(J42,2)*J40,2)</f>
        <v>0</v>
      </c>
      <c r="K46" s="563">
        <f t="shared" ref="K46:U46" si="6">ROUND(ROUND(K42,2)*K40,2)</f>
        <v>0</v>
      </c>
      <c r="L46" s="563">
        <f t="shared" si="6"/>
        <v>0</v>
      </c>
      <c r="M46" s="563">
        <f t="shared" si="6"/>
        <v>0</v>
      </c>
      <c r="N46" s="563">
        <f t="shared" si="6"/>
        <v>0</v>
      </c>
      <c r="O46" s="563">
        <f t="shared" si="6"/>
        <v>0</v>
      </c>
      <c r="P46" s="563">
        <f t="shared" si="6"/>
        <v>0</v>
      </c>
      <c r="Q46" s="563">
        <f t="shared" si="6"/>
        <v>0</v>
      </c>
      <c r="R46" s="563">
        <f t="shared" si="6"/>
        <v>0</v>
      </c>
      <c r="S46" s="563">
        <f t="shared" si="6"/>
        <v>0</v>
      </c>
      <c r="T46" s="563">
        <f t="shared" si="6"/>
        <v>0</v>
      </c>
      <c r="U46" s="563">
        <f t="shared" si="6"/>
        <v>0</v>
      </c>
      <c r="V46" s="565">
        <f>SUMPRODUCT(ROUND(J46:U46,2))</f>
        <v>0</v>
      </c>
      <c r="W46" s="489"/>
    </row>
    <row r="47" spans="1:23" ht="15" customHeight="1" x14ac:dyDescent="0.2">
      <c r="A47" s="327"/>
      <c r="B47" s="244"/>
      <c r="F47" s="245"/>
      <c r="G47" s="239" t="s">
        <v>290</v>
      </c>
      <c r="H47" s="255"/>
      <c r="I47" s="273" t="s">
        <v>30</v>
      </c>
      <c r="J47" s="563">
        <f>ROUND(ROUND(J43,2)*J40,2)</f>
        <v>0</v>
      </c>
      <c r="K47" s="563">
        <f t="shared" ref="K47:U47" si="7">ROUND(ROUND(K43,2)*K40,2)</f>
        <v>0</v>
      </c>
      <c r="L47" s="563">
        <f t="shared" si="7"/>
        <v>0</v>
      </c>
      <c r="M47" s="563">
        <f t="shared" si="7"/>
        <v>0</v>
      </c>
      <c r="N47" s="563">
        <f t="shared" si="7"/>
        <v>0</v>
      </c>
      <c r="O47" s="563">
        <f t="shared" si="7"/>
        <v>0</v>
      </c>
      <c r="P47" s="563">
        <f t="shared" si="7"/>
        <v>0</v>
      </c>
      <c r="Q47" s="563">
        <f t="shared" si="7"/>
        <v>0</v>
      </c>
      <c r="R47" s="563">
        <f t="shared" si="7"/>
        <v>0</v>
      </c>
      <c r="S47" s="563">
        <f t="shared" si="7"/>
        <v>0</v>
      </c>
      <c r="T47" s="563">
        <f t="shared" si="7"/>
        <v>0</v>
      </c>
      <c r="U47" s="563">
        <f t="shared" si="7"/>
        <v>0</v>
      </c>
      <c r="V47" s="565">
        <f>SUMPRODUCT(ROUND(J47:U47,2))</f>
        <v>0</v>
      </c>
      <c r="W47" s="489"/>
    </row>
    <row r="48" spans="1:23" ht="15" customHeight="1" thickBot="1" x14ac:dyDescent="0.25">
      <c r="A48" s="327"/>
      <c r="B48" s="278"/>
      <c r="C48" s="279"/>
      <c r="D48" s="279"/>
      <c r="E48" s="279"/>
      <c r="F48" s="280"/>
      <c r="G48" s="539" t="str">
        <f>$P$26</f>
        <v>Pauschale für Sozialabgaben inkl. Berufsgenossenschaft</v>
      </c>
      <c r="H48" s="540"/>
      <c r="I48" s="541" t="s">
        <v>30</v>
      </c>
      <c r="J48" s="564">
        <f>ROUND(J47*$U$26,2)</f>
        <v>0</v>
      </c>
      <c r="K48" s="564">
        <f t="shared" ref="K48:U48" si="8">ROUND(K47*$U$26,2)</f>
        <v>0</v>
      </c>
      <c r="L48" s="564">
        <f t="shared" si="8"/>
        <v>0</v>
      </c>
      <c r="M48" s="564">
        <f t="shared" si="8"/>
        <v>0</v>
      </c>
      <c r="N48" s="564">
        <f t="shared" si="8"/>
        <v>0</v>
      </c>
      <c r="O48" s="564">
        <f t="shared" si="8"/>
        <v>0</v>
      </c>
      <c r="P48" s="564">
        <f t="shared" si="8"/>
        <v>0</v>
      </c>
      <c r="Q48" s="564">
        <f t="shared" si="8"/>
        <v>0</v>
      </c>
      <c r="R48" s="564">
        <f t="shared" si="8"/>
        <v>0</v>
      </c>
      <c r="S48" s="564">
        <f t="shared" si="8"/>
        <v>0</v>
      </c>
      <c r="T48" s="564">
        <f t="shared" si="8"/>
        <v>0</v>
      </c>
      <c r="U48" s="564">
        <f t="shared" si="8"/>
        <v>0</v>
      </c>
      <c r="V48" s="566">
        <f>SUMPRODUCT(ROUND(J48:U48,2))</f>
        <v>0</v>
      </c>
      <c r="W48" s="489">
        <f>IF(COUNTIF(V31:V48,"&gt;0")&gt;0,1,0)</f>
        <v>0</v>
      </c>
    </row>
    <row r="49" spans="1:23" ht="15" customHeight="1" thickTop="1" x14ac:dyDescent="0.2">
      <c r="A49" s="327"/>
      <c r="B49" s="244"/>
      <c r="C49" s="236"/>
      <c r="D49" s="236"/>
      <c r="E49" s="236"/>
      <c r="F49" s="245"/>
      <c r="G49" s="262" t="s">
        <v>142</v>
      </c>
      <c r="H49" s="263"/>
      <c r="I49" s="264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6"/>
      <c r="W49" s="489"/>
    </row>
    <row r="50" spans="1:23" ht="15" customHeight="1" x14ac:dyDescent="0.2">
      <c r="A50" s="327"/>
      <c r="B50" s="251" t="s">
        <v>5</v>
      </c>
      <c r="C50" s="236"/>
      <c r="D50" s="832"/>
      <c r="E50" s="833"/>
      <c r="F50" s="246"/>
      <c r="G50" s="237" t="s">
        <v>64</v>
      </c>
      <c r="H50" s="253"/>
      <c r="I50" s="238"/>
      <c r="J50" s="623"/>
      <c r="K50" s="623"/>
      <c r="L50" s="623"/>
      <c r="M50" s="623"/>
      <c r="N50" s="623"/>
      <c r="O50" s="623"/>
      <c r="P50" s="623"/>
      <c r="Q50" s="623"/>
      <c r="R50" s="623"/>
      <c r="S50" s="623"/>
      <c r="T50" s="623"/>
      <c r="U50" s="623"/>
      <c r="V50" s="248"/>
      <c r="W50" s="489"/>
    </row>
    <row r="51" spans="1:23" ht="15" customHeight="1" x14ac:dyDescent="0.2">
      <c r="A51" s="329">
        <f>IF($D53="Stundenanteil",1,0)</f>
        <v>0</v>
      </c>
      <c r="B51" s="251" t="s">
        <v>67</v>
      </c>
      <c r="C51" s="236"/>
      <c r="D51" s="832"/>
      <c r="E51" s="833"/>
      <c r="F51" s="246"/>
      <c r="G51" s="242" t="s">
        <v>114</v>
      </c>
      <c r="H51" s="254"/>
      <c r="I51" s="238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8"/>
      <c r="W51" s="489"/>
    </row>
    <row r="52" spans="1:23" ht="15" customHeight="1" x14ac:dyDescent="0.2">
      <c r="A52" s="329">
        <f>IF($D53="Stundenanteil",1,0)</f>
        <v>0</v>
      </c>
      <c r="B52" s="244"/>
      <c r="C52" s="236"/>
      <c r="D52" s="236"/>
      <c r="E52" s="236"/>
      <c r="F52" s="245"/>
      <c r="G52" s="239" t="s">
        <v>122</v>
      </c>
      <c r="H52" s="255"/>
      <c r="I52" s="270" t="s">
        <v>116</v>
      </c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565">
        <f t="shared" ref="V52:V57" si="9">SUMPRODUCT(ROUND(J52:U52,2))</f>
        <v>0</v>
      </c>
      <c r="W52" s="489"/>
    </row>
    <row r="53" spans="1:23" ht="15" customHeight="1" x14ac:dyDescent="0.2">
      <c r="A53" s="329">
        <f>IF($D53="Stundenanteil",1,0)</f>
        <v>0</v>
      </c>
      <c r="B53" s="251" t="s">
        <v>113</v>
      </c>
      <c r="C53" s="236"/>
      <c r="D53" s="832" t="s">
        <v>0</v>
      </c>
      <c r="E53" s="833"/>
      <c r="F53" s="246"/>
      <c r="G53" s="239" t="s">
        <v>128</v>
      </c>
      <c r="H53" s="257" t="s">
        <v>120</v>
      </c>
      <c r="I53" s="270" t="s">
        <v>116</v>
      </c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565">
        <f t="shared" si="9"/>
        <v>0</v>
      </c>
      <c r="W53" s="489"/>
    </row>
    <row r="54" spans="1:23" ht="15" customHeight="1" x14ac:dyDescent="0.2">
      <c r="A54" s="329">
        <f>IF($D53="Stundenanteil",1,0)</f>
        <v>0</v>
      </c>
      <c r="B54" s="244"/>
      <c r="C54" s="236"/>
      <c r="D54" s="236"/>
      <c r="E54" s="236"/>
      <c r="F54" s="245"/>
      <c r="G54" s="239"/>
      <c r="H54" s="257" t="s">
        <v>123</v>
      </c>
      <c r="I54" s="271" t="s">
        <v>116</v>
      </c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565">
        <f t="shared" si="9"/>
        <v>0</v>
      </c>
      <c r="W54" s="489"/>
    </row>
    <row r="55" spans="1:23" ht="15" hidden="1" customHeight="1" x14ac:dyDescent="0.2">
      <c r="A55" s="329"/>
      <c r="B55" s="244"/>
      <c r="C55" s="236"/>
      <c r="F55" s="245"/>
      <c r="G55" s="259" t="s">
        <v>125</v>
      </c>
      <c r="H55" s="260"/>
      <c r="I55" s="272" t="s">
        <v>116</v>
      </c>
      <c r="J55" s="261">
        <f>IF(ROUND(J52,2)-ROUND(J53,2)=0,0,ROUND(J54,2)/(ROUND(J52,2)-ROUND(J53,2))*ROUND(J53,2))</f>
        <v>0</v>
      </c>
      <c r="K55" s="261">
        <f t="shared" ref="K55:U55" si="10">IF(ROUND(K52,2)-ROUND(K53,2)=0,0,ROUND(K54,2)/(ROUND(K52,2)-ROUND(K53,2))*ROUND(K53,2))</f>
        <v>0</v>
      </c>
      <c r="L55" s="261">
        <f t="shared" si="10"/>
        <v>0</v>
      </c>
      <c r="M55" s="261">
        <f t="shared" si="10"/>
        <v>0</v>
      </c>
      <c r="N55" s="261">
        <f t="shared" si="10"/>
        <v>0</v>
      </c>
      <c r="O55" s="261">
        <f t="shared" si="10"/>
        <v>0</v>
      </c>
      <c r="P55" s="261">
        <f t="shared" si="10"/>
        <v>0</v>
      </c>
      <c r="Q55" s="261">
        <f t="shared" si="10"/>
        <v>0</v>
      </c>
      <c r="R55" s="261">
        <f t="shared" si="10"/>
        <v>0</v>
      </c>
      <c r="S55" s="261">
        <f t="shared" si="10"/>
        <v>0</v>
      </c>
      <c r="T55" s="261">
        <f t="shared" si="10"/>
        <v>0</v>
      </c>
      <c r="U55" s="261">
        <f t="shared" si="10"/>
        <v>0</v>
      </c>
      <c r="V55" s="269">
        <f t="shared" si="9"/>
        <v>0</v>
      </c>
      <c r="W55" s="489"/>
    </row>
    <row r="56" spans="1:23" ht="15" hidden="1" customHeight="1" x14ac:dyDescent="0.2">
      <c r="A56" s="329"/>
      <c r="B56" s="244"/>
      <c r="C56" s="236"/>
      <c r="F56" s="245"/>
      <c r="G56" s="259" t="s">
        <v>126</v>
      </c>
      <c r="H56" s="260"/>
      <c r="I56" s="272" t="s">
        <v>116</v>
      </c>
      <c r="J56" s="261">
        <f>(ROUND(J54,2)+ROUND(J55,10))*ROUND($E62,0)/($I$6-ROUND($E62,0))</f>
        <v>0</v>
      </c>
      <c r="K56" s="261">
        <f t="shared" ref="K56:U56" si="11">(ROUND(K54,2)+ROUND(K55,10))*ROUND($E62,0)/($I$6-ROUND($E62,0))</f>
        <v>0</v>
      </c>
      <c r="L56" s="261">
        <f t="shared" si="11"/>
        <v>0</v>
      </c>
      <c r="M56" s="261">
        <f t="shared" si="11"/>
        <v>0</v>
      </c>
      <c r="N56" s="261">
        <f t="shared" si="11"/>
        <v>0</v>
      </c>
      <c r="O56" s="261">
        <f t="shared" si="11"/>
        <v>0</v>
      </c>
      <c r="P56" s="261">
        <f t="shared" si="11"/>
        <v>0</v>
      </c>
      <c r="Q56" s="261">
        <f t="shared" si="11"/>
        <v>0</v>
      </c>
      <c r="R56" s="261">
        <f t="shared" si="11"/>
        <v>0</v>
      </c>
      <c r="S56" s="261">
        <f t="shared" si="11"/>
        <v>0</v>
      </c>
      <c r="T56" s="261">
        <f t="shared" si="11"/>
        <v>0</v>
      </c>
      <c r="U56" s="261">
        <f t="shared" si="11"/>
        <v>0</v>
      </c>
      <c r="V56" s="269">
        <f t="shared" si="9"/>
        <v>0</v>
      </c>
      <c r="W56" s="489"/>
    </row>
    <row r="57" spans="1:23" ht="15" hidden="1" customHeight="1" x14ac:dyDescent="0.2">
      <c r="A57" s="329"/>
      <c r="B57" s="244"/>
      <c r="C57" s="236"/>
      <c r="D57" s="236"/>
      <c r="E57" s="236"/>
      <c r="F57" s="245"/>
      <c r="G57" s="259" t="s">
        <v>127</v>
      </c>
      <c r="H57" s="260"/>
      <c r="I57" s="272" t="s">
        <v>116</v>
      </c>
      <c r="J57" s="261">
        <f>ROUND(J54,2)+ROUND(J55,10)+ROUND(J56,10)</f>
        <v>0</v>
      </c>
      <c r="K57" s="261">
        <f t="shared" ref="K57:U57" si="12">ROUND(K54,2)+ROUND(K55,10)+ROUND(K56,10)</f>
        <v>0</v>
      </c>
      <c r="L57" s="261">
        <f t="shared" si="12"/>
        <v>0</v>
      </c>
      <c r="M57" s="261">
        <f t="shared" si="12"/>
        <v>0</v>
      </c>
      <c r="N57" s="261">
        <f t="shared" si="12"/>
        <v>0</v>
      </c>
      <c r="O57" s="261">
        <f t="shared" si="12"/>
        <v>0</v>
      </c>
      <c r="P57" s="261">
        <f t="shared" si="12"/>
        <v>0</v>
      </c>
      <c r="Q57" s="261">
        <f t="shared" si="12"/>
        <v>0</v>
      </c>
      <c r="R57" s="261">
        <f t="shared" si="12"/>
        <v>0</v>
      </c>
      <c r="S57" s="261">
        <f t="shared" si="12"/>
        <v>0</v>
      </c>
      <c r="T57" s="261">
        <f t="shared" si="12"/>
        <v>0</v>
      </c>
      <c r="U57" s="261">
        <f t="shared" si="12"/>
        <v>0</v>
      </c>
      <c r="V57" s="269">
        <f t="shared" si="9"/>
        <v>0</v>
      </c>
      <c r="W57" s="489"/>
    </row>
    <row r="58" spans="1:23" ht="15" customHeight="1" x14ac:dyDescent="0.2">
      <c r="A58" s="327"/>
      <c r="B58" s="251" t="s">
        <v>124</v>
      </c>
      <c r="C58" s="236"/>
      <c r="D58" s="236"/>
      <c r="E58" s="236"/>
      <c r="F58" s="245"/>
      <c r="G58" s="275" t="str">
        <f>IF(D53="Stundenanteil","Errechneter Stellenanteil",IF(D53="Stellenanteil","Stellenanteil:",""))</f>
        <v/>
      </c>
      <c r="H58" s="258"/>
      <c r="I58" s="240"/>
      <c r="J58" s="624">
        <f t="shared" ref="J58:U58" si="13">IF(AND($D53="Stellenanteil",$E63&gt;0,J60&gt;0),ROUND($E63,4),IF(AND($D53="Stundenanteil",J52&gt;0),ROUND(J57/ROUND(J52,2),4),0))</f>
        <v>0</v>
      </c>
      <c r="K58" s="624">
        <f t="shared" si="13"/>
        <v>0</v>
      </c>
      <c r="L58" s="624">
        <f t="shared" si="13"/>
        <v>0</v>
      </c>
      <c r="M58" s="624">
        <f t="shared" si="13"/>
        <v>0</v>
      </c>
      <c r="N58" s="624">
        <f t="shared" si="13"/>
        <v>0</v>
      </c>
      <c r="O58" s="624">
        <f t="shared" si="13"/>
        <v>0</v>
      </c>
      <c r="P58" s="624">
        <f t="shared" si="13"/>
        <v>0</v>
      </c>
      <c r="Q58" s="624">
        <f t="shared" si="13"/>
        <v>0</v>
      </c>
      <c r="R58" s="624">
        <f t="shared" si="13"/>
        <v>0</v>
      </c>
      <c r="S58" s="624">
        <f t="shared" si="13"/>
        <v>0</v>
      </c>
      <c r="T58" s="624">
        <f t="shared" si="13"/>
        <v>0</v>
      </c>
      <c r="U58" s="624">
        <f t="shared" si="13"/>
        <v>0</v>
      </c>
      <c r="V58" s="625"/>
      <c r="W58" s="489"/>
    </row>
    <row r="59" spans="1:23" ht="15" customHeight="1" x14ac:dyDescent="0.2">
      <c r="A59" s="327"/>
      <c r="B59" s="244"/>
      <c r="C59" s="243" t="s">
        <v>134</v>
      </c>
      <c r="E59" s="326"/>
      <c r="F59" s="245"/>
      <c r="G59" s="242" t="s">
        <v>117</v>
      </c>
      <c r="H59" s="254"/>
      <c r="I59" s="238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8"/>
      <c r="W59" s="489"/>
    </row>
    <row r="60" spans="1:23" ht="15" customHeight="1" x14ac:dyDescent="0.2">
      <c r="A60" s="327"/>
      <c r="B60" s="244"/>
      <c r="F60" s="247"/>
      <c r="G60" s="241" t="s">
        <v>267</v>
      </c>
      <c r="H60" s="256"/>
      <c r="I60" s="273" t="s">
        <v>30</v>
      </c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565">
        <f>SUMPRODUCT(ROUND(J60:U60,2))</f>
        <v>0</v>
      </c>
      <c r="W60" s="489"/>
    </row>
    <row r="61" spans="1:23" ht="15" customHeight="1" x14ac:dyDescent="0.2">
      <c r="A61" s="329">
        <f>IF($D53="Stundenanteil",1,0)</f>
        <v>0</v>
      </c>
      <c r="B61" s="244"/>
      <c r="C61" s="243" t="str">
        <f>IF(D53="Stundenanteil","wöchentliche Arbeitszeit (in h):","")</f>
        <v/>
      </c>
      <c r="D61" s="236"/>
      <c r="E61" s="340"/>
      <c r="F61" s="247"/>
      <c r="G61" s="239" t="s">
        <v>289</v>
      </c>
      <c r="H61" s="255"/>
      <c r="I61" s="273" t="s">
        <v>30</v>
      </c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565">
        <f>SUMPRODUCT(ROUND(J61:U61,2))</f>
        <v>0</v>
      </c>
      <c r="W61" s="489"/>
    </row>
    <row r="62" spans="1:23" ht="15" customHeight="1" x14ac:dyDescent="0.2">
      <c r="A62" s="329">
        <f>IF($D53="Stundenanteil",1,0)</f>
        <v>0</v>
      </c>
      <c r="B62" s="244"/>
      <c r="C62" s="243" t="str">
        <f>IF(D53="Stundenanteil","Urlaubsanspruch (in AT):","")</f>
        <v/>
      </c>
      <c r="D62" s="236"/>
      <c r="E62" s="341"/>
      <c r="F62" s="247"/>
      <c r="G62" s="239"/>
      <c r="H62" s="255"/>
      <c r="I62" s="273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0"/>
      <c r="W62" s="489"/>
    </row>
    <row r="63" spans="1:23" ht="15" customHeight="1" x14ac:dyDescent="0.2">
      <c r="A63" s="329">
        <f>IF($D53="Stellenanteil",1,0)</f>
        <v>0</v>
      </c>
      <c r="B63" s="244"/>
      <c r="C63" s="243" t="str">
        <f>IF(D53="Stellenanteil","Stellenanteil (in %):","")</f>
        <v/>
      </c>
      <c r="D63" s="236"/>
      <c r="E63" s="274"/>
      <c r="F63" s="245"/>
      <c r="G63" s="242" t="s">
        <v>121</v>
      </c>
      <c r="H63" s="254"/>
      <c r="I63" s="238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8"/>
      <c r="W63" s="489"/>
    </row>
    <row r="64" spans="1:23" ht="15" customHeight="1" x14ac:dyDescent="0.2">
      <c r="A64" s="327"/>
      <c r="B64" s="244"/>
      <c r="F64" s="245"/>
      <c r="G64" s="241" t="s">
        <v>119</v>
      </c>
      <c r="H64" s="256"/>
      <c r="I64" s="273" t="s">
        <v>30</v>
      </c>
      <c r="J64" s="563">
        <f>ROUND(ROUND(J60,2)*J58,2)</f>
        <v>0</v>
      </c>
      <c r="K64" s="563">
        <f t="shared" ref="K64:U64" si="14">ROUND(ROUND(K60,2)*K58,2)</f>
        <v>0</v>
      </c>
      <c r="L64" s="563">
        <f t="shared" si="14"/>
        <v>0</v>
      </c>
      <c r="M64" s="563">
        <f t="shared" si="14"/>
        <v>0</v>
      </c>
      <c r="N64" s="563">
        <f t="shared" si="14"/>
        <v>0</v>
      </c>
      <c r="O64" s="563">
        <f t="shared" si="14"/>
        <v>0</v>
      </c>
      <c r="P64" s="563">
        <f t="shared" si="14"/>
        <v>0</v>
      </c>
      <c r="Q64" s="563">
        <f t="shared" si="14"/>
        <v>0</v>
      </c>
      <c r="R64" s="563">
        <f t="shared" si="14"/>
        <v>0</v>
      </c>
      <c r="S64" s="563">
        <f t="shared" si="14"/>
        <v>0</v>
      </c>
      <c r="T64" s="563">
        <f t="shared" si="14"/>
        <v>0</v>
      </c>
      <c r="U64" s="563">
        <f t="shared" si="14"/>
        <v>0</v>
      </c>
      <c r="V64" s="565">
        <f>SUMPRODUCT(ROUND(J64:U64,2))</f>
        <v>0</v>
      </c>
      <c r="W64" s="489"/>
    </row>
    <row r="65" spans="1:23" ht="15" customHeight="1" x14ac:dyDescent="0.2">
      <c r="A65" s="327"/>
      <c r="B65" s="244"/>
      <c r="F65" s="245"/>
      <c r="G65" s="239" t="s">
        <v>290</v>
      </c>
      <c r="H65" s="255"/>
      <c r="I65" s="273" t="s">
        <v>30</v>
      </c>
      <c r="J65" s="563">
        <f>ROUND(ROUND(J61,2)*J58,2)</f>
        <v>0</v>
      </c>
      <c r="K65" s="563">
        <f t="shared" ref="K65:U65" si="15">ROUND(ROUND(K61,2)*K58,2)</f>
        <v>0</v>
      </c>
      <c r="L65" s="563">
        <f t="shared" si="15"/>
        <v>0</v>
      </c>
      <c r="M65" s="563">
        <f t="shared" si="15"/>
        <v>0</v>
      </c>
      <c r="N65" s="563">
        <f t="shared" si="15"/>
        <v>0</v>
      </c>
      <c r="O65" s="563">
        <f t="shared" si="15"/>
        <v>0</v>
      </c>
      <c r="P65" s="563">
        <f t="shared" si="15"/>
        <v>0</v>
      </c>
      <c r="Q65" s="563">
        <f t="shared" si="15"/>
        <v>0</v>
      </c>
      <c r="R65" s="563">
        <f t="shared" si="15"/>
        <v>0</v>
      </c>
      <c r="S65" s="563">
        <f t="shared" si="15"/>
        <v>0</v>
      </c>
      <c r="T65" s="563">
        <f t="shared" si="15"/>
        <v>0</v>
      </c>
      <c r="U65" s="563">
        <f t="shared" si="15"/>
        <v>0</v>
      </c>
      <c r="V65" s="565">
        <f>SUMPRODUCT(ROUND(J65:U65,2))</f>
        <v>0</v>
      </c>
      <c r="W65" s="489"/>
    </row>
    <row r="66" spans="1:23" ht="15" customHeight="1" thickBot="1" x14ac:dyDescent="0.25">
      <c r="A66" s="327"/>
      <c r="B66" s="278"/>
      <c r="C66" s="279"/>
      <c r="D66" s="279"/>
      <c r="E66" s="279"/>
      <c r="F66" s="280"/>
      <c r="G66" s="539" t="str">
        <f>$P$26</f>
        <v>Pauschale für Sozialabgaben inkl. Berufsgenossenschaft</v>
      </c>
      <c r="H66" s="540"/>
      <c r="I66" s="541" t="s">
        <v>30</v>
      </c>
      <c r="J66" s="564">
        <f>ROUND(J65*$U$26,2)</f>
        <v>0</v>
      </c>
      <c r="K66" s="564">
        <f t="shared" ref="K66:U66" si="16">ROUND(K65*$U$26,2)</f>
        <v>0</v>
      </c>
      <c r="L66" s="564">
        <f t="shared" si="16"/>
        <v>0</v>
      </c>
      <c r="M66" s="564">
        <f t="shared" si="16"/>
        <v>0</v>
      </c>
      <c r="N66" s="564">
        <f t="shared" si="16"/>
        <v>0</v>
      </c>
      <c r="O66" s="564">
        <f t="shared" si="16"/>
        <v>0</v>
      </c>
      <c r="P66" s="564">
        <f t="shared" si="16"/>
        <v>0</v>
      </c>
      <c r="Q66" s="564">
        <f t="shared" si="16"/>
        <v>0</v>
      </c>
      <c r="R66" s="564">
        <f t="shared" si="16"/>
        <v>0</v>
      </c>
      <c r="S66" s="564">
        <f t="shared" si="16"/>
        <v>0</v>
      </c>
      <c r="T66" s="564">
        <f t="shared" si="16"/>
        <v>0</v>
      </c>
      <c r="U66" s="564">
        <f t="shared" si="16"/>
        <v>0</v>
      </c>
      <c r="V66" s="566">
        <f>SUMPRODUCT(ROUND(J66:U66,2))</f>
        <v>0</v>
      </c>
      <c r="W66" s="489">
        <f>IF(COUNTIF(V49:V66,"&gt;0")&gt;0,1,0)</f>
        <v>0</v>
      </c>
    </row>
    <row r="67" spans="1:23" ht="15" customHeight="1" thickTop="1" x14ac:dyDescent="0.2">
      <c r="A67" s="327"/>
      <c r="B67" s="244"/>
      <c r="C67" s="236"/>
      <c r="D67" s="236"/>
      <c r="E67" s="236"/>
      <c r="F67" s="245"/>
      <c r="G67" s="262" t="s">
        <v>142</v>
      </c>
      <c r="H67" s="263"/>
      <c r="I67" s="264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6"/>
      <c r="W67" s="489"/>
    </row>
    <row r="68" spans="1:23" ht="15" customHeight="1" x14ac:dyDescent="0.2">
      <c r="A68" s="327"/>
      <c r="B68" s="251" t="s">
        <v>5</v>
      </c>
      <c r="C68" s="236"/>
      <c r="D68" s="832"/>
      <c r="E68" s="833"/>
      <c r="F68" s="246"/>
      <c r="G68" s="237" t="s">
        <v>64</v>
      </c>
      <c r="H68" s="253"/>
      <c r="I68" s="238"/>
      <c r="J68" s="623"/>
      <c r="K68" s="623"/>
      <c r="L68" s="623"/>
      <c r="M68" s="623"/>
      <c r="N68" s="623"/>
      <c r="O68" s="623"/>
      <c r="P68" s="623"/>
      <c r="Q68" s="623"/>
      <c r="R68" s="623"/>
      <c r="S68" s="623"/>
      <c r="T68" s="623"/>
      <c r="U68" s="623"/>
      <c r="V68" s="248"/>
      <c r="W68" s="489"/>
    </row>
    <row r="69" spans="1:23" ht="15" customHeight="1" x14ac:dyDescent="0.2">
      <c r="A69" s="329">
        <f>IF($D71="Stundenanteil",1,0)</f>
        <v>0</v>
      </c>
      <c r="B69" s="251" t="s">
        <v>67</v>
      </c>
      <c r="C69" s="236"/>
      <c r="D69" s="832"/>
      <c r="E69" s="833"/>
      <c r="F69" s="246"/>
      <c r="G69" s="242" t="s">
        <v>114</v>
      </c>
      <c r="H69" s="254"/>
      <c r="I69" s="238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8"/>
      <c r="W69" s="489"/>
    </row>
    <row r="70" spans="1:23" ht="15" customHeight="1" x14ac:dyDescent="0.2">
      <c r="A70" s="329">
        <f>IF($D71="Stundenanteil",1,0)</f>
        <v>0</v>
      </c>
      <c r="B70" s="244"/>
      <c r="C70" s="236"/>
      <c r="D70" s="236"/>
      <c r="E70" s="236"/>
      <c r="F70" s="245"/>
      <c r="G70" s="239" t="s">
        <v>122</v>
      </c>
      <c r="H70" s="255"/>
      <c r="I70" s="270" t="s">
        <v>116</v>
      </c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565">
        <f t="shared" ref="V70:V75" si="17">SUMPRODUCT(ROUND(J70:U70,2))</f>
        <v>0</v>
      </c>
      <c r="W70" s="489"/>
    </row>
    <row r="71" spans="1:23" ht="15" customHeight="1" x14ac:dyDescent="0.2">
      <c r="A71" s="329">
        <f>IF($D71="Stundenanteil",1,0)</f>
        <v>0</v>
      </c>
      <c r="B71" s="251" t="s">
        <v>113</v>
      </c>
      <c r="C71" s="236"/>
      <c r="D71" s="832" t="s">
        <v>0</v>
      </c>
      <c r="E71" s="833"/>
      <c r="F71" s="246"/>
      <c r="G71" s="239" t="s">
        <v>128</v>
      </c>
      <c r="H71" s="257" t="s">
        <v>120</v>
      </c>
      <c r="I71" s="270" t="s">
        <v>116</v>
      </c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565">
        <f t="shared" si="17"/>
        <v>0</v>
      </c>
      <c r="W71" s="489"/>
    </row>
    <row r="72" spans="1:23" ht="15" customHeight="1" x14ac:dyDescent="0.2">
      <c r="A72" s="329">
        <f>IF($D71="Stundenanteil",1,0)</f>
        <v>0</v>
      </c>
      <c r="B72" s="244"/>
      <c r="C72" s="236"/>
      <c r="D72" s="236"/>
      <c r="E72" s="236"/>
      <c r="F72" s="245"/>
      <c r="G72" s="239"/>
      <c r="H72" s="257" t="s">
        <v>123</v>
      </c>
      <c r="I72" s="271" t="s">
        <v>116</v>
      </c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565">
        <f t="shared" si="17"/>
        <v>0</v>
      </c>
      <c r="W72" s="489"/>
    </row>
    <row r="73" spans="1:23" ht="15" hidden="1" customHeight="1" x14ac:dyDescent="0.2">
      <c r="A73" s="329"/>
      <c r="B73" s="244"/>
      <c r="C73" s="236"/>
      <c r="F73" s="245"/>
      <c r="G73" s="259" t="s">
        <v>125</v>
      </c>
      <c r="H73" s="260"/>
      <c r="I73" s="272" t="s">
        <v>116</v>
      </c>
      <c r="J73" s="261">
        <f>IF(ROUND(J70,2)-ROUND(J71,2)=0,0,ROUND(J72,2)/(ROUND(J70,2)-ROUND(J71,2))*ROUND(J71,2))</f>
        <v>0</v>
      </c>
      <c r="K73" s="261">
        <f t="shared" ref="K73:U73" si="18">IF(ROUND(K70,2)-ROUND(K71,2)=0,0,ROUND(K72,2)/(ROUND(K70,2)-ROUND(K71,2))*ROUND(K71,2))</f>
        <v>0</v>
      </c>
      <c r="L73" s="261">
        <f t="shared" si="18"/>
        <v>0</v>
      </c>
      <c r="M73" s="261">
        <f t="shared" si="18"/>
        <v>0</v>
      </c>
      <c r="N73" s="261">
        <f t="shared" si="18"/>
        <v>0</v>
      </c>
      <c r="O73" s="261">
        <f t="shared" si="18"/>
        <v>0</v>
      </c>
      <c r="P73" s="261">
        <f t="shared" si="18"/>
        <v>0</v>
      </c>
      <c r="Q73" s="261">
        <f t="shared" si="18"/>
        <v>0</v>
      </c>
      <c r="R73" s="261">
        <f t="shared" si="18"/>
        <v>0</v>
      </c>
      <c r="S73" s="261">
        <f t="shared" si="18"/>
        <v>0</v>
      </c>
      <c r="T73" s="261">
        <f t="shared" si="18"/>
        <v>0</v>
      </c>
      <c r="U73" s="261">
        <f t="shared" si="18"/>
        <v>0</v>
      </c>
      <c r="V73" s="269">
        <f t="shared" si="17"/>
        <v>0</v>
      </c>
      <c r="W73" s="489"/>
    </row>
    <row r="74" spans="1:23" ht="15" hidden="1" customHeight="1" x14ac:dyDescent="0.2">
      <c r="A74" s="329"/>
      <c r="B74" s="244"/>
      <c r="C74" s="236"/>
      <c r="F74" s="245"/>
      <c r="G74" s="259" t="s">
        <v>126</v>
      </c>
      <c r="H74" s="260"/>
      <c r="I74" s="272" t="s">
        <v>116</v>
      </c>
      <c r="J74" s="261">
        <f>(ROUND(J72,2)+ROUND(J73,10))*ROUND($E80,0)/($I$6-ROUND($E80,0))</f>
        <v>0</v>
      </c>
      <c r="K74" s="261">
        <f t="shared" ref="K74:U74" si="19">(ROUND(K72,2)+ROUND(K73,10))*ROUND($E80,0)/($I$6-ROUND($E80,0))</f>
        <v>0</v>
      </c>
      <c r="L74" s="261">
        <f t="shared" si="19"/>
        <v>0</v>
      </c>
      <c r="M74" s="261">
        <f t="shared" si="19"/>
        <v>0</v>
      </c>
      <c r="N74" s="261">
        <f t="shared" si="19"/>
        <v>0</v>
      </c>
      <c r="O74" s="261">
        <f t="shared" si="19"/>
        <v>0</v>
      </c>
      <c r="P74" s="261">
        <f t="shared" si="19"/>
        <v>0</v>
      </c>
      <c r="Q74" s="261">
        <f t="shared" si="19"/>
        <v>0</v>
      </c>
      <c r="R74" s="261">
        <f t="shared" si="19"/>
        <v>0</v>
      </c>
      <c r="S74" s="261">
        <f t="shared" si="19"/>
        <v>0</v>
      </c>
      <c r="T74" s="261">
        <f t="shared" si="19"/>
        <v>0</v>
      </c>
      <c r="U74" s="261">
        <f t="shared" si="19"/>
        <v>0</v>
      </c>
      <c r="V74" s="269">
        <f t="shared" si="17"/>
        <v>0</v>
      </c>
      <c r="W74" s="489"/>
    </row>
    <row r="75" spans="1:23" ht="15" hidden="1" customHeight="1" x14ac:dyDescent="0.2">
      <c r="A75" s="329"/>
      <c r="B75" s="244"/>
      <c r="C75" s="236"/>
      <c r="D75" s="236"/>
      <c r="E75" s="236"/>
      <c r="F75" s="245"/>
      <c r="G75" s="259" t="s">
        <v>127</v>
      </c>
      <c r="H75" s="260"/>
      <c r="I75" s="272" t="s">
        <v>116</v>
      </c>
      <c r="J75" s="261">
        <f>ROUND(J72,2)+ROUND(J73,10)+ROUND(J74,10)</f>
        <v>0</v>
      </c>
      <c r="K75" s="261">
        <f t="shared" ref="K75:U75" si="20">ROUND(K72,2)+ROUND(K73,10)+ROUND(K74,10)</f>
        <v>0</v>
      </c>
      <c r="L75" s="261">
        <f t="shared" si="20"/>
        <v>0</v>
      </c>
      <c r="M75" s="261">
        <f t="shared" si="20"/>
        <v>0</v>
      </c>
      <c r="N75" s="261">
        <f t="shared" si="20"/>
        <v>0</v>
      </c>
      <c r="O75" s="261">
        <f t="shared" si="20"/>
        <v>0</v>
      </c>
      <c r="P75" s="261">
        <f t="shared" si="20"/>
        <v>0</v>
      </c>
      <c r="Q75" s="261">
        <f t="shared" si="20"/>
        <v>0</v>
      </c>
      <c r="R75" s="261">
        <f t="shared" si="20"/>
        <v>0</v>
      </c>
      <c r="S75" s="261">
        <f t="shared" si="20"/>
        <v>0</v>
      </c>
      <c r="T75" s="261">
        <f t="shared" si="20"/>
        <v>0</v>
      </c>
      <c r="U75" s="261">
        <f t="shared" si="20"/>
        <v>0</v>
      </c>
      <c r="V75" s="269">
        <f t="shared" si="17"/>
        <v>0</v>
      </c>
      <c r="W75" s="489"/>
    </row>
    <row r="76" spans="1:23" ht="15" customHeight="1" x14ac:dyDescent="0.2">
      <c r="A76" s="327"/>
      <c r="B76" s="251" t="s">
        <v>124</v>
      </c>
      <c r="C76" s="236"/>
      <c r="D76" s="236"/>
      <c r="E76" s="236"/>
      <c r="F76" s="245"/>
      <c r="G76" s="275" t="str">
        <f>IF(D71="Stundenanteil","Errechneter Stellenanteil",IF(D71="Stellenanteil","Stellenanteil:",""))</f>
        <v/>
      </c>
      <c r="H76" s="258"/>
      <c r="I76" s="240"/>
      <c r="J76" s="624">
        <f t="shared" ref="J76:U76" si="21">IF(AND($D71="Stellenanteil",$E81&gt;0,J78&gt;0),ROUND($E81,4),IF(AND($D71="Stundenanteil",J70&gt;0),ROUND(J75/ROUND(J70,2),4),0))</f>
        <v>0</v>
      </c>
      <c r="K76" s="624">
        <f t="shared" si="21"/>
        <v>0</v>
      </c>
      <c r="L76" s="624">
        <f t="shared" si="21"/>
        <v>0</v>
      </c>
      <c r="M76" s="624">
        <f t="shared" si="21"/>
        <v>0</v>
      </c>
      <c r="N76" s="624">
        <f t="shared" si="21"/>
        <v>0</v>
      </c>
      <c r="O76" s="624">
        <f t="shared" si="21"/>
        <v>0</v>
      </c>
      <c r="P76" s="624">
        <f t="shared" si="21"/>
        <v>0</v>
      </c>
      <c r="Q76" s="624">
        <f t="shared" si="21"/>
        <v>0</v>
      </c>
      <c r="R76" s="624">
        <f t="shared" si="21"/>
        <v>0</v>
      </c>
      <c r="S76" s="624">
        <f t="shared" si="21"/>
        <v>0</v>
      </c>
      <c r="T76" s="624">
        <f t="shared" si="21"/>
        <v>0</v>
      </c>
      <c r="U76" s="624">
        <f t="shared" si="21"/>
        <v>0</v>
      </c>
      <c r="V76" s="625"/>
      <c r="W76" s="489"/>
    </row>
    <row r="77" spans="1:23" ht="15" customHeight="1" x14ac:dyDescent="0.2">
      <c r="A77" s="327"/>
      <c r="B77" s="244"/>
      <c r="C77" s="243" t="s">
        <v>134</v>
      </c>
      <c r="E77" s="326"/>
      <c r="F77" s="245"/>
      <c r="G77" s="242" t="s">
        <v>117</v>
      </c>
      <c r="H77" s="254"/>
      <c r="I77" s="238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8"/>
      <c r="W77" s="489"/>
    </row>
    <row r="78" spans="1:23" ht="15" customHeight="1" x14ac:dyDescent="0.2">
      <c r="A78" s="327"/>
      <c r="B78" s="244"/>
      <c r="F78" s="247"/>
      <c r="G78" s="241" t="s">
        <v>267</v>
      </c>
      <c r="H78" s="256"/>
      <c r="I78" s="273" t="s">
        <v>30</v>
      </c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565">
        <f>SUMPRODUCT(ROUND(J78:U78,2))</f>
        <v>0</v>
      </c>
      <c r="W78" s="489"/>
    </row>
    <row r="79" spans="1:23" ht="15" customHeight="1" x14ac:dyDescent="0.2">
      <c r="A79" s="329">
        <f>IF($D71="Stundenanteil",1,0)</f>
        <v>0</v>
      </c>
      <c r="B79" s="244"/>
      <c r="C79" s="243" t="str">
        <f>IF(D71="Stundenanteil","wöchentliche Arbeitszeit (in h):","")</f>
        <v/>
      </c>
      <c r="D79" s="236"/>
      <c r="E79" s="340"/>
      <c r="F79" s="247"/>
      <c r="G79" s="239" t="s">
        <v>289</v>
      </c>
      <c r="H79" s="255"/>
      <c r="I79" s="273" t="s">
        <v>30</v>
      </c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565">
        <f>SUMPRODUCT(ROUND(J79:U79,2))</f>
        <v>0</v>
      </c>
      <c r="W79" s="489"/>
    </row>
    <row r="80" spans="1:23" ht="15" customHeight="1" x14ac:dyDescent="0.2">
      <c r="A80" s="329">
        <f>IF($D71="Stundenanteil",1,0)</f>
        <v>0</v>
      </c>
      <c r="B80" s="244"/>
      <c r="C80" s="243" t="str">
        <f>IF(D71="Stundenanteil","Urlaubsanspruch (in AT):","")</f>
        <v/>
      </c>
      <c r="D80" s="236"/>
      <c r="E80" s="341"/>
      <c r="F80" s="247"/>
      <c r="G80" s="239"/>
      <c r="H80" s="255"/>
      <c r="I80" s="273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0"/>
      <c r="W80" s="489"/>
    </row>
    <row r="81" spans="1:23" ht="15" customHeight="1" x14ac:dyDescent="0.2">
      <c r="A81" s="329">
        <f>IF($D71="Stellenanteil",1,0)</f>
        <v>0</v>
      </c>
      <c r="B81" s="244"/>
      <c r="C81" s="243" t="str">
        <f>IF(D71="Stellenanteil","Stellenanteil (in %):","")</f>
        <v/>
      </c>
      <c r="D81" s="236"/>
      <c r="E81" s="274"/>
      <c r="F81" s="245"/>
      <c r="G81" s="242" t="s">
        <v>121</v>
      </c>
      <c r="H81" s="254"/>
      <c r="I81" s="238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8"/>
      <c r="W81" s="489"/>
    </row>
    <row r="82" spans="1:23" ht="15" customHeight="1" x14ac:dyDescent="0.2">
      <c r="A82" s="327"/>
      <c r="B82" s="244"/>
      <c r="F82" s="245"/>
      <c r="G82" s="241" t="s">
        <v>119</v>
      </c>
      <c r="H82" s="256"/>
      <c r="I82" s="273" t="s">
        <v>30</v>
      </c>
      <c r="J82" s="563">
        <f>ROUND(ROUND(J78,2)*J76,2)</f>
        <v>0</v>
      </c>
      <c r="K82" s="563">
        <f t="shared" ref="K82:U82" si="22">ROUND(ROUND(K78,2)*K76,2)</f>
        <v>0</v>
      </c>
      <c r="L82" s="563">
        <f t="shared" si="22"/>
        <v>0</v>
      </c>
      <c r="M82" s="563">
        <f t="shared" si="22"/>
        <v>0</v>
      </c>
      <c r="N82" s="563">
        <f t="shared" si="22"/>
        <v>0</v>
      </c>
      <c r="O82" s="563">
        <f t="shared" si="22"/>
        <v>0</v>
      </c>
      <c r="P82" s="563">
        <f t="shared" si="22"/>
        <v>0</v>
      </c>
      <c r="Q82" s="563">
        <f t="shared" si="22"/>
        <v>0</v>
      </c>
      <c r="R82" s="563">
        <f t="shared" si="22"/>
        <v>0</v>
      </c>
      <c r="S82" s="563">
        <f t="shared" si="22"/>
        <v>0</v>
      </c>
      <c r="T82" s="563">
        <f t="shared" si="22"/>
        <v>0</v>
      </c>
      <c r="U82" s="563">
        <f t="shared" si="22"/>
        <v>0</v>
      </c>
      <c r="V82" s="565">
        <f>SUMPRODUCT(ROUND(J82:U82,2))</f>
        <v>0</v>
      </c>
      <c r="W82" s="489"/>
    </row>
    <row r="83" spans="1:23" ht="15" customHeight="1" x14ac:dyDescent="0.2">
      <c r="A83" s="327"/>
      <c r="B83" s="244"/>
      <c r="F83" s="245"/>
      <c r="G83" s="239" t="s">
        <v>290</v>
      </c>
      <c r="H83" s="255"/>
      <c r="I83" s="273" t="s">
        <v>30</v>
      </c>
      <c r="J83" s="563">
        <f>ROUND(ROUND(J79,2)*J76,2)</f>
        <v>0</v>
      </c>
      <c r="K83" s="563">
        <f t="shared" ref="K83:U83" si="23">ROUND(ROUND(K79,2)*K76,2)</f>
        <v>0</v>
      </c>
      <c r="L83" s="563">
        <f t="shared" si="23"/>
        <v>0</v>
      </c>
      <c r="M83" s="563">
        <f t="shared" si="23"/>
        <v>0</v>
      </c>
      <c r="N83" s="563">
        <f t="shared" si="23"/>
        <v>0</v>
      </c>
      <c r="O83" s="563">
        <f t="shared" si="23"/>
        <v>0</v>
      </c>
      <c r="P83" s="563">
        <f t="shared" si="23"/>
        <v>0</v>
      </c>
      <c r="Q83" s="563">
        <f t="shared" si="23"/>
        <v>0</v>
      </c>
      <c r="R83" s="563">
        <f t="shared" si="23"/>
        <v>0</v>
      </c>
      <c r="S83" s="563">
        <f t="shared" si="23"/>
        <v>0</v>
      </c>
      <c r="T83" s="563">
        <f t="shared" si="23"/>
        <v>0</v>
      </c>
      <c r="U83" s="563">
        <f t="shared" si="23"/>
        <v>0</v>
      </c>
      <c r="V83" s="565">
        <f>SUMPRODUCT(ROUND(J83:U83,2))</f>
        <v>0</v>
      </c>
      <c r="W83" s="489"/>
    </row>
    <row r="84" spans="1:23" ht="15" customHeight="1" thickBot="1" x14ac:dyDescent="0.25">
      <c r="A84" s="327"/>
      <c r="B84" s="278"/>
      <c r="C84" s="279"/>
      <c r="D84" s="279"/>
      <c r="E84" s="279"/>
      <c r="F84" s="280"/>
      <c r="G84" s="539" t="str">
        <f>$P$26</f>
        <v>Pauschale für Sozialabgaben inkl. Berufsgenossenschaft</v>
      </c>
      <c r="H84" s="540"/>
      <c r="I84" s="541" t="s">
        <v>30</v>
      </c>
      <c r="J84" s="564">
        <f>ROUND(J83*$U$26,2)</f>
        <v>0</v>
      </c>
      <c r="K84" s="564">
        <f t="shared" ref="K84:U84" si="24">ROUND(K83*$U$26,2)</f>
        <v>0</v>
      </c>
      <c r="L84" s="564">
        <f t="shared" si="24"/>
        <v>0</v>
      </c>
      <c r="M84" s="564">
        <f t="shared" si="24"/>
        <v>0</v>
      </c>
      <c r="N84" s="564">
        <f t="shared" si="24"/>
        <v>0</v>
      </c>
      <c r="O84" s="564">
        <f t="shared" si="24"/>
        <v>0</v>
      </c>
      <c r="P84" s="564">
        <f t="shared" si="24"/>
        <v>0</v>
      </c>
      <c r="Q84" s="564">
        <f t="shared" si="24"/>
        <v>0</v>
      </c>
      <c r="R84" s="564">
        <f t="shared" si="24"/>
        <v>0</v>
      </c>
      <c r="S84" s="564">
        <f t="shared" si="24"/>
        <v>0</v>
      </c>
      <c r="T84" s="564">
        <f t="shared" si="24"/>
        <v>0</v>
      </c>
      <c r="U84" s="564">
        <f t="shared" si="24"/>
        <v>0</v>
      </c>
      <c r="V84" s="566">
        <f>SUMPRODUCT(ROUND(J84:U84,2))</f>
        <v>0</v>
      </c>
      <c r="W84" s="489">
        <f>IF(COUNTIF(V67:V84,"&gt;0")&gt;0,1,0)</f>
        <v>0</v>
      </c>
    </row>
    <row r="85" spans="1:23" ht="15" customHeight="1" thickTop="1" x14ac:dyDescent="0.2">
      <c r="A85" s="327"/>
      <c r="B85" s="244"/>
      <c r="C85" s="236"/>
      <c r="D85" s="236"/>
      <c r="E85" s="236"/>
      <c r="F85" s="245"/>
      <c r="G85" s="262" t="s">
        <v>142</v>
      </c>
      <c r="H85" s="263"/>
      <c r="I85" s="264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6"/>
      <c r="W85" s="489"/>
    </row>
    <row r="86" spans="1:23" ht="15" customHeight="1" x14ac:dyDescent="0.2">
      <c r="A86" s="327"/>
      <c r="B86" s="251" t="s">
        <v>5</v>
      </c>
      <c r="C86" s="236"/>
      <c r="D86" s="832"/>
      <c r="E86" s="833"/>
      <c r="F86" s="246"/>
      <c r="G86" s="237" t="s">
        <v>64</v>
      </c>
      <c r="H86" s="253"/>
      <c r="I86" s="238"/>
      <c r="J86" s="623"/>
      <c r="K86" s="623"/>
      <c r="L86" s="623"/>
      <c r="M86" s="623"/>
      <c r="N86" s="623"/>
      <c r="O86" s="623"/>
      <c r="P86" s="623"/>
      <c r="Q86" s="623"/>
      <c r="R86" s="623"/>
      <c r="S86" s="623"/>
      <c r="T86" s="623"/>
      <c r="U86" s="623"/>
      <c r="V86" s="248"/>
      <c r="W86" s="489"/>
    </row>
    <row r="87" spans="1:23" ht="15" customHeight="1" x14ac:dyDescent="0.2">
      <c r="A87" s="329">
        <f>IF($D89="Stundenanteil",1,0)</f>
        <v>0</v>
      </c>
      <c r="B87" s="251" t="s">
        <v>67</v>
      </c>
      <c r="C87" s="236"/>
      <c r="D87" s="832"/>
      <c r="E87" s="833"/>
      <c r="F87" s="246"/>
      <c r="G87" s="242" t="s">
        <v>114</v>
      </c>
      <c r="H87" s="254"/>
      <c r="I87" s="238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8"/>
      <c r="W87" s="489"/>
    </row>
    <row r="88" spans="1:23" ht="15" customHeight="1" x14ac:dyDescent="0.2">
      <c r="A88" s="329">
        <f>IF($D89="Stundenanteil",1,0)</f>
        <v>0</v>
      </c>
      <c r="B88" s="244"/>
      <c r="C88" s="236"/>
      <c r="D88" s="236"/>
      <c r="E88" s="236"/>
      <c r="F88" s="245"/>
      <c r="G88" s="239" t="s">
        <v>122</v>
      </c>
      <c r="H88" s="255"/>
      <c r="I88" s="270" t="s">
        <v>116</v>
      </c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565">
        <f t="shared" ref="V88:V93" si="25">SUMPRODUCT(ROUND(J88:U88,2))</f>
        <v>0</v>
      </c>
      <c r="W88" s="489"/>
    </row>
    <row r="89" spans="1:23" ht="15" customHeight="1" x14ac:dyDescent="0.2">
      <c r="A89" s="329">
        <f>IF($D89="Stundenanteil",1,0)</f>
        <v>0</v>
      </c>
      <c r="B89" s="251" t="s">
        <v>113</v>
      </c>
      <c r="C89" s="236"/>
      <c r="D89" s="832" t="s">
        <v>0</v>
      </c>
      <c r="E89" s="833"/>
      <c r="F89" s="246"/>
      <c r="G89" s="239" t="s">
        <v>128</v>
      </c>
      <c r="H89" s="257" t="s">
        <v>120</v>
      </c>
      <c r="I89" s="270" t="s">
        <v>116</v>
      </c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565">
        <f t="shared" si="25"/>
        <v>0</v>
      </c>
      <c r="W89" s="489"/>
    </row>
    <row r="90" spans="1:23" ht="15" customHeight="1" x14ac:dyDescent="0.2">
      <c r="A90" s="329">
        <f>IF($D89="Stundenanteil",1,0)</f>
        <v>0</v>
      </c>
      <c r="B90" s="244"/>
      <c r="C90" s="236"/>
      <c r="D90" s="236"/>
      <c r="E90" s="236"/>
      <c r="F90" s="245"/>
      <c r="G90" s="239"/>
      <c r="H90" s="257" t="s">
        <v>123</v>
      </c>
      <c r="I90" s="271" t="s">
        <v>116</v>
      </c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565">
        <f t="shared" si="25"/>
        <v>0</v>
      </c>
      <c r="W90" s="489"/>
    </row>
    <row r="91" spans="1:23" ht="15" hidden="1" customHeight="1" x14ac:dyDescent="0.2">
      <c r="A91" s="329"/>
      <c r="B91" s="244"/>
      <c r="C91" s="236"/>
      <c r="F91" s="245"/>
      <c r="G91" s="259" t="s">
        <v>125</v>
      </c>
      <c r="H91" s="260"/>
      <c r="I91" s="272" t="s">
        <v>116</v>
      </c>
      <c r="J91" s="261">
        <f>IF(ROUND(J88,2)-ROUND(J89,2)=0,0,ROUND(J90,2)/(ROUND(J88,2)-ROUND(J89,2))*ROUND(J89,2))</f>
        <v>0</v>
      </c>
      <c r="K91" s="261">
        <f t="shared" ref="K91:U91" si="26">IF(ROUND(K88,2)-ROUND(K89,2)=0,0,ROUND(K90,2)/(ROUND(K88,2)-ROUND(K89,2))*ROUND(K89,2))</f>
        <v>0</v>
      </c>
      <c r="L91" s="261">
        <f t="shared" si="26"/>
        <v>0</v>
      </c>
      <c r="M91" s="261">
        <f t="shared" si="26"/>
        <v>0</v>
      </c>
      <c r="N91" s="261">
        <f t="shared" si="26"/>
        <v>0</v>
      </c>
      <c r="O91" s="261">
        <f t="shared" si="26"/>
        <v>0</v>
      </c>
      <c r="P91" s="261">
        <f t="shared" si="26"/>
        <v>0</v>
      </c>
      <c r="Q91" s="261">
        <f t="shared" si="26"/>
        <v>0</v>
      </c>
      <c r="R91" s="261">
        <f t="shared" si="26"/>
        <v>0</v>
      </c>
      <c r="S91" s="261">
        <f t="shared" si="26"/>
        <v>0</v>
      </c>
      <c r="T91" s="261">
        <f t="shared" si="26"/>
        <v>0</v>
      </c>
      <c r="U91" s="261">
        <f t="shared" si="26"/>
        <v>0</v>
      </c>
      <c r="V91" s="269">
        <f t="shared" si="25"/>
        <v>0</v>
      </c>
      <c r="W91" s="489"/>
    </row>
    <row r="92" spans="1:23" ht="15" hidden="1" customHeight="1" x14ac:dyDescent="0.2">
      <c r="A92" s="329"/>
      <c r="B92" s="244"/>
      <c r="C92" s="236"/>
      <c r="F92" s="245"/>
      <c r="G92" s="259" t="s">
        <v>126</v>
      </c>
      <c r="H92" s="260"/>
      <c r="I92" s="272" t="s">
        <v>116</v>
      </c>
      <c r="J92" s="261">
        <f>(ROUND(J90,2)+ROUND(J91,10))*ROUND($E98,0)/($I$6-ROUND($E98,0))</f>
        <v>0</v>
      </c>
      <c r="K92" s="261">
        <f t="shared" ref="K92:U92" si="27">(ROUND(K90,2)+ROUND(K91,10))*ROUND($E98,0)/($I$6-ROUND($E98,0))</f>
        <v>0</v>
      </c>
      <c r="L92" s="261">
        <f t="shared" si="27"/>
        <v>0</v>
      </c>
      <c r="M92" s="261">
        <f t="shared" si="27"/>
        <v>0</v>
      </c>
      <c r="N92" s="261">
        <f t="shared" si="27"/>
        <v>0</v>
      </c>
      <c r="O92" s="261">
        <f t="shared" si="27"/>
        <v>0</v>
      </c>
      <c r="P92" s="261">
        <f t="shared" si="27"/>
        <v>0</v>
      </c>
      <c r="Q92" s="261">
        <f t="shared" si="27"/>
        <v>0</v>
      </c>
      <c r="R92" s="261">
        <f t="shared" si="27"/>
        <v>0</v>
      </c>
      <c r="S92" s="261">
        <f t="shared" si="27"/>
        <v>0</v>
      </c>
      <c r="T92" s="261">
        <f t="shared" si="27"/>
        <v>0</v>
      </c>
      <c r="U92" s="261">
        <f t="shared" si="27"/>
        <v>0</v>
      </c>
      <c r="V92" s="269">
        <f t="shared" si="25"/>
        <v>0</v>
      </c>
      <c r="W92" s="489"/>
    </row>
    <row r="93" spans="1:23" ht="15" hidden="1" customHeight="1" x14ac:dyDescent="0.2">
      <c r="A93" s="329"/>
      <c r="B93" s="244"/>
      <c r="C93" s="236"/>
      <c r="D93" s="236"/>
      <c r="E93" s="236"/>
      <c r="F93" s="245"/>
      <c r="G93" s="259" t="s">
        <v>127</v>
      </c>
      <c r="H93" s="260"/>
      <c r="I93" s="272" t="s">
        <v>116</v>
      </c>
      <c r="J93" s="261">
        <f>ROUND(J90,2)+ROUND(J91,10)+ROUND(J92,10)</f>
        <v>0</v>
      </c>
      <c r="K93" s="261">
        <f t="shared" ref="K93:U93" si="28">ROUND(K90,2)+ROUND(K91,10)+ROUND(K92,10)</f>
        <v>0</v>
      </c>
      <c r="L93" s="261">
        <f t="shared" si="28"/>
        <v>0</v>
      </c>
      <c r="M93" s="261">
        <f t="shared" si="28"/>
        <v>0</v>
      </c>
      <c r="N93" s="261">
        <f t="shared" si="28"/>
        <v>0</v>
      </c>
      <c r="O93" s="261">
        <f t="shared" si="28"/>
        <v>0</v>
      </c>
      <c r="P93" s="261">
        <f t="shared" si="28"/>
        <v>0</v>
      </c>
      <c r="Q93" s="261">
        <f t="shared" si="28"/>
        <v>0</v>
      </c>
      <c r="R93" s="261">
        <f t="shared" si="28"/>
        <v>0</v>
      </c>
      <c r="S93" s="261">
        <f t="shared" si="28"/>
        <v>0</v>
      </c>
      <c r="T93" s="261">
        <f t="shared" si="28"/>
        <v>0</v>
      </c>
      <c r="U93" s="261">
        <f t="shared" si="28"/>
        <v>0</v>
      </c>
      <c r="V93" s="269">
        <f t="shared" si="25"/>
        <v>0</v>
      </c>
      <c r="W93" s="489"/>
    </row>
    <row r="94" spans="1:23" ht="15" customHeight="1" x14ac:dyDescent="0.2">
      <c r="A94" s="327"/>
      <c r="B94" s="251" t="s">
        <v>124</v>
      </c>
      <c r="C94" s="236"/>
      <c r="D94" s="236"/>
      <c r="E94" s="236"/>
      <c r="F94" s="245"/>
      <c r="G94" s="275" t="str">
        <f>IF(D89="Stundenanteil","Errechneter Stellenanteil",IF(D89="Stellenanteil","Stellenanteil:",""))</f>
        <v/>
      </c>
      <c r="H94" s="258"/>
      <c r="I94" s="240"/>
      <c r="J94" s="624">
        <f t="shared" ref="J94:U94" si="29">IF(AND($D89="Stellenanteil",$E99&gt;0,J96&gt;0),ROUND($E99,4),IF(AND($D89="Stundenanteil",J88&gt;0),ROUND(J93/ROUND(J88,2),4),0))</f>
        <v>0</v>
      </c>
      <c r="K94" s="624">
        <f t="shared" si="29"/>
        <v>0</v>
      </c>
      <c r="L94" s="624">
        <f t="shared" si="29"/>
        <v>0</v>
      </c>
      <c r="M94" s="624">
        <f t="shared" si="29"/>
        <v>0</v>
      </c>
      <c r="N94" s="624">
        <f t="shared" si="29"/>
        <v>0</v>
      </c>
      <c r="O94" s="624">
        <f t="shared" si="29"/>
        <v>0</v>
      </c>
      <c r="P94" s="624">
        <f t="shared" si="29"/>
        <v>0</v>
      </c>
      <c r="Q94" s="624">
        <f t="shared" si="29"/>
        <v>0</v>
      </c>
      <c r="R94" s="624">
        <f t="shared" si="29"/>
        <v>0</v>
      </c>
      <c r="S94" s="624">
        <f t="shared" si="29"/>
        <v>0</v>
      </c>
      <c r="T94" s="624">
        <f t="shared" si="29"/>
        <v>0</v>
      </c>
      <c r="U94" s="624">
        <f t="shared" si="29"/>
        <v>0</v>
      </c>
      <c r="V94" s="625"/>
      <c r="W94" s="489"/>
    </row>
    <row r="95" spans="1:23" ht="15" customHeight="1" x14ac:dyDescent="0.2">
      <c r="A95" s="327"/>
      <c r="B95" s="244"/>
      <c r="C95" s="243" t="s">
        <v>134</v>
      </c>
      <c r="E95" s="326"/>
      <c r="F95" s="245"/>
      <c r="G95" s="242" t="s">
        <v>117</v>
      </c>
      <c r="H95" s="254"/>
      <c r="I95" s="238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8"/>
      <c r="W95" s="489"/>
    </row>
    <row r="96" spans="1:23" ht="15" customHeight="1" x14ac:dyDescent="0.2">
      <c r="A96" s="327"/>
      <c r="B96" s="244"/>
      <c r="F96" s="247"/>
      <c r="G96" s="241" t="s">
        <v>267</v>
      </c>
      <c r="H96" s="256"/>
      <c r="I96" s="273" t="s">
        <v>30</v>
      </c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565">
        <f>SUMPRODUCT(ROUND(J96:U96,2))</f>
        <v>0</v>
      </c>
      <c r="W96" s="489"/>
    </row>
    <row r="97" spans="1:23" ht="15" customHeight="1" x14ac:dyDescent="0.2">
      <c r="A97" s="329">
        <f>IF($D89="Stundenanteil",1,0)</f>
        <v>0</v>
      </c>
      <c r="B97" s="244"/>
      <c r="C97" s="243" t="str">
        <f>IF(D89="Stundenanteil","wöchentliche Arbeitszeit (in h):","")</f>
        <v/>
      </c>
      <c r="D97" s="236"/>
      <c r="E97" s="340"/>
      <c r="F97" s="247"/>
      <c r="G97" s="239" t="s">
        <v>289</v>
      </c>
      <c r="H97" s="255"/>
      <c r="I97" s="273" t="s">
        <v>30</v>
      </c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565">
        <f>SUMPRODUCT(ROUND(J97:U97,2))</f>
        <v>0</v>
      </c>
      <c r="W97" s="489"/>
    </row>
    <row r="98" spans="1:23" ht="15" customHeight="1" x14ac:dyDescent="0.2">
      <c r="A98" s="329">
        <f>IF($D89="Stundenanteil",1,0)</f>
        <v>0</v>
      </c>
      <c r="B98" s="244"/>
      <c r="C98" s="243" t="str">
        <f>IF(D89="Stundenanteil","Urlaubsanspruch (in AT):","")</f>
        <v/>
      </c>
      <c r="D98" s="236"/>
      <c r="E98" s="341"/>
      <c r="F98" s="247"/>
      <c r="G98" s="239"/>
      <c r="H98" s="255"/>
      <c r="I98" s="273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0"/>
      <c r="W98" s="489"/>
    </row>
    <row r="99" spans="1:23" ht="15" customHeight="1" x14ac:dyDescent="0.2">
      <c r="A99" s="329">
        <f>IF($D89="Stellenanteil",1,0)</f>
        <v>0</v>
      </c>
      <c r="B99" s="244"/>
      <c r="C99" s="243" t="str">
        <f>IF(D89="Stellenanteil","Stellenanteil (in %):","")</f>
        <v/>
      </c>
      <c r="D99" s="236"/>
      <c r="E99" s="274"/>
      <c r="F99" s="245"/>
      <c r="G99" s="242" t="s">
        <v>121</v>
      </c>
      <c r="H99" s="254"/>
      <c r="I99" s="238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8"/>
      <c r="W99" s="489"/>
    </row>
    <row r="100" spans="1:23" ht="15" customHeight="1" x14ac:dyDescent="0.2">
      <c r="A100" s="327"/>
      <c r="B100" s="244"/>
      <c r="F100" s="245"/>
      <c r="G100" s="241" t="s">
        <v>119</v>
      </c>
      <c r="H100" s="256"/>
      <c r="I100" s="273" t="s">
        <v>30</v>
      </c>
      <c r="J100" s="563">
        <f>ROUND(ROUND(J96,2)*J94,2)</f>
        <v>0</v>
      </c>
      <c r="K100" s="563">
        <f t="shared" ref="K100:U100" si="30">ROUND(ROUND(K96,2)*K94,2)</f>
        <v>0</v>
      </c>
      <c r="L100" s="563">
        <f t="shared" si="30"/>
        <v>0</v>
      </c>
      <c r="M100" s="563">
        <f t="shared" si="30"/>
        <v>0</v>
      </c>
      <c r="N100" s="563">
        <f t="shared" si="30"/>
        <v>0</v>
      </c>
      <c r="O100" s="563">
        <f t="shared" si="30"/>
        <v>0</v>
      </c>
      <c r="P100" s="563">
        <f t="shared" si="30"/>
        <v>0</v>
      </c>
      <c r="Q100" s="563">
        <f t="shared" si="30"/>
        <v>0</v>
      </c>
      <c r="R100" s="563">
        <f t="shared" si="30"/>
        <v>0</v>
      </c>
      <c r="S100" s="563">
        <f t="shared" si="30"/>
        <v>0</v>
      </c>
      <c r="T100" s="563">
        <f t="shared" si="30"/>
        <v>0</v>
      </c>
      <c r="U100" s="563">
        <f t="shared" si="30"/>
        <v>0</v>
      </c>
      <c r="V100" s="565">
        <f>SUMPRODUCT(ROUND(J100:U100,2))</f>
        <v>0</v>
      </c>
      <c r="W100" s="489"/>
    </row>
    <row r="101" spans="1:23" ht="15" customHeight="1" x14ac:dyDescent="0.2">
      <c r="A101" s="327"/>
      <c r="B101" s="244"/>
      <c r="F101" s="245"/>
      <c r="G101" s="239" t="s">
        <v>290</v>
      </c>
      <c r="H101" s="255"/>
      <c r="I101" s="273" t="s">
        <v>30</v>
      </c>
      <c r="J101" s="563">
        <f>ROUND(ROUND(J97,2)*J94,2)</f>
        <v>0</v>
      </c>
      <c r="K101" s="563">
        <f t="shared" ref="K101:U101" si="31">ROUND(ROUND(K97,2)*K94,2)</f>
        <v>0</v>
      </c>
      <c r="L101" s="563">
        <f t="shared" si="31"/>
        <v>0</v>
      </c>
      <c r="M101" s="563">
        <f t="shared" si="31"/>
        <v>0</v>
      </c>
      <c r="N101" s="563">
        <f t="shared" si="31"/>
        <v>0</v>
      </c>
      <c r="O101" s="563">
        <f t="shared" si="31"/>
        <v>0</v>
      </c>
      <c r="P101" s="563">
        <f t="shared" si="31"/>
        <v>0</v>
      </c>
      <c r="Q101" s="563">
        <f t="shared" si="31"/>
        <v>0</v>
      </c>
      <c r="R101" s="563">
        <f t="shared" si="31"/>
        <v>0</v>
      </c>
      <c r="S101" s="563">
        <f t="shared" si="31"/>
        <v>0</v>
      </c>
      <c r="T101" s="563">
        <f t="shared" si="31"/>
        <v>0</v>
      </c>
      <c r="U101" s="563">
        <f t="shared" si="31"/>
        <v>0</v>
      </c>
      <c r="V101" s="565">
        <f>SUMPRODUCT(ROUND(J101:U101,2))</f>
        <v>0</v>
      </c>
      <c r="W101" s="489"/>
    </row>
    <row r="102" spans="1:23" ht="15" customHeight="1" thickBot="1" x14ac:dyDescent="0.25">
      <c r="A102" s="327"/>
      <c r="B102" s="278"/>
      <c r="C102" s="279"/>
      <c r="D102" s="279"/>
      <c r="E102" s="279"/>
      <c r="F102" s="280"/>
      <c r="G102" s="539" t="str">
        <f>$P$26</f>
        <v>Pauschale für Sozialabgaben inkl. Berufsgenossenschaft</v>
      </c>
      <c r="H102" s="540"/>
      <c r="I102" s="541" t="s">
        <v>30</v>
      </c>
      <c r="J102" s="564">
        <f>ROUND(J101*$U$26,2)</f>
        <v>0</v>
      </c>
      <c r="K102" s="564">
        <f t="shared" ref="K102:U102" si="32">ROUND(K101*$U$26,2)</f>
        <v>0</v>
      </c>
      <c r="L102" s="564">
        <f t="shared" si="32"/>
        <v>0</v>
      </c>
      <c r="M102" s="564">
        <f t="shared" si="32"/>
        <v>0</v>
      </c>
      <c r="N102" s="564">
        <f t="shared" si="32"/>
        <v>0</v>
      </c>
      <c r="O102" s="564">
        <f t="shared" si="32"/>
        <v>0</v>
      </c>
      <c r="P102" s="564">
        <f t="shared" si="32"/>
        <v>0</v>
      </c>
      <c r="Q102" s="564">
        <f t="shared" si="32"/>
        <v>0</v>
      </c>
      <c r="R102" s="564">
        <f t="shared" si="32"/>
        <v>0</v>
      </c>
      <c r="S102" s="564">
        <f t="shared" si="32"/>
        <v>0</v>
      </c>
      <c r="T102" s="564">
        <f t="shared" si="32"/>
        <v>0</v>
      </c>
      <c r="U102" s="564">
        <f t="shared" si="32"/>
        <v>0</v>
      </c>
      <c r="V102" s="566">
        <f>SUMPRODUCT(ROUND(J102:U102,2))</f>
        <v>0</v>
      </c>
      <c r="W102" s="489">
        <f>IF(COUNTIF(V85:V102,"&gt;0")&gt;0,1,0)</f>
        <v>0</v>
      </c>
    </row>
    <row r="103" spans="1:23" ht="15" customHeight="1" thickTop="1" x14ac:dyDescent="0.2">
      <c r="A103" s="327"/>
      <c r="B103" s="244"/>
      <c r="C103" s="236"/>
      <c r="D103" s="236"/>
      <c r="E103" s="236"/>
      <c r="F103" s="245"/>
      <c r="G103" s="262" t="s">
        <v>142</v>
      </c>
      <c r="H103" s="263"/>
      <c r="I103" s="264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6"/>
      <c r="W103" s="489"/>
    </row>
    <row r="104" spans="1:23" ht="15" customHeight="1" x14ac:dyDescent="0.2">
      <c r="A104" s="327"/>
      <c r="B104" s="251" t="s">
        <v>5</v>
      </c>
      <c r="C104" s="236"/>
      <c r="D104" s="832"/>
      <c r="E104" s="833"/>
      <c r="F104" s="246"/>
      <c r="G104" s="237" t="s">
        <v>64</v>
      </c>
      <c r="H104" s="253"/>
      <c r="I104" s="238"/>
      <c r="J104" s="623"/>
      <c r="K104" s="623"/>
      <c r="L104" s="623"/>
      <c r="M104" s="623"/>
      <c r="N104" s="623"/>
      <c r="O104" s="623"/>
      <c r="P104" s="623"/>
      <c r="Q104" s="623"/>
      <c r="R104" s="623"/>
      <c r="S104" s="623"/>
      <c r="T104" s="623"/>
      <c r="U104" s="623"/>
      <c r="V104" s="248"/>
      <c r="W104" s="489"/>
    </row>
    <row r="105" spans="1:23" ht="15" customHeight="1" x14ac:dyDescent="0.2">
      <c r="A105" s="329">
        <f>IF($D107="Stundenanteil",1,0)</f>
        <v>0</v>
      </c>
      <c r="B105" s="251" t="s">
        <v>67</v>
      </c>
      <c r="C105" s="236"/>
      <c r="D105" s="832"/>
      <c r="E105" s="833"/>
      <c r="F105" s="246"/>
      <c r="G105" s="242" t="s">
        <v>114</v>
      </c>
      <c r="H105" s="254"/>
      <c r="I105" s="238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8"/>
      <c r="W105" s="489"/>
    </row>
    <row r="106" spans="1:23" ht="15" customHeight="1" x14ac:dyDescent="0.2">
      <c r="A106" s="329">
        <f>IF($D107="Stundenanteil",1,0)</f>
        <v>0</v>
      </c>
      <c r="B106" s="244"/>
      <c r="C106" s="236"/>
      <c r="D106" s="236"/>
      <c r="E106" s="236"/>
      <c r="F106" s="245"/>
      <c r="G106" s="239" t="s">
        <v>122</v>
      </c>
      <c r="H106" s="255"/>
      <c r="I106" s="270" t="s">
        <v>116</v>
      </c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565">
        <f t="shared" ref="V106:V111" si="33">SUMPRODUCT(ROUND(J106:U106,2))</f>
        <v>0</v>
      </c>
      <c r="W106" s="489"/>
    </row>
    <row r="107" spans="1:23" ht="15" customHeight="1" x14ac:dyDescent="0.2">
      <c r="A107" s="329">
        <f>IF($D107="Stundenanteil",1,0)</f>
        <v>0</v>
      </c>
      <c r="B107" s="251" t="s">
        <v>113</v>
      </c>
      <c r="C107" s="236"/>
      <c r="D107" s="832" t="s">
        <v>0</v>
      </c>
      <c r="E107" s="833"/>
      <c r="F107" s="246"/>
      <c r="G107" s="239" t="s">
        <v>128</v>
      </c>
      <c r="H107" s="257" t="s">
        <v>120</v>
      </c>
      <c r="I107" s="270" t="s">
        <v>116</v>
      </c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565">
        <f t="shared" si="33"/>
        <v>0</v>
      </c>
      <c r="W107" s="489"/>
    </row>
    <row r="108" spans="1:23" ht="15" customHeight="1" x14ac:dyDescent="0.2">
      <c r="A108" s="329">
        <f>IF($D107="Stundenanteil",1,0)</f>
        <v>0</v>
      </c>
      <c r="B108" s="244"/>
      <c r="C108" s="236"/>
      <c r="D108" s="236"/>
      <c r="E108" s="236"/>
      <c r="F108" s="245"/>
      <c r="G108" s="239"/>
      <c r="H108" s="257" t="s">
        <v>123</v>
      </c>
      <c r="I108" s="271" t="s">
        <v>116</v>
      </c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565">
        <f t="shared" si="33"/>
        <v>0</v>
      </c>
      <c r="W108" s="489"/>
    </row>
    <row r="109" spans="1:23" ht="15" hidden="1" customHeight="1" x14ac:dyDescent="0.2">
      <c r="A109" s="329"/>
      <c r="B109" s="244"/>
      <c r="C109" s="236"/>
      <c r="F109" s="245"/>
      <c r="G109" s="259" t="s">
        <v>125</v>
      </c>
      <c r="H109" s="260"/>
      <c r="I109" s="272" t="s">
        <v>116</v>
      </c>
      <c r="J109" s="261">
        <f>IF(ROUND(J106,2)-ROUND(J107,2)=0,0,ROUND(J108,2)/(ROUND(J106,2)-ROUND(J107,2))*ROUND(J107,2))</f>
        <v>0</v>
      </c>
      <c r="K109" s="261">
        <f t="shared" ref="K109:U109" si="34">IF(ROUND(K106,2)-ROUND(K107,2)=0,0,ROUND(K108,2)/(ROUND(K106,2)-ROUND(K107,2))*ROUND(K107,2))</f>
        <v>0</v>
      </c>
      <c r="L109" s="261">
        <f t="shared" si="34"/>
        <v>0</v>
      </c>
      <c r="M109" s="261">
        <f t="shared" si="34"/>
        <v>0</v>
      </c>
      <c r="N109" s="261">
        <f t="shared" si="34"/>
        <v>0</v>
      </c>
      <c r="O109" s="261">
        <f t="shared" si="34"/>
        <v>0</v>
      </c>
      <c r="P109" s="261">
        <f t="shared" si="34"/>
        <v>0</v>
      </c>
      <c r="Q109" s="261">
        <f t="shared" si="34"/>
        <v>0</v>
      </c>
      <c r="R109" s="261">
        <f t="shared" si="34"/>
        <v>0</v>
      </c>
      <c r="S109" s="261">
        <f t="shared" si="34"/>
        <v>0</v>
      </c>
      <c r="T109" s="261">
        <f t="shared" si="34"/>
        <v>0</v>
      </c>
      <c r="U109" s="261">
        <f t="shared" si="34"/>
        <v>0</v>
      </c>
      <c r="V109" s="269">
        <f t="shared" si="33"/>
        <v>0</v>
      </c>
      <c r="W109" s="489"/>
    </row>
    <row r="110" spans="1:23" ht="15" hidden="1" customHeight="1" x14ac:dyDescent="0.2">
      <c r="A110" s="329"/>
      <c r="B110" s="244"/>
      <c r="C110" s="236"/>
      <c r="F110" s="245"/>
      <c r="G110" s="259" t="s">
        <v>126</v>
      </c>
      <c r="H110" s="260"/>
      <c r="I110" s="272" t="s">
        <v>116</v>
      </c>
      <c r="J110" s="261">
        <f>(ROUND(J108,2)+ROUND(J109,10))*ROUND($E116,0)/($I$6-ROUND($E116,0))</f>
        <v>0</v>
      </c>
      <c r="K110" s="261">
        <f t="shared" ref="K110:U110" si="35">(ROUND(K108,2)+ROUND(K109,10))*ROUND($E116,0)/($I$6-ROUND($E116,0))</f>
        <v>0</v>
      </c>
      <c r="L110" s="261">
        <f t="shared" si="35"/>
        <v>0</v>
      </c>
      <c r="M110" s="261">
        <f t="shared" si="35"/>
        <v>0</v>
      </c>
      <c r="N110" s="261">
        <f t="shared" si="35"/>
        <v>0</v>
      </c>
      <c r="O110" s="261">
        <f t="shared" si="35"/>
        <v>0</v>
      </c>
      <c r="P110" s="261">
        <f t="shared" si="35"/>
        <v>0</v>
      </c>
      <c r="Q110" s="261">
        <f t="shared" si="35"/>
        <v>0</v>
      </c>
      <c r="R110" s="261">
        <f t="shared" si="35"/>
        <v>0</v>
      </c>
      <c r="S110" s="261">
        <f t="shared" si="35"/>
        <v>0</v>
      </c>
      <c r="T110" s="261">
        <f t="shared" si="35"/>
        <v>0</v>
      </c>
      <c r="U110" s="261">
        <f t="shared" si="35"/>
        <v>0</v>
      </c>
      <c r="V110" s="269">
        <f t="shared" si="33"/>
        <v>0</v>
      </c>
      <c r="W110" s="489"/>
    </row>
    <row r="111" spans="1:23" ht="15" hidden="1" customHeight="1" x14ac:dyDescent="0.2">
      <c r="A111" s="329"/>
      <c r="B111" s="244"/>
      <c r="C111" s="236"/>
      <c r="D111" s="236"/>
      <c r="E111" s="236"/>
      <c r="F111" s="245"/>
      <c r="G111" s="259" t="s">
        <v>127</v>
      </c>
      <c r="H111" s="260"/>
      <c r="I111" s="272" t="s">
        <v>116</v>
      </c>
      <c r="J111" s="261">
        <f>ROUND(J108,2)+ROUND(J109,10)+ROUND(J110,10)</f>
        <v>0</v>
      </c>
      <c r="K111" s="261">
        <f t="shared" ref="K111:U111" si="36">ROUND(K108,2)+ROUND(K109,10)+ROUND(K110,10)</f>
        <v>0</v>
      </c>
      <c r="L111" s="261">
        <f t="shared" si="36"/>
        <v>0</v>
      </c>
      <c r="M111" s="261">
        <f t="shared" si="36"/>
        <v>0</v>
      </c>
      <c r="N111" s="261">
        <f t="shared" si="36"/>
        <v>0</v>
      </c>
      <c r="O111" s="261">
        <f t="shared" si="36"/>
        <v>0</v>
      </c>
      <c r="P111" s="261">
        <f t="shared" si="36"/>
        <v>0</v>
      </c>
      <c r="Q111" s="261">
        <f t="shared" si="36"/>
        <v>0</v>
      </c>
      <c r="R111" s="261">
        <f t="shared" si="36"/>
        <v>0</v>
      </c>
      <c r="S111" s="261">
        <f t="shared" si="36"/>
        <v>0</v>
      </c>
      <c r="T111" s="261">
        <f t="shared" si="36"/>
        <v>0</v>
      </c>
      <c r="U111" s="261">
        <f t="shared" si="36"/>
        <v>0</v>
      </c>
      <c r="V111" s="269">
        <f t="shared" si="33"/>
        <v>0</v>
      </c>
      <c r="W111" s="489"/>
    </row>
    <row r="112" spans="1:23" ht="15" customHeight="1" x14ac:dyDescent="0.2">
      <c r="A112" s="327"/>
      <c r="B112" s="251" t="s">
        <v>124</v>
      </c>
      <c r="C112" s="236"/>
      <c r="D112" s="236"/>
      <c r="E112" s="236"/>
      <c r="F112" s="245"/>
      <c r="G112" s="275" t="str">
        <f>IF(D107="Stundenanteil","Errechneter Stellenanteil",IF(D107="Stellenanteil","Stellenanteil:",""))</f>
        <v/>
      </c>
      <c r="H112" s="258"/>
      <c r="I112" s="240"/>
      <c r="J112" s="624">
        <f t="shared" ref="J112:U112" si="37">IF(AND($D107="Stellenanteil",$E117&gt;0,J114&gt;0),ROUND($E117,4),IF(AND($D107="Stundenanteil",J106&gt;0),ROUND(J111/ROUND(J106,2),4),0))</f>
        <v>0</v>
      </c>
      <c r="K112" s="624">
        <f t="shared" si="37"/>
        <v>0</v>
      </c>
      <c r="L112" s="624">
        <f t="shared" si="37"/>
        <v>0</v>
      </c>
      <c r="M112" s="624">
        <f t="shared" si="37"/>
        <v>0</v>
      </c>
      <c r="N112" s="624">
        <f t="shared" si="37"/>
        <v>0</v>
      </c>
      <c r="O112" s="624">
        <f t="shared" si="37"/>
        <v>0</v>
      </c>
      <c r="P112" s="624">
        <f t="shared" si="37"/>
        <v>0</v>
      </c>
      <c r="Q112" s="624">
        <f t="shared" si="37"/>
        <v>0</v>
      </c>
      <c r="R112" s="624">
        <f t="shared" si="37"/>
        <v>0</v>
      </c>
      <c r="S112" s="624">
        <f t="shared" si="37"/>
        <v>0</v>
      </c>
      <c r="T112" s="624">
        <f t="shared" si="37"/>
        <v>0</v>
      </c>
      <c r="U112" s="624">
        <f t="shared" si="37"/>
        <v>0</v>
      </c>
      <c r="V112" s="625"/>
      <c r="W112" s="489"/>
    </row>
    <row r="113" spans="1:23" ht="15" customHeight="1" x14ac:dyDescent="0.2">
      <c r="A113" s="327"/>
      <c r="B113" s="244"/>
      <c r="C113" s="243" t="s">
        <v>134</v>
      </c>
      <c r="E113" s="326"/>
      <c r="F113" s="245"/>
      <c r="G113" s="242" t="s">
        <v>117</v>
      </c>
      <c r="H113" s="254"/>
      <c r="I113" s="238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8"/>
      <c r="W113" s="489"/>
    </row>
    <row r="114" spans="1:23" ht="15" customHeight="1" x14ac:dyDescent="0.2">
      <c r="A114" s="327"/>
      <c r="B114" s="244"/>
      <c r="F114" s="247"/>
      <c r="G114" s="241" t="s">
        <v>267</v>
      </c>
      <c r="H114" s="256"/>
      <c r="I114" s="273" t="s">
        <v>30</v>
      </c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565">
        <f>SUMPRODUCT(ROUND(J114:U114,2))</f>
        <v>0</v>
      </c>
      <c r="W114" s="489"/>
    </row>
    <row r="115" spans="1:23" ht="15" customHeight="1" x14ac:dyDescent="0.2">
      <c r="A115" s="329">
        <f>IF($D107="Stundenanteil",1,0)</f>
        <v>0</v>
      </c>
      <c r="B115" s="244"/>
      <c r="C115" s="243" t="str">
        <f>IF(D107="Stundenanteil","wöchentliche Arbeitszeit (in h):","")</f>
        <v/>
      </c>
      <c r="D115" s="236"/>
      <c r="E115" s="340"/>
      <c r="F115" s="247"/>
      <c r="G115" s="239" t="s">
        <v>289</v>
      </c>
      <c r="H115" s="255"/>
      <c r="I115" s="273" t="s">
        <v>30</v>
      </c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565">
        <f>SUMPRODUCT(ROUND(J115:U115,2))</f>
        <v>0</v>
      </c>
      <c r="W115" s="489"/>
    </row>
    <row r="116" spans="1:23" ht="15" customHeight="1" x14ac:dyDescent="0.2">
      <c r="A116" s="329">
        <f>IF($D107="Stundenanteil",1,0)</f>
        <v>0</v>
      </c>
      <c r="B116" s="244"/>
      <c r="C116" s="243" t="str">
        <f>IF(D107="Stundenanteil","Urlaubsanspruch (in AT):","")</f>
        <v/>
      </c>
      <c r="D116" s="236"/>
      <c r="E116" s="341"/>
      <c r="F116" s="247"/>
      <c r="G116" s="239"/>
      <c r="H116" s="255"/>
      <c r="I116" s="273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0"/>
      <c r="W116" s="489"/>
    </row>
    <row r="117" spans="1:23" ht="15" customHeight="1" x14ac:dyDescent="0.2">
      <c r="A117" s="329">
        <f>IF($D107="Stellenanteil",1,0)</f>
        <v>0</v>
      </c>
      <c r="B117" s="244"/>
      <c r="C117" s="243" t="str">
        <f>IF(D107="Stellenanteil","Stellenanteil (in %):","")</f>
        <v/>
      </c>
      <c r="D117" s="236"/>
      <c r="E117" s="274"/>
      <c r="F117" s="245"/>
      <c r="G117" s="242" t="s">
        <v>121</v>
      </c>
      <c r="H117" s="254"/>
      <c r="I117" s="238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8"/>
      <c r="W117" s="489"/>
    </row>
    <row r="118" spans="1:23" ht="15" customHeight="1" x14ac:dyDescent="0.2">
      <c r="A118" s="327"/>
      <c r="B118" s="244"/>
      <c r="F118" s="245"/>
      <c r="G118" s="241" t="s">
        <v>119</v>
      </c>
      <c r="H118" s="256"/>
      <c r="I118" s="273" t="s">
        <v>30</v>
      </c>
      <c r="J118" s="563">
        <f>ROUND(ROUND(J114,2)*J112,2)</f>
        <v>0</v>
      </c>
      <c r="K118" s="563">
        <f t="shared" ref="K118:U118" si="38">ROUND(ROUND(K114,2)*K112,2)</f>
        <v>0</v>
      </c>
      <c r="L118" s="563">
        <f t="shared" si="38"/>
        <v>0</v>
      </c>
      <c r="M118" s="563">
        <f t="shared" si="38"/>
        <v>0</v>
      </c>
      <c r="N118" s="563">
        <f t="shared" si="38"/>
        <v>0</v>
      </c>
      <c r="O118" s="563">
        <f t="shared" si="38"/>
        <v>0</v>
      </c>
      <c r="P118" s="563">
        <f t="shared" si="38"/>
        <v>0</v>
      </c>
      <c r="Q118" s="563">
        <f t="shared" si="38"/>
        <v>0</v>
      </c>
      <c r="R118" s="563">
        <f t="shared" si="38"/>
        <v>0</v>
      </c>
      <c r="S118" s="563">
        <f t="shared" si="38"/>
        <v>0</v>
      </c>
      <c r="T118" s="563">
        <f t="shared" si="38"/>
        <v>0</v>
      </c>
      <c r="U118" s="563">
        <f t="shared" si="38"/>
        <v>0</v>
      </c>
      <c r="V118" s="565">
        <f>SUMPRODUCT(ROUND(J118:U118,2))</f>
        <v>0</v>
      </c>
      <c r="W118" s="489"/>
    </row>
    <row r="119" spans="1:23" ht="15" customHeight="1" x14ac:dyDescent="0.2">
      <c r="A119" s="327"/>
      <c r="B119" s="244"/>
      <c r="F119" s="245"/>
      <c r="G119" s="239" t="s">
        <v>290</v>
      </c>
      <c r="H119" s="255"/>
      <c r="I119" s="273" t="s">
        <v>30</v>
      </c>
      <c r="J119" s="563">
        <f>ROUND(ROUND(J115,2)*J112,2)</f>
        <v>0</v>
      </c>
      <c r="K119" s="563">
        <f t="shared" ref="K119:U119" si="39">ROUND(ROUND(K115,2)*K112,2)</f>
        <v>0</v>
      </c>
      <c r="L119" s="563">
        <f t="shared" si="39"/>
        <v>0</v>
      </c>
      <c r="M119" s="563">
        <f t="shared" si="39"/>
        <v>0</v>
      </c>
      <c r="N119" s="563">
        <f t="shared" si="39"/>
        <v>0</v>
      </c>
      <c r="O119" s="563">
        <f t="shared" si="39"/>
        <v>0</v>
      </c>
      <c r="P119" s="563">
        <f t="shared" si="39"/>
        <v>0</v>
      </c>
      <c r="Q119" s="563">
        <f t="shared" si="39"/>
        <v>0</v>
      </c>
      <c r="R119" s="563">
        <f t="shared" si="39"/>
        <v>0</v>
      </c>
      <c r="S119" s="563">
        <f t="shared" si="39"/>
        <v>0</v>
      </c>
      <c r="T119" s="563">
        <f t="shared" si="39"/>
        <v>0</v>
      </c>
      <c r="U119" s="563">
        <f t="shared" si="39"/>
        <v>0</v>
      </c>
      <c r="V119" s="565">
        <f>SUMPRODUCT(ROUND(J119:U119,2))</f>
        <v>0</v>
      </c>
      <c r="W119" s="489"/>
    </row>
    <row r="120" spans="1:23" ht="15" customHeight="1" thickBot="1" x14ac:dyDescent="0.25">
      <c r="A120" s="327"/>
      <c r="B120" s="278"/>
      <c r="C120" s="279"/>
      <c r="D120" s="279"/>
      <c r="E120" s="279"/>
      <c r="F120" s="280"/>
      <c r="G120" s="539" t="str">
        <f>$P$26</f>
        <v>Pauschale für Sozialabgaben inkl. Berufsgenossenschaft</v>
      </c>
      <c r="H120" s="540"/>
      <c r="I120" s="541" t="s">
        <v>30</v>
      </c>
      <c r="J120" s="564">
        <f>ROUND(J119*$U$26,2)</f>
        <v>0</v>
      </c>
      <c r="K120" s="564">
        <f t="shared" ref="K120:U120" si="40">ROUND(K119*$U$26,2)</f>
        <v>0</v>
      </c>
      <c r="L120" s="564">
        <f t="shared" si="40"/>
        <v>0</v>
      </c>
      <c r="M120" s="564">
        <f t="shared" si="40"/>
        <v>0</v>
      </c>
      <c r="N120" s="564">
        <f t="shared" si="40"/>
        <v>0</v>
      </c>
      <c r="O120" s="564">
        <f t="shared" si="40"/>
        <v>0</v>
      </c>
      <c r="P120" s="564">
        <f t="shared" si="40"/>
        <v>0</v>
      </c>
      <c r="Q120" s="564">
        <f t="shared" si="40"/>
        <v>0</v>
      </c>
      <c r="R120" s="564">
        <f t="shared" si="40"/>
        <v>0</v>
      </c>
      <c r="S120" s="564">
        <f t="shared" si="40"/>
        <v>0</v>
      </c>
      <c r="T120" s="564">
        <f t="shared" si="40"/>
        <v>0</v>
      </c>
      <c r="U120" s="564">
        <f t="shared" si="40"/>
        <v>0</v>
      </c>
      <c r="V120" s="566">
        <f>SUMPRODUCT(ROUND(J120:U120,2))</f>
        <v>0</v>
      </c>
      <c r="W120" s="489">
        <f>IF(COUNTIF(V103:V120,"&gt;0")&gt;0,1,0)</f>
        <v>0</v>
      </c>
    </row>
    <row r="121" spans="1:23" ht="15" customHeight="1" thickTop="1" x14ac:dyDescent="0.2">
      <c r="A121" s="327"/>
      <c r="B121" s="244"/>
      <c r="C121" s="236"/>
      <c r="D121" s="236"/>
      <c r="E121" s="236"/>
      <c r="F121" s="245"/>
      <c r="G121" s="262" t="s">
        <v>142</v>
      </c>
      <c r="H121" s="263"/>
      <c r="I121" s="264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6"/>
      <c r="W121" s="489"/>
    </row>
    <row r="122" spans="1:23" ht="15" customHeight="1" x14ac:dyDescent="0.2">
      <c r="A122" s="327"/>
      <c r="B122" s="251" t="s">
        <v>5</v>
      </c>
      <c r="C122" s="236"/>
      <c r="D122" s="832"/>
      <c r="E122" s="833"/>
      <c r="F122" s="246"/>
      <c r="G122" s="237" t="s">
        <v>64</v>
      </c>
      <c r="H122" s="253"/>
      <c r="I122" s="238"/>
      <c r="J122" s="623"/>
      <c r="K122" s="623"/>
      <c r="L122" s="623"/>
      <c r="M122" s="623"/>
      <c r="N122" s="623"/>
      <c r="O122" s="623"/>
      <c r="P122" s="623"/>
      <c r="Q122" s="623"/>
      <c r="R122" s="623"/>
      <c r="S122" s="623"/>
      <c r="T122" s="623"/>
      <c r="U122" s="623"/>
      <c r="V122" s="248"/>
      <c r="W122" s="489"/>
    </row>
    <row r="123" spans="1:23" ht="15" customHeight="1" x14ac:dyDescent="0.2">
      <c r="A123" s="329">
        <f>IF($D125="Stundenanteil",1,0)</f>
        <v>0</v>
      </c>
      <c r="B123" s="251" t="s">
        <v>67</v>
      </c>
      <c r="C123" s="236"/>
      <c r="D123" s="832"/>
      <c r="E123" s="833"/>
      <c r="F123" s="246"/>
      <c r="G123" s="242" t="s">
        <v>114</v>
      </c>
      <c r="H123" s="254"/>
      <c r="I123" s="238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8"/>
      <c r="W123" s="489"/>
    </row>
    <row r="124" spans="1:23" ht="15" customHeight="1" x14ac:dyDescent="0.2">
      <c r="A124" s="329">
        <f>IF($D125="Stundenanteil",1,0)</f>
        <v>0</v>
      </c>
      <c r="B124" s="244"/>
      <c r="C124" s="236"/>
      <c r="D124" s="236"/>
      <c r="E124" s="236"/>
      <c r="F124" s="245"/>
      <c r="G124" s="239" t="s">
        <v>122</v>
      </c>
      <c r="H124" s="255"/>
      <c r="I124" s="270" t="s">
        <v>116</v>
      </c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565">
        <f t="shared" ref="V124:V129" si="41">SUMPRODUCT(ROUND(J124:U124,2))</f>
        <v>0</v>
      </c>
      <c r="W124" s="489"/>
    </row>
    <row r="125" spans="1:23" ht="15" customHeight="1" x14ac:dyDescent="0.2">
      <c r="A125" s="329">
        <f>IF($D125="Stundenanteil",1,0)</f>
        <v>0</v>
      </c>
      <c r="B125" s="251" t="s">
        <v>113</v>
      </c>
      <c r="C125" s="236"/>
      <c r="D125" s="832" t="s">
        <v>0</v>
      </c>
      <c r="E125" s="833"/>
      <c r="F125" s="246"/>
      <c r="G125" s="239" t="s">
        <v>128</v>
      </c>
      <c r="H125" s="257" t="s">
        <v>120</v>
      </c>
      <c r="I125" s="270" t="s">
        <v>116</v>
      </c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565">
        <f t="shared" si="41"/>
        <v>0</v>
      </c>
      <c r="W125" s="489"/>
    </row>
    <row r="126" spans="1:23" ht="15" customHeight="1" x14ac:dyDescent="0.2">
      <c r="A126" s="329">
        <f>IF($D125="Stundenanteil",1,0)</f>
        <v>0</v>
      </c>
      <c r="B126" s="244"/>
      <c r="C126" s="236"/>
      <c r="D126" s="236"/>
      <c r="E126" s="236"/>
      <c r="F126" s="245"/>
      <c r="G126" s="239"/>
      <c r="H126" s="257" t="s">
        <v>123</v>
      </c>
      <c r="I126" s="271" t="s">
        <v>116</v>
      </c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565">
        <f t="shared" si="41"/>
        <v>0</v>
      </c>
      <c r="W126" s="489"/>
    </row>
    <row r="127" spans="1:23" ht="15" hidden="1" customHeight="1" x14ac:dyDescent="0.2">
      <c r="A127" s="329"/>
      <c r="B127" s="244"/>
      <c r="C127" s="236"/>
      <c r="F127" s="245"/>
      <c r="G127" s="259" t="s">
        <v>125</v>
      </c>
      <c r="H127" s="260"/>
      <c r="I127" s="272" t="s">
        <v>116</v>
      </c>
      <c r="J127" s="261">
        <f>IF(ROUND(J124,2)-ROUND(J125,2)=0,0,ROUND(J126,2)/(ROUND(J124,2)-ROUND(J125,2))*ROUND(J125,2))</f>
        <v>0</v>
      </c>
      <c r="K127" s="261">
        <f t="shared" ref="K127:U127" si="42">IF(ROUND(K124,2)-ROUND(K125,2)=0,0,ROUND(K126,2)/(ROUND(K124,2)-ROUND(K125,2))*ROUND(K125,2))</f>
        <v>0</v>
      </c>
      <c r="L127" s="261">
        <f t="shared" si="42"/>
        <v>0</v>
      </c>
      <c r="M127" s="261">
        <f t="shared" si="42"/>
        <v>0</v>
      </c>
      <c r="N127" s="261">
        <f t="shared" si="42"/>
        <v>0</v>
      </c>
      <c r="O127" s="261">
        <f t="shared" si="42"/>
        <v>0</v>
      </c>
      <c r="P127" s="261">
        <f t="shared" si="42"/>
        <v>0</v>
      </c>
      <c r="Q127" s="261">
        <f t="shared" si="42"/>
        <v>0</v>
      </c>
      <c r="R127" s="261">
        <f t="shared" si="42"/>
        <v>0</v>
      </c>
      <c r="S127" s="261">
        <f t="shared" si="42"/>
        <v>0</v>
      </c>
      <c r="T127" s="261">
        <f t="shared" si="42"/>
        <v>0</v>
      </c>
      <c r="U127" s="261">
        <f t="shared" si="42"/>
        <v>0</v>
      </c>
      <c r="V127" s="269">
        <f t="shared" si="41"/>
        <v>0</v>
      </c>
      <c r="W127" s="489"/>
    </row>
    <row r="128" spans="1:23" ht="15" hidden="1" customHeight="1" x14ac:dyDescent="0.2">
      <c r="A128" s="329"/>
      <c r="B128" s="244"/>
      <c r="C128" s="236"/>
      <c r="F128" s="245"/>
      <c r="G128" s="259" t="s">
        <v>126</v>
      </c>
      <c r="H128" s="260"/>
      <c r="I128" s="272" t="s">
        <v>116</v>
      </c>
      <c r="J128" s="261">
        <f>(ROUND(J126,2)+ROUND(J127,10))*ROUND($E134,0)/($I$6-ROUND($E134,0))</f>
        <v>0</v>
      </c>
      <c r="K128" s="261">
        <f t="shared" ref="K128:U128" si="43">(ROUND(K126,2)+ROUND(K127,10))*ROUND($E134,0)/($I$6-ROUND($E134,0))</f>
        <v>0</v>
      </c>
      <c r="L128" s="261">
        <f t="shared" si="43"/>
        <v>0</v>
      </c>
      <c r="M128" s="261">
        <f t="shared" si="43"/>
        <v>0</v>
      </c>
      <c r="N128" s="261">
        <f t="shared" si="43"/>
        <v>0</v>
      </c>
      <c r="O128" s="261">
        <f t="shared" si="43"/>
        <v>0</v>
      </c>
      <c r="P128" s="261">
        <f t="shared" si="43"/>
        <v>0</v>
      </c>
      <c r="Q128" s="261">
        <f t="shared" si="43"/>
        <v>0</v>
      </c>
      <c r="R128" s="261">
        <f t="shared" si="43"/>
        <v>0</v>
      </c>
      <c r="S128" s="261">
        <f t="shared" si="43"/>
        <v>0</v>
      </c>
      <c r="T128" s="261">
        <f t="shared" si="43"/>
        <v>0</v>
      </c>
      <c r="U128" s="261">
        <f t="shared" si="43"/>
        <v>0</v>
      </c>
      <c r="V128" s="269">
        <f t="shared" si="41"/>
        <v>0</v>
      </c>
      <c r="W128" s="489"/>
    </row>
    <row r="129" spans="1:23" ht="15" hidden="1" customHeight="1" x14ac:dyDescent="0.2">
      <c r="A129" s="329"/>
      <c r="B129" s="244"/>
      <c r="C129" s="236"/>
      <c r="D129" s="236"/>
      <c r="E129" s="236"/>
      <c r="F129" s="245"/>
      <c r="G129" s="259" t="s">
        <v>127</v>
      </c>
      <c r="H129" s="260"/>
      <c r="I129" s="272" t="s">
        <v>116</v>
      </c>
      <c r="J129" s="261">
        <f>ROUND(J126,2)+ROUND(J127,10)+ROUND(J128,10)</f>
        <v>0</v>
      </c>
      <c r="K129" s="261">
        <f t="shared" ref="K129:U129" si="44">ROUND(K126,2)+ROUND(K127,10)+ROUND(K128,10)</f>
        <v>0</v>
      </c>
      <c r="L129" s="261">
        <f t="shared" si="44"/>
        <v>0</v>
      </c>
      <c r="M129" s="261">
        <f t="shared" si="44"/>
        <v>0</v>
      </c>
      <c r="N129" s="261">
        <f t="shared" si="44"/>
        <v>0</v>
      </c>
      <c r="O129" s="261">
        <f t="shared" si="44"/>
        <v>0</v>
      </c>
      <c r="P129" s="261">
        <f t="shared" si="44"/>
        <v>0</v>
      </c>
      <c r="Q129" s="261">
        <f t="shared" si="44"/>
        <v>0</v>
      </c>
      <c r="R129" s="261">
        <f t="shared" si="44"/>
        <v>0</v>
      </c>
      <c r="S129" s="261">
        <f t="shared" si="44"/>
        <v>0</v>
      </c>
      <c r="T129" s="261">
        <f t="shared" si="44"/>
        <v>0</v>
      </c>
      <c r="U129" s="261">
        <f t="shared" si="44"/>
        <v>0</v>
      </c>
      <c r="V129" s="269">
        <f t="shared" si="41"/>
        <v>0</v>
      </c>
      <c r="W129" s="489"/>
    </row>
    <row r="130" spans="1:23" ht="15" customHeight="1" x14ac:dyDescent="0.2">
      <c r="A130" s="327"/>
      <c r="B130" s="251" t="s">
        <v>124</v>
      </c>
      <c r="C130" s="236"/>
      <c r="D130" s="236"/>
      <c r="E130" s="236"/>
      <c r="F130" s="245"/>
      <c r="G130" s="275" t="str">
        <f>IF(D125="Stundenanteil","Errechneter Stellenanteil",IF(D125="Stellenanteil","Stellenanteil:",""))</f>
        <v/>
      </c>
      <c r="H130" s="258"/>
      <c r="I130" s="240"/>
      <c r="J130" s="624">
        <f t="shared" ref="J130:U130" si="45">IF(AND($D125="Stellenanteil",$E135&gt;0,J132&gt;0),ROUND($E135,4),IF(AND($D125="Stundenanteil",J124&gt;0),ROUND(J129/ROUND(J124,2),4),0))</f>
        <v>0</v>
      </c>
      <c r="K130" s="624">
        <f t="shared" si="45"/>
        <v>0</v>
      </c>
      <c r="L130" s="624">
        <f t="shared" si="45"/>
        <v>0</v>
      </c>
      <c r="M130" s="624">
        <f t="shared" si="45"/>
        <v>0</v>
      </c>
      <c r="N130" s="624">
        <f t="shared" si="45"/>
        <v>0</v>
      </c>
      <c r="O130" s="624">
        <f t="shared" si="45"/>
        <v>0</v>
      </c>
      <c r="P130" s="624">
        <f t="shared" si="45"/>
        <v>0</v>
      </c>
      <c r="Q130" s="624">
        <f t="shared" si="45"/>
        <v>0</v>
      </c>
      <c r="R130" s="624">
        <f t="shared" si="45"/>
        <v>0</v>
      </c>
      <c r="S130" s="624">
        <f t="shared" si="45"/>
        <v>0</v>
      </c>
      <c r="T130" s="624">
        <f t="shared" si="45"/>
        <v>0</v>
      </c>
      <c r="U130" s="624">
        <f t="shared" si="45"/>
        <v>0</v>
      </c>
      <c r="V130" s="625"/>
      <c r="W130" s="489"/>
    </row>
    <row r="131" spans="1:23" ht="15" customHeight="1" x14ac:dyDescent="0.2">
      <c r="A131" s="327"/>
      <c r="B131" s="244"/>
      <c r="C131" s="243" t="s">
        <v>134</v>
      </c>
      <c r="E131" s="326"/>
      <c r="F131" s="245"/>
      <c r="G131" s="242" t="s">
        <v>117</v>
      </c>
      <c r="H131" s="254"/>
      <c r="I131" s="238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8"/>
      <c r="W131" s="489"/>
    </row>
    <row r="132" spans="1:23" ht="15" customHeight="1" x14ac:dyDescent="0.2">
      <c r="A132" s="327"/>
      <c r="B132" s="244"/>
      <c r="F132" s="247"/>
      <c r="G132" s="241" t="s">
        <v>267</v>
      </c>
      <c r="H132" s="256"/>
      <c r="I132" s="273" t="s">
        <v>30</v>
      </c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565">
        <f>SUMPRODUCT(ROUND(J132:U132,2))</f>
        <v>0</v>
      </c>
      <c r="W132" s="489"/>
    </row>
    <row r="133" spans="1:23" ht="15" customHeight="1" x14ac:dyDescent="0.2">
      <c r="A133" s="329">
        <f>IF($D125="Stundenanteil",1,0)</f>
        <v>0</v>
      </c>
      <c r="B133" s="244"/>
      <c r="C133" s="243" t="str">
        <f>IF(D125="Stundenanteil","wöchentliche Arbeitszeit (in h):","")</f>
        <v/>
      </c>
      <c r="D133" s="236"/>
      <c r="E133" s="340"/>
      <c r="F133" s="247"/>
      <c r="G133" s="239" t="s">
        <v>289</v>
      </c>
      <c r="H133" s="255"/>
      <c r="I133" s="273" t="s">
        <v>30</v>
      </c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565">
        <f>SUMPRODUCT(ROUND(J133:U133,2))</f>
        <v>0</v>
      </c>
      <c r="W133" s="489"/>
    </row>
    <row r="134" spans="1:23" ht="15" customHeight="1" x14ac:dyDescent="0.2">
      <c r="A134" s="329">
        <f>IF($D125="Stundenanteil",1,0)</f>
        <v>0</v>
      </c>
      <c r="B134" s="244"/>
      <c r="C134" s="243" t="str">
        <f>IF(D125="Stundenanteil","Urlaubsanspruch (in AT):","")</f>
        <v/>
      </c>
      <c r="D134" s="236"/>
      <c r="E134" s="341"/>
      <c r="F134" s="247"/>
      <c r="G134" s="239"/>
      <c r="H134" s="255"/>
      <c r="I134" s="273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0"/>
      <c r="W134" s="489"/>
    </row>
    <row r="135" spans="1:23" ht="15" customHeight="1" x14ac:dyDescent="0.2">
      <c r="A135" s="329">
        <f>IF($D125="Stellenanteil",1,0)</f>
        <v>0</v>
      </c>
      <c r="B135" s="244"/>
      <c r="C135" s="243" t="str">
        <f>IF(D125="Stellenanteil","Stellenanteil (in %):","")</f>
        <v/>
      </c>
      <c r="D135" s="236"/>
      <c r="E135" s="274"/>
      <c r="F135" s="245"/>
      <c r="G135" s="242" t="s">
        <v>121</v>
      </c>
      <c r="H135" s="254"/>
      <c r="I135" s="238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8"/>
      <c r="W135" s="489"/>
    </row>
    <row r="136" spans="1:23" ht="15" customHeight="1" x14ac:dyDescent="0.2">
      <c r="A136" s="327"/>
      <c r="B136" s="244"/>
      <c r="F136" s="245"/>
      <c r="G136" s="241" t="s">
        <v>119</v>
      </c>
      <c r="H136" s="256"/>
      <c r="I136" s="273" t="s">
        <v>30</v>
      </c>
      <c r="J136" s="563">
        <f>ROUND(ROUND(J132,2)*J130,2)</f>
        <v>0</v>
      </c>
      <c r="K136" s="563">
        <f t="shared" ref="K136:U136" si="46">ROUND(ROUND(K132,2)*K130,2)</f>
        <v>0</v>
      </c>
      <c r="L136" s="563">
        <f t="shared" si="46"/>
        <v>0</v>
      </c>
      <c r="M136" s="563">
        <f t="shared" si="46"/>
        <v>0</v>
      </c>
      <c r="N136" s="563">
        <f t="shared" si="46"/>
        <v>0</v>
      </c>
      <c r="O136" s="563">
        <f t="shared" si="46"/>
        <v>0</v>
      </c>
      <c r="P136" s="563">
        <f t="shared" si="46"/>
        <v>0</v>
      </c>
      <c r="Q136" s="563">
        <f t="shared" si="46"/>
        <v>0</v>
      </c>
      <c r="R136" s="563">
        <f t="shared" si="46"/>
        <v>0</v>
      </c>
      <c r="S136" s="563">
        <f t="shared" si="46"/>
        <v>0</v>
      </c>
      <c r="T136" s="563">
        <f t="shared" si="46"/>
        <v>0</v>
      </c>
      <c r="U136" s="563">
        <f t="shared" si="46"/>
        <v>0</v>
      </c>
      <c r="V136" s="565">
        <f>SUMPRODUCT(ROUND(J136:U136,2))</f>
        <v>0</v>
      </c>
      <c r="W136" s="489"/>
    </row>
    <row r="137" spans="1:23" ht="15" customHeight="1" x14ac:dyDescent="0.2">
      <c r="A137" s="327"/>
      <c r="B137" s="244"/>
      <c r="F137" s="245"/>
      <c r="G137" s="239" t="s">
        <v>290</v>
      </c>
      <c r="H137" s="255"/>
      <c r="I137" s="273" t="s">
        <v>30</v>
      </c>
      <c r="J137" s="563">
        <f>ROUND(ROUND(J133,2)*J130,2)</f>
        <v>0</v>
      </c>
      <c r="K137" s="563">
        <f t="shared" ref="K137:U137" si="47">ROUND(ROUND(K133,2)*K130,2)</f>
        <v>0</v>
      </c>
      <c r="L137" s="563">
        <f t="shared" si="47"/>
        <v>0</v>
      </c>
      <c r="M137" s="563">
        <f t="shared" si="47"/>
        <v>0</v>
      </c>
      <c r="N137" s="563">
        <f t="shared" si="47"/>
        <v>0</v>
      </c>
      <c r="O137" s="563">
        <f t="shared" si="47"/>
        <v>0</v>
      </c>
      <c r="P137" s="563">
        <f t="shared" si="47"/>
        <v>0</v>
      </c>
      <c r="Q137" s="563">
        <f t="shared" si="47"/>
        <v>0</v>
      </c>
      <c r="R137" s="563">
        <f t="shared" si="47"/>
        <v>0</v>
      </c>
      <c r="S137" s="563">
        <f t="shared" si="47"/>
        <v>0</v>
      </c>
      <c r="T137" s="563">
        <f t="shared" si="47"/>
        <v>0</v>
      </c>
      <c r="U137" s="563">
        <f t="shared" si="47"/>
        <v>0</v>
      </c>
      <c r="V137" s="565">
        <f>SUMPRODUCT(ROUND(J137:U137,2))</f>
        <v>0</v>
      </c>
      <c r="W137" s="489"/>
    </row>
    <row r="138" spans="1:23" ht="15" customHeight="1" thickBot="1" x14ac:dyDescent="0.25">
      <c r="A138" s="327"/>
      <c r="B138" s="278"/>
      <c r="C138" s="279"/>
      <c r="D138" s="279"/>
      <c r="E138" s="279"/>
      <c r="F138" s="280"/>
      <c r="G138" s="539" t="str">
        <f>$P$26</f>
        <v>Pauschale für Sozialabgaben inkl. Berufsgenossenschaft</v>
      </c>
      <c r="H138" s="540"/>
      <c r="I138" s="541" t="s">
        <v>30</v>
      </c>
      <c r="J138" s="564">
        <f>ROUND(J137*$U$26,2)</f>
        <v>0</v>
      </c>
      <c r="K138" s="564">
        <f t="shared" ref="K138:U138" si="48">ROUND(K137*$U$26,2)</f>
        <v>0</v>
      </c>
      <c r="L138" s="564">
        <f t="shared" si="48"/>
        <v>0</v>
      </c>
      <c r="M138" s="564">
        <f t="shared" si="48"/>
        <v>0</v>
      </c>
      <c r="N138" s="564">
        <f t="shared" si="48"/>
        <v>0</v>
      </c>
      <c r="O138" s="564">
        <f t="shared" si="48"/>
        <v>0</v>
      </c>
      <c r="P138" s="564">
        <f t="shared" si="48"/>
        <v>0</v>
      </c>
      <c r="Q138" s="564">
        <f t="shared" si="48"/>
        <v>0</v>
      </c>
      <c r="R138" s="564">
        <f t="shared" si="48"/>
        <v>0</v>
      </c>
      <c r="S138" s="564">
        <f t="shared" si="48"/>
        <v>0</v>
      </c>
      <c r="T138" s="564">
        <f t="shared" si="48"/>
        <v>0</v>
      </c>
      <c r="U138" s="564">
        <f t="shared" si="48"/>
        <v>0</v>
      </c>
      <c r="V138" s="566">
        <f>SUMPRODUCT(ROUND(J138:U138,2))</f>
        <v>0</v>
      </c>
      <c r="W138" s="489">
        <f>IF(COUNTIF(V121:V138,"&gt;0")&gt;0,1,0)</f>
        <v>0</v>
      </c>
    </row>
    <row r="139" spans="1:23" ht="15" customHeight="1" thickTop="1" x14ac:dyDescent="0.2">
      <c r="A139" s="327"/>
      <c r="B139" s="244"/>
      <c r="C139" s="236"/>
      <c r="D139" s="236"/>
      <c r="E139" s="236"/>
      <c r="F139" s="245"/>
      <c r="G139" s="262" t="s">
        <v>142</v>
      </c>
      <c r="H139" s="263"/>
      <c r="I139" s="264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6"/>
      <c r="W139" s="489"/>
    </row>
    <row r="140" spans="1:23" ht="15" customHeight="1" x14ac:dyDescent="0.2">
      <c r="A140" s="327"/>
      <c r="B140" s="251" t="s">
        <v>5</v>
      </c>
      <c r="C140" s="236"/>
      <c r="D140" s="832"/>
      <c r="E140" s="833"/>
      <c r="F140" s="246"/>
      <c r="G140" s="237" t="s">
        <v>64</v>
      </c>
      <c r="H140" s="253"/>
      <c r="I140" s="238"/>
      <c r="J140" s="623"/>
      <c r="K140" s="623"/>
      <c r="L140" s="623"/>
      <c r="M140" s="623"/>
      <c r="N140" s="623"/>
      <c r="O140" s="623"/>
      <c r="P140" s="623"/>
      <c r="Q140" s="623"/>
      <c r="R140" s="623"/>
      <c r="S140" s="623"/>
      <c r="T140" s="623"/>
      <c r="U140" s="623"/>
      <c r="V140" s="248"/>
      <c r="W140" s="489"/>
    </row>
    <row r="141" spans="1:23" ht="15" customHeight="1" x14ac:dyDescent="0.2">
      <c r="A141" s="329">
        <f>IF($D143="Stundenanteil",1,0)</f>
        <v>0</v>
      </c>
      <c r="B141" s="251" t="s">
        <v>67</v>
      </c>
      <c r="C141" s="236"/>
      <c r="D141" s="832"/>
      <c r="E141" s="833"/>
      <c r="F141" s="246"/>
      <c r="G141" s="242" t="s">
        <v>114</v>
      </c>
      <c r="H141" s="254"/>
      <c r="I141" s="238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8"/>
      <c r="W141" s="489"/>
    </row>
    <row r="142" spans="1:23" ht="15" customHeight="1" x14ac:dyDescent="0.2">
      <c r="A142" s="329">
        <f>IF($D143="Stundenanteil",1,0)</f>
        <v>0</v>
      </c>
      <c r="B142" s="244"/>
      <c r="C142" s="236"/>
      <c r="D142" s="236"/>
      <c r="E142" s="236"/>
      <c r="F142" s="245"/>
      <c r="G142" s="239" t="s">
        <v>122</v>
      </c>
      <c r="H142" s="255"/>
      <c r="I142" s="270" t="s">
        <v>116</v>
      </c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565">
        <f t="shared" ref="V142:V147" si="49">SUMPRODUCT(ROUND(J142:U142,2))</f>
        <v>0</v>
      </c>
      <c r="W142" s="489"/>
    </row>
    <row r="143" spans="1:23" ht="15" customHeight="1" x14ac:dyDescent="0.2">
      <c r="A143" s="329">
        <f>IF($D143="Stundenanteil",1,0)</f>
        <v>0</v>
      </c>
      <c r="B143" s="251" t="s">
        <v>113</v>
      </c>
      <c r="C143" s="236"/>
      <c r="D143" s="832" t="s">
        <v>0</v>
      </c>
      <c r="E143" s="833"/>
      <c r="F143" s="246"/>
      <c r="G143" s="239" t="s">
        <v>128</v>
      </c>
      <c r="H143" s="257" t="s">
        <v>120</v>
      </c>
      <c r="I143" s="270" t="s">
        <v>116</v>
      </c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565">
        <f t="shared" si="49"/>
        <v>0</v>
      </c>
      <c r="W143" s="489"/>
    </row>
    <row r="144" spans="1:23" ht="15" customHeight="1" x14ac:dyDescent="0.2">
      <c r="A144" s="329">
        <f>IF($D143="Stundenanteil",1,0)</f>
        <v>0</v>
      </c>
      <c r="B144" s="244"/>
      <c r="C144" s="236"/>
      <c r="D144" s="236"/>
      <c r="E144" s="236"/>
      <c r="F144" s="245"/>
      <c r="G144" s="239"/>
      <c r="H144" s="257" t="s">
        <v>123</v>
      </c>
      <c r="I144" s="271" t="s">
        <v>116</v>
      </c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565">
        <f t="shared" si="49"/>
        <v>0</v>
      </c>
      <c r="W144" s="489"/>
    </row>
    <row r="145" spans="1:23" ht="15" hidden="1" customHeight="1" thickTop="1" x14ac:dyDescent="0.2">
      <c r="A145" s="329"/>
      <c r="B145" s="244"/>
      <c r="C145" s="236"/>
      <c r="F145" s="245"/>
      <c r="G145" s="259" t="s">
        <v>125</v>
      </c>
      <c r="H145" s="260"/>
      <c r="I145" s="272" t="s">
        <v>116</v>
      </c>
      <c r="J145" s="261">
        <f>IF(ROUND(J142,2)-ROUND(J143,2)=0,0,ROUND(J144,2)/(ROUND(J142,2)-ROUND(J143,2))*ROUND(J143,2))</f>
        <v>0</v>
      </c>
      <c r="K145" s="261">
        <f t="shared" ref="K145:U145" si="50">IF(ROUND(K142,2)-ROUND(K143,2)=0,0,ROUND(K144,2)/(ROUND(K142,2)-ROUND(K143,2))*ROUND(K143,2))</f>
        <v>0</v>
      </c>
      <c r="L145" s="261">
        <f t="shared" si="50"/>
        <v>0</v>
      </c>
      <c r="M145" s="261">
        <f t="shared" si="50"/>
        <v>0</v>
      </c>
      <c r="N145" s="261">
        <f t="shared" si="50"/>
        <v>0</v>
      </c>
      <c r="O145" s="261">
        <f t="shared" si="50"/>
        <v>0</v>
      </c>
      <c r="P145" s="261">
        <f t="shared" si="50"/>
        <v>0</v>
      </c>
      <c r="Q145" s="261">
        <f t="shared" si="50"/>
        <v>0</v>
      </c>
      <c r="R145" s="261">
        <f t="shared" si="50"/>
        <v>0</v>
      </c>
      <c r="S145" s="261">
        <f t="shared" si="50"/>
        <v>0</v>
      </c>
      <c r="T145" s="261">
        <f t="shared" si="50"/>
        <v>0</v>
      </c>
      <c r="U145" s="261">
        <f t="shared" si="50"/>
        <v>0</v>
      </c>
      <c r="V145" s="269">
        <f t="shared" si="49"/>
        <v>0</v>
      </c>
      <c r="W145" s="489"/>
    </row>
    <row r="146" spans="1:23" ht="15" hidden="1" customHeight="1" x14ac:dyDescent="0.2">
      <c r="A146" s="329"/>
      <c r="B146" s="244"/>
      <c r="C146" s="236"/>
      <c r="F146" s="245"/>
      <c r="G146" s="259" t="s">
        <v>126</v>
      </c>
      <c r="H146" s="260"/>
      <c r="I146" s="272" t="s">
        <v>116</v>
      </c>
      <c r="J146" s="261">
        <f>(ROUND(J144,2)+ROUND(J145,10))*ROUND($E152,0)/($I$6-ROUND($E152,0))</f>
        <v>0</v>
      </c>
      <c r="K146" s="261">
        <f t="shared" ref="K146:U146" si="51">(ROUND(K144,2)+ROUND(K145,10))*ROUND($E152,0)/($I$6-ROUND($E152,0))</f>
        <v>0</v>
      </c>
      <c r="L146" s="261">
        <f t="shared" si="51"/>
        <v>0</v>
      </c>
      <c r="M146" s="261">
        <f t="shared" si="51"/>
        <v>0</v>
      </c>
      <c r="N146" s="261">
        <f t="shared" si="51"/>
        <v>0</v>
      </c>
      <c r="O146" s="261">
        <f t="shared" si="51"/>
        <v>0</v>
      </c>
      <c r="P146" s="261">
        <f t="shared" si="51"/>
        <v>0</v>
      </c>
      <c r="Q146" s="261">
        <f t="shared" si="51"/>
        <v>0</v>
      </c>
      <c r="R146" s="261">
        <f t="shared" si="51"/>
        <v>0</v>
      </c>
      <c r="S146" s="261">
        <f t="shared" si="51"/>
        <v>0</v>
      </c>
      <c r="T146" s="261">
        <f t="shared" si="51"/>
        <v>0</v>
      </c>
      <c r="U146" s="261">
        <f t="shared" si="51"/>
        <v>0</v>
      </c>
      <c r="V146" s="269">
        <f t="shared" si="49"/>
        <v>0</v>
      </c>
      <c r="W146" s="489"/>
    </row>
    <row r="147" spans="1:23" ht="15" hidden="1" customHeight="1" x14ac:dyDescent="0.2">
      <c r="A147" s="329"/>
      <c r="B147" s="244"/>
      <c r="C147" s="236"/>
      <c r="D147" s="236"/>
      <c r="E147" s="236"/>
      <c r="F147" s="245"/>
      <c r="G147" s="259" t="s">
        <v>127</v>
      </c>
      <c r="H147" s="260"/>
      <c r="I147" s="272" t="s">
        <v>116</v>
      </c>
      <c r="J147" s="261">
        <f>ROUND(J144,2)+ROUND(J145,10)+ROUND(J146,10)</f>
        <v>0</v>
      </c>
      <c r="K147" s="261">
        <f t="shared" ref="K147:U147" si="52">ROUND(K144,2)+ROUND(K145,10)+ROUND(K146,10)</f>
        <v>0</v>
      </c>
      <c r="L147" s="261">
        <f t="shared" si="52"/>
        <v>0</v>
      </c>
      <c r="M147" s="261">
        <f t="shared" si="52"/>
        <v>0</v>
      </c>
      <c r="N147" s="261">
        <f t="shared" si="52"/>
        <v>0</v>
      </c>
      <c r="O147" s="261">
        <f t="shared" si="52"/>
        <v>0</v>
      </c>
      <c r="P147" s="261">
        <f t="shared" si="52"/>
        <v>0</v>
      </c>
      <c r="Q147" s="261">
        <f t="shared" si="52"/>
        <v>0</v>
      </c>
      <c r="R147" s="261">
        <f t="shared" si="52"/>
        <v>0</v>
      </c>
      <c r="S147" s="261">
        <f t="shared" si="52"/>
        <v>0</v>
      </c>
      <c r="T147" s="261">
        <f t="shared" si="52"/>
        <v>0</v>
      </c>
      <c r="U147" s="261">
        <f t="shared" si="52"/>
        <v>0</v>
      </c>
      <c r="V147" s="269">
        <f t="shared" si="49"/>
        <v>0</v>
      </c>
      <c r="W147" s="489"/>
    </row>
    <row r="148" spans="1:23" ht="15" customHeight="1" x14ac:dyDescent="0.2">
      <c r="A148" s="327"/>
      <c r="B148" s="251" t="s">
        <v>124</v>
      </c>
      <c r="C148" s="236"/>
      <c r="D148" s="236"/>
      <c r="E148" s="236"/>
      <c r="F148" s="245"/>
      <c r="G148" s="275" t="str">
        <f>IF(D143="Stundenanteil","Errechneter Stellenanteil",IF(D143="Stellenanteil","Stellenanteil:",""))</f>
        <v/>
      </c>
      <c r="H148" s="258"/>
      <c r="I148" s="240"/>
      <c r="J148" s="624">
        <f t="shared" ref="J148:U148" si="53">IF(AND($D143="Stellenanteil",$E153&gt;0,J150&gt;0),ROUND($E153,4),IF(AND($D143="Stundenanteil",J142&gt;0),ROUND(J147/ROUND(J142,2),4),0))</f>
        <v>0</v>
      </c>
      <c r="K148" s="624">
        <f t="shared" si="53"/>
        <v>0</v>
      </c>
      <c r="L148" s="624">
        <f t="shared" si="53"/>
        <v>0</v>
      </c>
      <c r="M148" s="624">
        <f t="shared" si="53"/>
        <v>0</v>
      </c>
      <c r="N148" s="624">
        <f t="shared" si="53"/>
        <v>0</v>
      </c>
      <c r="O148" s="624">
        <f t="shared" si="53"/>
        <v>0</v>
      </c>
      <c r="P148" s="624">
        <f t="shared" si="53"/>
        <v>0</v>
      </c>
      <c r="Q148" s="624">
        <f t="shared" si="53"/>
        <v>0</v>
      </c>
      <c r="R148" s="624">
        <f t="shared" si="53"/>
        <v>0</v>
      </c>
      <c r="S148" s="624">
        <f t="shared" si="53"/>
        <v>0</v>
      </c>
      <c r="T148" s="624">
        <f t="shared" si="53"/>
        <v>0</v>
      </c>
      <c r="U148" s="624">
        <f t="shared" si="53"/>
        <v>0</v>
      </c>
      <c r="V148" s="625"/>
      <c r="W148" s="489"/>
    </row>
    <row r="149" spans="1:23" ht="15" customHeight="1" x14ac:dyDescent="0.2">
      <c r="A149" s="327"/>
      <c r="B149" s="244"/>
      <c r="C149" s="243" t="s">
        <v>134</v>
      </c>
      <c r="E149" s="326"/>
      <c r="F149" s="245"/>
      <c r="G149" s="242" t="s">
        <v>117</v>
      </c>
      <c r="H149" s="254"/>
      <c r="I149" s="238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8"/>
      <c r="W149" s="489"/>
    </row>
    <row r="150" spans="1:23" ht="15" customHeight="1" x14ac:dyDescent="0.2">
      <c r="A150" s="327"/>
      <c r="B150" s="244"/>
      <c r="F150" s="247"/>
      <c r="G150" s="241" t="s">
        <v>267</v>
      </c>
      <c r="H150" s="256"/>
      <c r="I150" s="273" t="s">
        <v>30</v>
      </c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565">
        <f>SUMPRODUCT(ROUND(J150:U150,2))</f>
        <v>0</v>
      </c>
      <c r="W150" s="489"/>
    </row>
    <row r="151" spans="1:23" ht="15" customHeight="1" x14ac:dyDescent="0.2">
      <c r="A151" s="329">
        <f>IF($D143="Stundenanteil",1,0)</f>
        <v>0</v>
      </c>
      <c r="B151" s="244"/>
      <c r="C151" s="243" t="str">
        <f>IF(D143="Stundenanteil","wöchentliche Arbeitszeit (in h):","")</f>
        <v/>
      </c>
      <c r="D151" s="236"/>
      <c r="E151" s="340"/>
      <c r="F151" s="247"/>
      <c r="G151" s="239" t="s">
        <v>289</v>
      </c>
      <c r="H151" s="255"/>
      <c r="I151" s="273" t="s">
        <v>30</v>
      </c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565">
        <f>SUMPRODUCT(ROUND(J151:U151,2))</f>
        <v>0</v>
      </c>
      <c r="W151" s="489"/>
    </row>
    <row r="152" spans="1:23" ht="15" customHeight="1" x14ac:dyDescent="0.2">
      <c r="A152" s="329">
        <f>IF($D143="Stundenanteil",1,0)</f>
        <v>0</v>
      </c>
      <c r="B152" s="244"/>
      <c r="C152" s="243" t="str">
        <f>IF(D143="Stundenanteil","Urlaubsanspruch (in AT):","")</f>
        <v/>
      </c>
      <c r="D152" s="236"/>
      <c r="E152" s="341"/>
      <c r="F152" s="247"/>
      <c r="G152" s="239"/>
      <c r="H152" s="255"/>
      <c r="I152" s="273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0"/>
      <c r="W152" s="489"/>
    </row>
    <row r="153" spans="1:23" ht="15" customHeight="1" x14ac:dyDescent="0.2">
      <c r="A153" s="329">
        <f>IF($D143="Stellenanteil",1,0)</f>
        <v>0</v>
      </c>
      <c r="B153" s="244"/>
      <c r="C153" s="243" t="str">
        <f>IF(D143="Stellenanteil","Stellenanteil (in %):","")</f>
        <v/>
      </c>
      <c r="D153" s="236"/>
      <c r="E153" s="274"/>
      <c r="F153" s="245"/>
      <c r="G153" s="242" t="s">
        <v>121</v>
      </c>
      <c r="H153" s="254"/>
      <c r="I153" s="238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8"/>
      <c r="W153" s="489"/>
    </row>
    <row r="154" spans="1:23" ht="15" customHeight="1" x14ac:dyDescent="0.2">
      <c r="A154" s="327"/>
      <c r="B154" s="244"/>
      <c r="F154" s="245"/>
      <c r="G154" s="241" t="s">
        <v>119</v>
      </c>
      <c r="H154" s="256"/>
      <c r="I154" s="273" t="s">
        <v>30</v>
      </c>
      <c r="J154" s="563">
        <f>ROUND(ROUND(J150,2)*J148,2)</f>
        <v>0</v>
      </c>
      <c r="K154" s="563">
        <f t="shared" ref="K154:U154" si="54">ROUND(ROUND(K150,2)*K148,2)</f>
        <v>0</v>
      </c>
      <c r="L154" s="563">
        <f t="shared" si="54"/>
        <v>0</v>
      </c>
      <c r="M154" s="563">
        <f t="shared" si="54"/>
        <v>0</v>
      </c>
      <c r="N154" s="563">
        <f t="shared" si="54"/>
        <v>0</v>
      </c>
      <c r="O154" s="563">
        <f t="shared" si="54"/>
        <v>0</v>
      </c>
      <c r="P154" s="563">
        <f t="shared" si="54"/>
        <v>0</v>
      </c>
      <c r="Q154" s="563">
        <f t="shared" si="54"/>
        <v>0</v>
      </c>
      <c r="R154" s="563">
        <f t="shared" si="54"/>
        <v>0</v>
      </c>
      <c r="S154" s="563">
        <f t="shared" si="54"/>
        <v>0</v>
      </c>
      <c r="T154" s="563">
        <f t="shared" si="54"/>
        <v>0</v>
      </c>
      <c r="U154" s="563">
        <f t="shared" si="54"/>
        <v>0</v>
      </c>
      <c r="V154" s="565">
        <f>SUMPRODUCT(ROUND(J154:U154,2))</f>
        <v>0</v>
      </c>
      <c r="W154" s="489"/>
    </row>
    <row r="155" spans="1:23" ht="15" customHeight="1" x14ac:dyDescent="0.2">
      <c r="A155" s="327"/>
      <c r="B155" s="244"/>
      <c r="F155" s="245"/>
      <c r="G155" s="239" t="s">
        <v>290</v>
      </c>
      <c r="H155" s="255"/>
      <c r="I155" s="273" t="s">
        <v>30</v>
      </c>
      <c r="J155" s="563">
        <f>ROUND(ROUND(J151,2)*J148,2)</f>
        <v>0</v>
      </c>
      <c r="K155" s="563">
        <f t="shared" ref="K155:U155" si="55">ROUND(ROUND(K151,2)*K148,2)</f>
        <v>0</v>
      </c>
      <c r="L155" s="563">
        <f t="shared" si="55"/>
        <v>0</v>
      </c>
      <c r="M155" s="563">
        <f t="shared" si="55"/>
        <v>0</v>
      </c>
      <c r="N155" s="563">
        <f t="shared" si="55"/>
        <v>0</v>
      </c>
      <c r="O155" s="563">
        <f t="shared" si="55"/>
        <v>0</v>
      </c>
      <c r="P155" s="563">
        <f t="shared" si="55"/>
        <v>0</v>
      </c>
      <c r="Q155" s="563">
        <f t="shared" si="55"/>
        <v>0</v>
      </c>
      <c r="R155" s="563">
        <f t="shared" si="55"/>
        <v>0</v>
      </c>
      <c r="S155" s="563">
        <f t="shared" si="55"/>
        <v>0</v>
      </c>
      <c r="T155" s="563">
        <f t="shared" si="55"/>
        <v>0</v>
      </c>
      <c r="U155" s="563">
        <f t="shared" si="55"/>
        <v>0</v>
      </c>
      <c r="V155" s="565">
        <f>SUMPRODUCT(ROUND(J155:U155,2))</f>
        <v>0</v>
      </c>
      <c r="W155" s="489"/>
    </row>
    <row r="156" spans="1:23" ht="15" customHeight="1" thickBot="1" x14ac:dyDescent="0.25">
      <c r="A156" s="327"/>
      <c r="B156" s="278"/>
      <c r="C156" s="279"/>
      <c r="D156" s="279"/>
      <c r="E156" s="279"/>
      <c r="F156" s="280"/>
      <c r="G156" s="539" t="str">
        <f>$P$26</f>
        <v>Pauschale für Sozialabgaben inkl. Berufsgenossenschaft</v>
      </c>
      <c r="H156" s="540"/>
      <c r="I156" s="541" t="s">
        <v>30</v>
      </c>
      <c r="J156" s="564">
        <f>ROUND(J155*$U$26,2)</f>
        <v>0</v>
      </c>
      <c r="K156" s="564">
        <f t="shared" ref="K156:U156" si="56">ROUND(K155*$U$26,2)</f>
        <v>0</v>
      </c>
      <c r="L156" s="564">
        <f t="shared" si="56"/>
        <v>0</v>
      </c>
      <c r="M156" s="564">
        <f t="shared" si="56"/>
        <v>0</v>
      </c>
      <c r="N156" s="564">
        <f t="shared" si="56"/>
        <v>0</v>
      </c>
      <c r="O156" s="564">
        <f t="shared" si="56"/>
        <v>0</v>
      </c>
      <c r="P156" s="564">
        <f t="shared" si="56"/>
        <v>0</v>
      </c>
      <c r="Q156" s="564">
        <f t="shared" si="56"/>
        <v>0</v>
      </c>
      <c r="R156" s="564">
        <f t="shared" si="56"/>
        <v>0</v>
      </c>
      <c r="S156" s="564">
        <f t="shared" si="56"/>
        <v>0</v>
      </c>
      <c r="T156" s="564">
        <f t="shared" si="56"/>
        <v>0</v>
      </c>
      <c r="U156" s="564">
        <f t="shared" si="56"/>
        <v>0</v>
      </c>
      <c r="V156" s="566">
        <f>SUMPRODUCT(ROUND(J156:U156,2))</f>
        <v>0</v>
      </c>
      <c r="W156" s="489">
        <f>IF(COUNTIF(V139:V156,"&gt;0")&gt;0,1,0)</f>
        <v>0</v>
      </c>
    </row>
    <row r="157" spans="1:23" ht="15" customHeight="1" thickTop="1" x14ac:dyDescent="0.2">
      <c r="A157" s="327"/>
      <c r="B157" s="244"/>
      <c r="C157" s="236"/>
      <c r="D157" s="236"/>
      <c r="E157" s="236"/>
      <c r="F157" s="245"/>
      <c r="G157" s="262" t="s">
        <v>142</v>
      </c>
      <c r="H157" s="263"/>
      <c r="I157" s="264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6"/>
      <c r="W157" s="489"/>
    </row>
    <row r="158" spans="1:23" ht="15" customHeight="1" x14ac:dyDescent="0.2">
      <c r="A158" s="327"/>
      <c r="B158" s="251" t="s">
        <v>5</v>
      </c>
      <c r="C158" s="236"/>
      <c r="D158" s="832"/>
      <c r="E158" s="833"/>
      <c r="F158" s="246"/>
      <c r="G158" s="237" t="s">
        <v>64</v>
      </c>
      <c r="H158" s="253"/>
      <c r="I158" s="238"/>
      <c r="J158" s="623"/>
      <c r="K158" s="623"/>
      <c r="L158" s="623"/>
      <c r="M158" s="623"/>
      <c r="N158" s="623"/>
      <c r="O158" s="623"/>
      <c r="P158" s="623"/>
      <c r="Q158" s="623"/>
      <c r="R158" s="623"/>
      <c r="S158" s="623"/>
      <c r="T158" s="623"/>
      <c r="U158" s="623"/>
      <c r="V158" s="248"/>
      <c r="W158" s="489"/>
    </row>
    <row r="159" spans="1:23" ht="15" customHeight="1" x14ac:dyDescent="0.2">
      <c r="A159" s="329">
        <f>IF($D161="Stundenanteil",1,0)</f>
        <v>0</v>
      </c>
      <c r="B159" s="251" t="s">
        <v>67</v>
      </c>
      <c r="C159" s="236"/>
      <c r="D159" s="832"/>
      <c r="E159" s="833"/>
      <c r="F159" s="246"/>
      <c r="G159" s="242" t="s">
        <v>114</v>
      </c>
      <c r="H159" s="254"/>
      <c r="I159" s="238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8"/>
      <c r="W159" s="489"/>
    </row>
    <row r="160" spans="1:23" ht="15" customHeight="1" x14ac:dyDescent="0.2">
      <c r="A160" s="329">
        <f>IF($D161="Stundenanteil",1,0)</f>
        <v>0</v>
      </c>
      <c r="B160" s="244"/>
      <c r="C160" s="236"/>
      <c r="D160" s="236"/>
      <c r="E160" s="236"/>
      <c r="F160" s="245"/>
      <c r="G160" s="239" t="s">
        <v>122</v>
      </c>
      <c r="H160" s="255"/>
      <c r="I160" s="270" t="s">
        <v>116</v>
      </c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565">
        <f t="shared" ref="V160:V165" si="57">SUMPRODUCT(ROUND(J160:U160,2))</f>
        <v>0</v>
      </c>
      <c r="W160" s="489"/>
    </row>
    <row r="161" spans="1:23" ht="15" customHeight="1" x14ac:dyDescent="0.2">
      <c r="A161" s="329">
        <f>IF($D161="Stundenanteil",1,0)</f>
        <v>0</v>
      </c>
      <c r="B161" s="251" t="s">
        <v>113</v>
      </c>
      <c r="C161" s="236"/>
      <c r="D161" s="832" t="s">
        <v>0</v>
      </c>
      <c r="E161" s="833"/>
      <c r="F161" s="246"/>
      <c r="G161" s="239" t="s">
        <v>128</v>
      </c>
      <c r="H161" s="257" t="s">
        <v>120</v>
      </c>
      <c r="I161" s="270" t="s">
        <v>116</v>
      </c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565">
        <f t="shared" si="57"/>
        <v>0</v>
      </c>
      <c r="W161" s="489"/>
    </row>
    <row r="162" spans="1:23" ht="15" customHeight="1" x14ac:dyDescent="0.2">
      <c r="A162" s="329">
        <f>IF($D161="Stundenanteil",1,0)</f>
        <v>0</v>
      </c>
      <c r="B162" s="244"/>
      <c r="C162" s="236"/>
      <c r="D162" s="236"/>
      <c r="E162" s="236"/>
      <c r="F162" s="245"/>
      <c r="G162" s="239"/>
      <c r="H162" s="257" t="s">
        <v>123</v>
      </c>
      <c r="I162" s="271" t="s">
        <v>116</v>
      </c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565">
        <f t="shared" si="57"/>
        <v>0</v>
      </c>
      <c r="W162" s="489"/>
    </row>
    <row r="163" spans="1:23" ht="15" hidden="1" customHeight="1" thickBot="1" x14ac:dyDescent="0.25">
      <c r="A163" s="329"/>
      <c r="B163" s="244"/>
      <c r="C163" s="236"/>
      <c r="F163" s="245"/>
      <c r="G163" s="259" t="s">
        <v>125</v>
      </c>
      <c r="H163" s="260"/>
      <c r="I163" s="272" t="s">
        <v>116</v>
      </c>
      <c r="J163" s="261">
        <f>IF(ROUND(J160,2)-ROUND(J161,2)=0,0,ROUND(J162,2)/(ROUND(J160,2)-ROUND(J161,2))*ROUND(J161,2))</f>
        <v>0</v>
      </c>
      <c r="K163" s="261">
        <f t="shared" ref="K163:U163" si="58">IF(ROUND(K160,2)-ROUND(K161,2)=0,0,ROUND(K162,2)/(ROUND(K160,2)-ROUND(K161,2))*ROUND(K161,2))</f>
        <v>0</v>
      </c>
      <c r="L163" s="261">
        <f t="shared" si="58"/>
        <v>0</v>
      </c>
      <c r="M163" s="261">
        <f t="shared" si="58"/>
        <v>0</v>
      </c>
      <c r="N163" s="261">
        <f t="shared" si="58"/>
        <v>0</v>
      </c>
      <c r="O163" s="261">
        <f t="shared" si="58"/>
        <v>0</v>
      </c>
      <c r="P163" s="261">
        <f t="shared" si="58"/>
        <v>0</v>
      </c>
      <c r="Q163" s="261">
        <f t="shared" si="58"/>
        <v>0</v>
      </c>
      <c r="R163" s="261">
        <f t="shared" si="58"/>
        <v>0</v>
      </c>
      <c r="S163" s="261">
        <f t="shared" si="58"/>
        <v>0</v>
      </c>
      <c r="T163" s="261">
        <f t="shared" si="58"/>
        <v>0</v>
      </c>
      <c r="U163" s="261">
        <f t="shared" si="58"/>
        <v>0</v>
      </c>
      <c r="V163" s="269">
        <f t="shared" si="57"/>
        <v>0</v>
      </c>
      <c r="W163" s="489"/>
    </row>
    <row r="164" spans="1:23" ht="15" hidden="1" customHeight="1" x14ac:dyDescent="0.2">
      <c r="A164" s="329"/>
      <c r="B164" s="244"/>
      <c r="C164" s="236"/>
      <c r="F164" s="245"/>
      <c r="G164" s="259" t="s">
        <v>126</v>
      </c>
      <c r="H164" s="260"/>
      <c r="I164" s="272" t="s">
        <v>116</v>
      </c>
      <c r="J164" s="261">
        <f>(ROUND(J162,2)+ROUND(J163,10))*ROUND($E170,0)/($I$6-ROUND($E170,0))</f>
        <v>0</v>
      </c>
      <c r="K164" s="261">
        <f t="shared" ref="K164:U164" si="59">(ROUND(K162,2)+ROUND(K163,10))*ROUND($E170,0)/($I$6-ROUND($E170,0))</f>
        <v>0</v>
      </c>
      <c r="L164" s="261">
        <f t="shared" si="59"/>
        <v>0</v>
      </c>
      <c r="M164" s="261">
        <f t="shared" si="59"/>
        <v>0</v>
      </c>
      <c r="N164" s="261">
        <f t="shared" si="59"/>
        <v>0</v>
      </c>
      <c r="O164" s="261">
        <f t="shared" si="59"/>
        <v>0</v>
      </c>
      <c r="P164" s="261">
        <f t="shared" si="59"/>
        <v>0</v>
      </c>
      <c r="Q164" s="261">
        <f t="shared" si="59"/>
        <v>0</v>
      </c>
      <c r="R164" s="261">
        <f t="shared" si="59"/>
        <v>0</v>
      </c>
      <c r="S164" s="261">
        <f t="shared" si="59"/>
        <v>0</v>
      </c>
      <c r="T164" s="261">
        <f t="shared" si="59"/>
        <v>0</v>
      </c>
      <c r="U164" s="261">
        <f t="shared" si="59"/>
        <v>0</v>
      </c>
      <c r="V164" s="269">
        <f t="shared" si="57"/>
        <v>0</v>
      </c>
      <c r="W164" s="489"/>
    </row>
    <row r="165" spans="1:23" ht="15" hidden="1" customHeight="1" x14ac:dyDescent="0.2">
      <c r="A165" s="329"/>
      <c r="B165" s="244"/>
      <c r="C165" s="236"/>
      <c r="D165" s="236"/>
      <c r="E165" s="236"/>
      <c r="F165" s="245"/>
      <c r="G165" s="259" t="s">
        <v>127</v>
      </c>
      <c r="H165" s="260"/>
      <c r="I165" s="272" t="s">
        <v>116</v>
      </c>
      <c r="J165" s="261">
        <f>ROUND(J162,2)+ROUND(J163,10)+ROUND(J164,10)</f>
        <v>0</v>
      </c>
      <c r="K165" s="261">
        <f t="shared" ref="K165:U165" si="60">ROUND(K162,2)+ROUND(K163,10)+ROUND(K164,10)</f>
        <v>0</v>
      </c>
      <c r="L165" s="261">
        <f t="shared" si="60"/>
        <v>0</v>
      </c>
      <c r="M165" s="261">
        <f t="shared" si="60"/>
        <v>0</v>
      </c>
      <c r="N165" s="261">
        <f t="shared" si="60"/>
        <v>0</v>
      </c>
      <c r="O165" s="261">
        <f t="shared" si="60"/>
        <v>0</v>
      </c>
      <c r="P165" s="261">
        <f t="shared" si="60"/>
        <v>0</v>
      </c>
      <c r="Q165" s="261">
        <f t="shared" si="60"/>
        <v>0</v>
      </c>
      <c r="R165" s="261">
        <f t="shared" si="60"/>
        <v>0</v>
      </c>
      <c r="S165" s="261">
        <f t="shared" si="60"/>
        <v>0</v>
      </c>
      <c r="T165" s="261">
        <f t="shared" si="60"/>
        <v>0</v>
      </c>
      <c r="U165" s="261">
        <f t="shared" si="60"/>
        <v>0</v>
      </c>
      <c r="V165" s="269">
        <f t="shared" si="57"/>
        <v>0</v>
      </c>
      <c r="W165" s="489"/>
    </row>
    <row r="166" spans="1:23" ht="15" customHeight="1" x14ac:dyDescent="0.2">
      <c r="A166" s="327"/>
      <c r="B166" s="251" t="s">
        <v>124</v>
      </c>
      <c r="C166" s="236"/>
      <c r="D166" s="236"/>
      <c r="E166" s="236"/>
      <c r="F166" s="245"/>
      <c r="G166" s="275" t="str">
        <f>IF(D161="Stundenanteil","Errechneter Stellenanteil",IF(D161="Stellenanteil","Stellenanteil:",""))</f>
        <v/>
      </c>
      <c r="H166" s="258"/>
      <c r="I166" s="240"/>
      <c r="J166" s="624">
        <f t="shared" ref="J166:U166" si="61">IF(AND($D161="Stellenanteil",$E171&gt;0,J168&gt;0),ROUND($E171,4),IF(AND($D161="Stundenanteil",J160&gt;0),ROUND(J165/ROUND(J160,2),4),0))</f>
        <v>0</v>
      </c>
      <c r="K166" s="624">
        <f t="shared" si="61"/>
        <v>0</v>
      </c>
      <c r="L166" s="624">
        <f t="shared" si="61"/>
        <v>0</v>
      </c>
      <c r="M166" s="624">
        <f t="shared" si="61"/>
        <v>0</v>
      </c>
      <c r="N166" s="624">
        <f t="shared" si="61"/>
        <v>0</v>
      </c>
      <c r="O166" s="624">
        <f t="shared" si="61"/>
        <v>0</v>
      </c>
      <c r="P166" s="624">
        <f t="shared" si="61"/>
        <v>0</v>
      </c>
      <c r="Q166" s="624">
        <f t="shared" si="61"/>
        <v>0</v>
      </c>
      <c r="R166" s="624">
        <f t="shared" si="61"/>
        <v>0</v>
      </c>
      <c r="S166" s="624">
        <f t="shared" si="61"/>
        <v>0</v>
      </c>
      <c r="T166" s="624">
        <f t="shared" si="61"/>
        <v>0</v>
      </c>
      <c r="U166" s="624">
        <f t="shared" si="61"/>
        <v>0</v>
      </c>
      <c r="V166" s="625"/>
      <c r="W166" s="489"/>
    </row>
    <row r="167" spans="1:23" ht="15" customHeight="1" x14ac:dyDescent="0.2">
      <c r="A167" s="327"/>
      <c r="B167" s="244"/>
      <c r="C167" s="243" t="s">
        <v>134</v>
      </c>
      <c r="E167" s="326"/>
      <c r="F167" s="245"/>
      <c r="G167" s="242" t="s">
        <v>117</v>
      </c>
      <c r="H167" s="254"/>
      <c r="I167" s="238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8"/>
      <c r="W167" s="489"/>
    </row>
    <row r="168" spans="1:23" ht="15" customHeight="1" x14ac:dyDescent="0.2">
      <c r="A168" s="327"/>
      <c r="B168" s="244"/>
      <c r="F168" s="247"/>
      <c r="G168" s="241" t="s">
        <v>267</v>
      </c>
      <c r="H168" s="256"/>
      <c r="I168" s="273" t="s">
        <v>30</v>
      </c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565">
        <f>SUMPRODUCT(ROUND(J168:U168,2))</f>
        <v>0</v>
      </c>
      <c r="W168" s="489"/>
    </row>
    <row r="169" spans="1:23" ht="15" customHeight="1" x14ac:dyDescent="0.2">
      <c r="A169" s="329">
        <f>IF($D161="Stundenanteil",1,0)</f>
        <v>0</v>
      </c>
      <c r="B169" s="244"/>
      <c r="C169" s="243" t="str">
        <f>IF(D161="Stundenanteil","wöchentliche Arbeitszeit (in h):","")</f>
        <v/>
      </c>
      <c r="D169" s="236"/>
      <c r="E169" s="340"/>
      <c r="F169" s="247"/>
      <c r="G169" s="239" t="s">
        <v>289</v>
      </c>
      <c r="H169" s="255"/>
      <c r="I169" s="273" t="s">
        <v>30</v>
      </c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6"/>
      <c r="V169" s="565">
        <f>SUMPRODUCT(ROUND(J169:U169,2))</f>
        <v>0</v>
      </c>
      <c r="W169" s="489"/>
    </row>
    <row r="170" spans="1:23" ht="15" customHeight="1" x14ac:dyDescent="0.2">
      <c r="A170" s="329">
        <f>IF($D161="Stundenanteil",1,0)</f>
        <v>0</v>
      </c>
      <c r="B170" s="244"/>
      <c r="C170" s="243" t="str">
        <f>IF(D161="Stundenanteil","Urlaubsanspruch (in AT):","")</f>
        <v/>
      </c>
      <c r="D170" s="236"/>
      <c r="E170" s="341"/>
      <c r="F170" s="247"/>
      <c r="G170" s="239"/>
      <c r="H170" s="255"/>
      <c r="I170" s="273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0"/>
      <c r="W170" s="489"/>
    </row>
    <row r="171" spans="1:23" ht="15" customHeight="1" x14ac:dyDescent="0.2">
      <c r="A171" s="329">
        <f>IF($D161="Stellenanteil",1,0)</f>
        <v>0</v>
      </c>
      <c r="B171" s="244"/>
      <c r="C171" s="243" t="str">
        <f>IF(D161="Stellenanteil","Stellenanteil (in %):","")</f>
        <v/>
      </c>
      <c r="D171" s="236"/>
      <c r="E171" s="274"/>
      <c r="F171" s="245"/>
      <c r="G171" s="242" t="s">
        <v>121</v>
      </c>
      <c r="H171" s="254"/>
      <c r="I171" s="238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8"/>
      <c r="W171" s="489"/>
    </row>
    <row r="172" spans="1:23" ht="15" customHeight="1" x14ac:dyDescent="0.2">
      <c r="A172" s="327"/>
      <c r="B172" s="244"/>
      <c r="F172" s="245"/>
      <c r="G172" s="241" t="s">
        <v>119</v>
      </c>
      <c r="H172" s="256"/>
      <c r="I172" s="273" t="s">
        <v>30</v>
      </c>
      <c r="J172" s="563">
        <f>ROUND(ROUND(J168,2)*J166,2)</f>
        <v>0</v>
      </c>
      <c r="K172" s="563">
        <f t="shared" ref="K172:U172" si="62">ROUND(ROUND(K168,2)*K166,2)</f>
        <v>0</v>
      </c>
      <c r="L172" s="563">
        <f t="shared" si="62"/>
        <v>0</v>
      </c>
      <c r="M172" s="563">
        <f t="shared" si="62"/>
        <v>0</v>
      </c>
      <c r="N172" s="563">
        <f t="shared" si="62"/>
        <v>0</v>
      </c>
      <c r="O172" s="563">
        <f t="shared" si="62"/>
        <v>0</v>
      </c>
      <c r="P172" s="563">
        <f t="shared" si="62"/>
        <v>0</v>
      </c>
      <c r="Q172" s="563">
        <f t="shared" si="62"/>
        <v>0</v>
      </c>
      <c r="R172" s="563">
        <f t="shared" si="62"/>
        <v>0</v>
      </c>
      <c r="S172" s="563">
        <f t="shared" si="62"/>
        <v>0</v>
      </c>
      <c r="T172" s="563">
        <f t="shared" si="62"/>
        <v>0</v>
      </c>
      <c r="U172" s="563">
        <f t="shared" si="62"/>
        <v>0</v>
      </c>
      <c r="V172" s="565">
        <f>SUMPRODUCT(ROUND(J172:U172,2))</f>
        <v>0</v>
      </c>
      <c r="W172" s="489"/>
    </row>
    <row r="173" spans="1:23" ht="15" customHeight="1" x14ac:dyDescent="0.2">
      <c r="A173" s="327"/>
      <c r="B173" s="244"/>
      <c r="F173" s="245"/>
      <c r="G173" s="239" t="s">
        <v>290</v>
      </c>
      <c r="H173" s="255"/>
      <c r="I173" s="273" t="s">
        <v>30</v>
      </c>
      <c r="J173" s="563">
        <f>ROUND(ROUND(J169,2)*J166,2)</f>
        <v>0</v>
      </c>
      <c r="K173" s="563">
        <f t="shared" ref="K173:U173" si="63">ROUND(ROUND(K169,2)*K166,2)</f>
        <v>0</v>
      </c>
      <c r="L173" s="563">
        <f t="shared" si="63"/>
        <v>0</v>
      </c>
      <c r="M173" s="563">
        <f t="shared" si="63"/>
        <v>0</v>
      </c>
      <c r="N173" s="563">
        <f t="shared" si="63"/>
        <v>0</v>
      </c>
      <c r="O173" s="563">
        <f t="shared" si="63"/>
        <v>0</v>
      </c>
      <c r="P173" s="563">
        <f t="shared" si="63"/>
        <v>0</v>
      </c>
      <c r="Q173" s="563">
        <f t="shared" si="63"/>
        <v>0</v>
      </c>
      <c r="R173" s="563">
        <f t="shared" si="63"/>
        <v>0</v>
      </c>
      <c r="S173" s="563">
        <f t="shared" si="63"/>
        <v>0</v>
      </c>
      <c r="T173" s="563">
        <f t="shared" si="63"/>
        <v>0</v>
      </c>
      <c r="U173" s="563">
        <f t="shared" si="63"/>
        <v>0</v>
      </c>
      <c r="V173" s="565">
        <f>SUMPRODUCT(ROUND(J173:U173,2))</f>
        <v>0</v>
      </c>
      <c r="W173" s="489"/>
    </row>
    <row r="174" spans="1:23" ht="15" customHeight="1" thickBot="1" x14ac:dyDescent="0.25">
      <c r="A174" s="327"/>
      <c r="B174" s="278"/>
      <c r="C174" s="279"/>
      <c r="D174" s="279"/>
      <c r="E174" s="279"/>
      <c r="F174" s="280"/>
      <c r="G174" s="539" t="str">
        <f>$P$26</f>
        <v>Pauschale für Sozialabgaben inkl. Berufsgenossenschaft</v>
      </c>
      <c r="H174" s="540"/>
      <c r="I174" s="541" t="s">
        <v>30</v>
      </c>
      <c r="J174" s="564">
        <f>ROUND(J173*$U$26,2)</f>
        <v>0</v>
      </c>
      <c r="K174" s="564">
        <f t="shared" ref="K174:U174" si="64">ROUND(K173*$U$26,2)</f>
        <v>0</v>
      </c>
      <c r="L174" s="564">
        <f t="shared" si="64"/>
        <v>0</v>
      </c>
      <c r="M174" s="564">
        <f t="shared" si="64"/>
        <v>0</v>
      </c>
      <c r="N174" s="564">
        <f t="shared" si="64"/>
        <v>0</v>
      </c>
      <c r="O174" s="564">
        <f t="shared" si="64"/>
        <v>0</v>
      </c>
      <c r="P174" s="564">
        <f t="shared" si="64"/>
        <v>0</v>
      </c>
      <c r="Q174" s="564">
        <f t="shared" si="64"/>
        <v>0</v>
      </c>
      <c r="R174" s="564">
        <f t="shared" si="64"/>
        <v>0</v>
      </c>
      <c r="S174" s="564">
        <f t="shared" si="64"/>
        <v>0</v>
      </c>
      <c r="T174" s="564">
        <f t="shared" si="64"/>
        <v>0</v>
      </c>
      <c r="U174" s="564">
        <f t="shared" si="64"/>
        <v>0</v>
      </c>
      <c r="V174" s="566">
        <f>SUMPRODUCT(ROUND(J174:U174,2))</f>
        <v>0</v>
      </c>
      <c r="W174" s="489">
        <f>IF(COUNTIF(V157:V174,"&gt;0")&gt;0,1,0)</f>
        <v>0</v>
      </c>
    </row>
    <row r="175" spans="1:23" ht="15" customHeight="1" thickTop="1" x14ac:dyDescent="0.2">
      <c r="A175" s="327"/>
      <c r="B175" s="244"/>
      <c r="C175" s="236"/>
      <c r="D175" s="236"/>
      <c r="E175" s="236"/>
      <c r="F175" s="245"/>
      <c r="G175" s="262" t="s">
        <v>142</v>
      </c>
      <c r="H175" s="263"/>
      <c r="I175" s="264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6"/>
      <c r="W175" s="489"/>
    </row>
    <row r="176" spans="1:23" ht="15" customHeight="1" x14ac:dyDescent="0.2">
      <c r="A176" s="327"/>
      <c r="B176" s="251" t="s">
        <v>5</v>
      </c>
      <c r="C176" s="236"/>
      <c r="D176" s="832"/>
      <c r="E176" s="833"/>
      <c r="F176" s="246"/>
      <c r="G176" s="237" t="s">
        <v>64</v>
      </c>
      <c r="H176" s="253"/>
      <c r="I176" s="238"/>
      <c r="J176" s="623"/>
      <c r="K176" s="623"/>
      <c r="L176" s="623"/>
      <c r="M176" s="623"/>
      <c r="N176" s="623"/>
      <c r="O176" s="623"/>
      <c r="P176" s="623"/>
      <c r="Q176" s="623"/>
      <c r="R176" s="623"/>
      <c r="S176" s="623"/>
      <c r="T176" s="623"/>
      <c r="U176" s="623"/>
      <c r="V176" s="248"/>
      <c r="W176" s="489"/>
    </row>
    <row r="177" spans="1:23" ht="15" customHeight="1" x14ac:dyDescent="0.2">
      <c r="A177" s="329">
        <f>IF($D179="Stundenanteil",1,0)</f>
        <v>0</v>
      </c>
      <c r="B177" s="251" t="s">
        <v>67</v>
      </c>
      <c r="C177" s="236"/>
      <c r="D177" s="832"/>
      <c r="E177" s="833"/>
      <c r="F177" s="246"/>
      <c r="G177" s="242" t="s">
        <v>114</v>
      </c>
      <c r="H177" s="254"/>
      <c r="I177" s="238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8"/>
      <c r="W177" s="489"/>
    </row>
    <row r="178" spans="1:23" ht="15" customHeight="1" x14ac:dyDescent="0.2">
      <c r="A178" s="329">
        <f>IF($D179="Stundenanteil",1,0)</f>
        <v>0</v>
      </c>
      <c r="B178" s="244"/>
      <c r="C178" s="236"/>
      <c r="D178" s="236"/>
      <c r="E178" s="236"/>
      <c r="F178" s="245"/>
      <c r="G178" s="239" t="s">
        <v>122</v>
      </c>
      <c r="H178" s="255"/>
      <c r="I178" s="270" t="s">
        <v>116</v>
      </c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565">
        <f t="shared" ref="V178:V183" si="65">SUMPRODUCT(ROUND(J178:U178,2))</f>
        <v>0</v>
      </c>
      <c r="W178" s="489"/>
    </row>
    <row r="179" spans="1:23" ht="15" customHeight="1" x14ac:dyDescent="0.2">
      <c r="A179" s="329">
        <f>IF($D179="Stundenanteil",1,0)</f>
        <v>0</v>
      </c>
      <c r="B179" s="251" t="s">
        <v>113</v>
      </c>
      <c r="C179" s="236"/>
      <c r="D179" s="832" t="s">
        <v>0</v>
      </c>
      <c r="E179" s="833"/>
      <c r="F179" s="246"/>
      <c r="G179" s="239" t="s">
        <v>128</v>
      </c>
      <c r="H179" s="257" t="s">
        <v>120</v>
      </c>
      <c r="I179" s="270" t="s">
        <v>116</v>
      </c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565">
        <f t="shared" si="65"/>
        <v>0</v>
      </c>
      <c r="W179" s="489"/>
    </row>
    <row r="180" spans="1:23" ht="15" customHeight="1" x14ac:dyDescent="0.2">
      <c r="A180" s="329">
        <f>IF($D179="Stundenanteil",1,0)</f>
        <v>0</v>
      </c>
      <c r="B180" s="244"/>
      <c r="C180" s="236"/>
      <c r="D180" s="236"/>
      <c r="E180" s="236"/>
      <c r="F180" s="245"/>
      <c r="G180" s="239"/>
      <c r="H180" s="257" t="s">
        <v>123</v>
      </c>
      <c r="I180" s="271" t="s">
        <v>116</v>
      </c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565">
        <f t="shared" si="65"/>
        <v>0</v>
      </c>
      <c r="W180" s="489"/>
    </row>
    <row r="181" spans="1:23" ht="15" hidden="1" customHeight="1" x14ac:dyDescent="0.2">
      <c r="A181" s="329"/>
      <c r="B181" s="244"/>
      <c r="C181" s="236"/>
      <c r="F181" s="245"/>
      <c r="G181" s="259" t="s">
        <v>125</v>
      </c>
      <c r="H181" s="260"/>
      <c r="I181" s="272" t="s">
        <v>116</v>
      </c>
      <c r="J181" s="261">
        <f>IF(ROUND(J178,2)-ROUND(J179,2)=0,0,ROUND(J180,2)/(ROUND(J178,2)-ROUND(J179,2))*ROUND(J179,2))</f>
        <v>0</v>
      </c>
      <c r="K181" s="261">
        <f t="shared" ref="K181:U181" si="66">IF(ROUND(K178,2)-ROUND(K179,2)=0,0,ROUND(K180,2)/(ROUND(K178,2)-ROUND(K179,2))*ROUND(K179,2))</f>
        <v>0</v>
      </c>
      <c r="L181" s="261">
        <f t="shared" si="66"/>
        <v>0</v>
      </c>
      <c r="M181" s="261">
        <f t="shared" si="66"/>
        <v>0</v>
      </c>
      <c r="N181" s="261">
        <f t="shared" si="66"/>
        <v>0</v>
      </c>
      <c r="O181" s="261">
        <f t="shared" si="66"/>
        <v>0</v>
      </c>
      <c r="P181" s="261">
        <f t="shared" si="66"/>
        <v>0</v>
      </c>
      <c r="Q181" s="261">
        <f t="shared" si="66"/>
        <v>0</v>
      </c>
      <c r="R181" s="261">
        <f t="shared" si="66"/>
        <v>0</v>
      </c>
      <c r="S181" s="261">
        <f t="shared" si="66"/>
        <v>0</v>
      </c>
      <c r="T181" s="261">
        <f t="shared" si="66"/>
        <v>0</v>
      </c>
      <c r="U181" s="261">
        <f t="shared" si="66"/>
        <v>0</v>
      </c>
      <c r="V181" s="269">
        <f t="shared" si="65"/>
        <v>0</v>
      </c>
      <c r="W181" s="489"/>
    </row>
    <row r="182" spans="1:23" ht="15" hidden="1" customHeight="1" thickBot="1" x14ac:dyDescent="0.25">
      <c r="A182" s="329"/>
      <c r="B182" s="244"/>
      <c r="C182" s="236"/>
      <c r="F182" s="245"/>
      <c r="G182" s="259" t="s">
        <v>126</v>
      </c>
      <c r="H182" s="260"/>
      <c r="I182" s="272" t="s">
        <v>116</v>
      </c>
      <c r="J182" s="261">
        <f>(ROUND(J180,2)+ROUND(J181,10))*ROUND($E188,0)/($I$6-ROUND($E188,0))</f>
        <v>0</v>
      </c>
      <c r="K182" s="261">
        <f t="shared" ref="K182:U182" si="67">(ROUND(K180,2)+ROUND(K181,10))*ROUND($E188,0)/($I$6-ROUND($E188,0))</f>
        <v>0</v>
      </c>
      <c r="L182" s="261">
        <f t="shared" si="67"/>
        <v>0</v>
      </c>
      <c r="M182" s="261">
        <f t="shared" si="67"/>
        <v>0</v>
      </c>
      <c r="N182" s="261">
        <f t="shared" si="67"/>
        <v>0</v>
      </c>
      <c r="O182" s="261">
        <f t="shared" si="67"/>
        <v>0</v>
      </c>
      <c r="P182" s="261">
        <f t="shared" si="67"/>
        <v>0</v>
      </c>
      <c r="Q182" s="261">
        <f t="shared" si="67"/>
        <v>0</v>
      </c>
      <c r="R182" s="261">
        <f t="shared" si="67"/>
        <v>0</v>
      </c>
      <c r="S182" s="261">
        <f t="shared" si="67"/>
        <v>0</v>
      </c>
      <c r="T182" s="261">
        <f t="shared" si="67"/>
        <v>0</v>
      </c>
      <c r="U182" s="261">
        <f t="shared" si="67"/>
        <v>0</v>
      </c>
      <c r="V182" s="269">
        <f t="shared" si="65"/>
        <v>0</v>
      </c>
      <c r="W182" s="489"/>
    </row>
    <row r="183" spans="1:23" ht="15" hidden="1" customHeight="1" x14ac:dyDescent="0.2">
      <c r="A183" s="329"/>
      <c r="B183" s="244"/>
      <c r="C183" s="236"/>
      <c r="D183" s="236"/>
      <c r="E183" s="236"/>
      <c r="F183" s="245"/>
      <c r="G183" s="259" t="s">
        <v>127</v>
      </c>
      <c r="H183" s="260"/>
      <c r="I183" s="272" t="s">
        <v>116</v>
      </c>
      <c r="J183" s="261">
        <f>ROUND(J180,2)+ROUND(J181,10)+ROUND(J182,10)</f>
        <v>0</v>
      </c>
      <c r="K183" s="261">
        <f t="shared" ref="K183:U183" si="68">ROUND(K180,2)+ROUND(K181,10)+ROUND(K182,10)</f>
        <v>0</v>
      </c>
      <c r="L183" s="261">
        <f t="shared" si="68"/>
        <v>0</v>
      </c>
      <c r="M183" s="261">
        <f t="shared" si="68"/>
        <v>0</v>
      </c>
      <c r="N183" s="261">
        <f t="shared" si="68"/>
        <v>0</v>
      </c>
      <c r="O183" s="261">
        <f t="shared" si="68"/>
        <v>0</v>
      </c>
      <c r="P183" s="261">
        <f t="shared" si="68"/>
        <v>0</v>
      </c>
      <c r="Q183" s="261">
        <f t="shared" si="68"/>
        <v>0</v>
      </c>
      <c r="R183" s="261">
        <f t="shared" si="68"/>
        <v>0</v>
      </c>
      <c r="S183" s="261">
        <f t="shared" si="68"/>
        <v>0</v>
      </c>
      <c r="T183" s="261">
        <f t="shared" si="68"/>
        <v>0</v>
      </c>
      <c r="U183" s="261">
        <f t="shared" si="68"/>
        <v>0</v>
      </c>
      <c r="V183" s="269">
        <f t="shared" si="65"/>
        <v>0</v>
      </c>
      <c r="W183" s="489"/>
    </row>
    <row r="184" spans="1:23" ht="15" customHeight="1" x14ac:dyDescent="0.2">
      <c r="A184" s="327"/>
      <c r="B184" s="251" t="s">
        <v>124</v>
      </c>
      <c r="C184" s="236"/>
      <c r="D184" s="236"/>
      <c r="E184" s="236"/>
      <c r="F184" s="245"/>
      <c r="G184" s="275" t="str">
        <f>IF(D179="Stundenanteil","Errechneter Stellenanteil",IF(D179="Stellenanteil","Stellenanteil:",""))</f>
        <v/>
      </c>
      <c r="H184" s="258"/>
      <c r="I184" s="240"/>
      <c r="J184" s="624">
        <f t="shared" ref="J184:U184" si="69">IF(AND($D179="Stellenanteil",$E189&gt;0,J186&gt;0),ROUND($E189,4),IF(AND($D179="Stundenanteil",J178&gt;0),ROUND(J183/ROUND(J178,2),4),0))</f>
        <v>0</v>
      </c>
      <c r="K184" s="624">
        <f t="shared" si="69"/>
        <v>0</v>
      </c>
      <c r="L184" s="624">
        <f t="shared" si="69"/>
        <v>0</v>
      </c>
      <c r="M184" s="624">
        <f t="shared" si="69"/>
        <v>0</v>
      </c>
      <c r="N184" s="624">
        <f t="shared" si="69"/>
        <v>0</v>
      </c>
      <c r="O184" s="624">
        <f t="shared" si="69"/>
        <v>0</v>
      </c>
      <c r="P184" s="624">
        <f t="shared" si="69"/>
        <v>0</v>
      </c>
      <c r="Q184" s="624">
        <f t="shared" si="69"/>
        <v>0</v>
      </c>
      <c r="R184" s="624">
        <f t="shared" si="69"/>
        <v>0</v>
      </c>
      <c r="S184" s="624">
        <f t="shared" si="69"/>
        <v>0</v>
      </c>
      <c r="T184" s="624">
        <f t="shared" si="69"/>
        <v>0</v>
      </c>
      <c r="U184" s="624">
        <f t="shared" si="69"/>
        <v>0</v>
      </c>
      <c r="V184" s="625"/>
      <c r="W184" s="489"/>
    </row>
    <row r="185" spans="1:23" ht="15" customHeight="1" x14ac:dyDescent="0.2">
      <c r="A185" s="327"/>
      <c r="B185" s="244"/>
      <c r="C185" s="243" t="s">
        <v>134</v>
      </c>
      <c r="E185" s="326"/>
      <c r="F185" s="245"/>
      <c r="G185" s="242" t="s">
        <v>117</v>
      </c>
      <c r="H185" s="254"/>
      <c r="I185" s="238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8"/>
      <c r="W185" s="489"/>
    </row>
    <row r="186" spans="1:23" ht="15" customHeight="1" x14ac:dyDescent="0.2">
      <c r="A186" s="327"/>
      <c r="B186" s="244"/>
      <c r="F186" s="247"/>
      <c r="G186" s="241" t="s">
        <v>267</v>
      </c>
      <c r="H186" s="256"/>
      <c r="I186" s="273" t="s">
        <v>30</v>
      </c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565">
        <f>SUMPRODUCT(ROUND(J186:U186,2))</f>
        <v>0</v>
      </c>
      <c r="W186" s="489"/>
    </row>
    <row r="187" spans="1:23" ht="15" customHeight="1" x14ac:dyDescent="0.2">
      <c r="A187" s="329">
        <f>IF($D179="Stundenanteil",1,0)</f>
        <v>0</v>
      </c>
      <c r="B187" s="244"/>
      <c r="C187" s="243" t="str">
        <f>IF(D179="Stundenanteil","wöchentliche Arbeitszeit (in h):","")</f>
        <v/>
      </c>
      <c r="D187" s="236"/>
      <c r="E187" s="340"/>
      <c r="F187" s="247"/>
      <c r="G187" s="239" t="s">
        <v>289</v>
      </c>
      <c r="H187" s="255"/>
      <c r="I187" s="273" t="s">
        <v>30</v>
      </c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76"/>
      <c r="V187" s="565">
        <f>SUMPRODUCT(ROUND(J187:U187,2))</f>
        <v>0</v>
      </c>
      <c r="W187" s="489"/>
    </row>
    <row r="188" spans="1:23" ht="15" customHeight="1" x14ac:dyDescent="0.2">
      <c r="A188" s="329">
        <f>IF($D179="Stundenanteil",1,0)</f>
        <v>0</v>
      </c>
      <c r="B188" s="244"/>
      <c r="C188" s="243" t="str">
        <f>IF(D179="Stundenanteil","Urlaubsanspruch (in AT):","")</f>
        <v/>
      </c>
      <c r="D188" s="236"/>
      <c r="E188" s="341"/>
      <c r="F188" s="247"/>
      <c r="G188" s="239"/>
      <c r="H188" s="255"/>
      <c r="I188" s="273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0"/>
      <c r="W188" s="489"/>
    </row>
    <row r="189" spans="1:23" ht="15" customHeight="1" x14ac:dyDescent="0.2">
      <c r="A189" s="329">
        <f>IF($D179="Stellenanteil",1,0)</f>
        <v>0</v>
      </c>
      <c r="B189" s="244"/>
      <c r="C189" s="243" t="str">
        <f>IF(D179="Stellenanteil","Stellenanteil (in %):","")</f>
        <v/>
      </c>
      <c r="D189" s="236"/>
      <c r="E189" s="274"/>
      <c r="F189" s="245"/>
      <c r="G189" s="242" t="s">
        <v>121</v>
      </c>
      <c r="H189" s="254"/>
      <c r="I189" s="238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8"/>
      <c r="W189" s="489"/>
    </row>
    <row r="190" spans="1:23" ht="15" customHeight="1" x14ac:dyDescent="0.2">
      <c r="A190" s="327"/>
      <c r="B190" s="244"/>
      <c r="F190" s="245"/>
      <c r="G190" s="241" t="s">
        <v>119</v>
      </c>
      <c r="H190" s="256"/>
      <c r="I190" s="273" t="s">
        <v>30</v>
      </c>
      <c r="J190" s="563">
        <f>ROUND(ROUND(J186,2)*J184,2)</f>
        <v>0</v>
      </c>
      <c r="K190" s="563">
        <f t="shared" ref="K190:U190" si="70">ROUND(ROUND(K186,2)*K184,2)</f>
        <v>0</v>
      </c>
      <c r="L190" s="563">
        <f t="shared" si="70"/>
        <v>0</v>
      </c>
      <c r="M190" s="563">
        <f t="shared" si="70"/>
        <v>0</v>
      </c>
      <c r="N190" s="563">
        <f t="shared" si="70"/>
        <v>0</v>
      </c>
      <c r="O190" s="563">
        <f t="shared" si="70"/>
        <v>0</v>
      </c>
      <c r="P190" s="563">
        <f t="shared" si="70"/>
        <v>0</v>
      </c>
      <c r="Q190" s="563">
        <f t="shared" si="70"/>
        <v>0</v>
      </c>
      <c r="R190" s="563">
        <f t="shared" si="70"/>
        <v>0</v>
      </c>
      <c r="S190" s="563">
        <f t="shared" si="70"/>
        <v>0</v>
      </c>
      <c r="T190" s="563">
        <f t="shared" si="70"/>
        <v>0</v>
      </c>
      <c r="U190" s="563">
        <f t="shared" si="70"/>
        <v>0</v>
      </c>
      <c r="V190" s="565">
        <f>SUMPRODUCT(ROUND(J190:U190,2))</f>
        <v>0</v>
      </c>
      <c r="W190" s="489"/>
    </row>
    <row r="191" spans="1:23" ht="15" customHeight="1" x14ac:dyDescent="0.2">
      <c r="A191" s="327"/>
      <c r="B191" s="244"/>
      <c r="F191" s="245"/>
      <c r="G191" s="239" t="s">
        <v>290</v>
      </c>
      <c r="H191" s="255"/>
      <c r="I191" s="273" t="s">
        <v>30</v>
      </c>
      <c r="J191" s="563">
        <f>ROUND(ROUND(J187,2)*J184,2)</f>
        <v>0</v>
      </c>
      <c r="K191" s="563">
        <f t="shared" ref="K191:U191" si="71">ROUND(ROUND(K187,2)*K184,2)</f>
        <v>0</v>
      </c>
      <c r="L191" s="563">
        <f t="shared" si="71"/>
        <v>0</v>
      </c>
      <c r="M191" s="563">
        <f t="shared" si="71"/>
        <v>0</v>
      </c>
      <c r="N191" s="563">
        <f t="shared" si="71"/>
        <v>0</v>
      </c>
      <c r="O191" s="563">
        <f t="shared" si="71"/>
        <v>0</v>
      </c>
      <c r="P191" s="563">
        <f t="shared" si="71"/>
        <v>0</v>
      </c>
      <c r="Q191" s="563">
        <f t="shared" si="71"/>
        <v>0</v>
      </c>
      <c r="R191" s="563">
        <f t="shared" si="71"/>
        <v>0</v>
      </c>
      <c r="S191" s="563">
        <f t="shared" si="71"/>
        <v>0</v>
      </c>
      <c r="T191" s="563">
        <f t="shared" si="71"/>
        <v>0</v>
      </c>
      <c r="U191" s="563">
        <f t="shared" si="71"/>
        <v>0</v>
      </c>
      <c r="V191" s="565">
        <f>SUMPRODUCT(ROUND(J191:U191,2))</f>
        <v>0</v>
      </c>
      <c r="W191" s="489"/>
    </row>
    <row r="192" spans="1:23" ht="15" customHeight="1" thickBot="1" x14ac:dyDescent="0.25">
      <c r="A192" s="327"/>
      <c r="B192" s="278"/>
      <c r="C192" s="279"/>
      <c r="D192" s="279"/>
      <c r="E192" s="279"/>
      <c r="F192" s="280"/>
      <c r="G192" s="539" t="str">
        <f>$P$26</f>
        <v>Pauschale für Sozialabgaben inkl. Berufsgenossenschaft</v>
      </c>
      <c r="H192" s="540"/>
      <c r="I192" s="541" t="s">
        <v>30</v>
      </c>
      <c r="J192" s="564">
        <f>ROUND(J191*$U$26,2)</f>
        <v>0</v>
      </c>
      <c r="K192" s="564">
        <f t="shared" ref="K192:U192" si="72">ROUND(K191*$U$26,2)</f>
        <v>0</v>
      </c>
      <c r="L192" s="564">
        <f t="shared" si="72"/>
        <v>0</v>
      </c>
      <c r="M192" s="564">
        <f t="shared" si="72"/>
        <v>0</v>
      </c>
      <c r="N192" s="564">
        <f t="shared" si="72"/>
        <v>0</v>
      </c>
      <c r="O192" s="564">
        <f t="shared" si="72"/>
        <v>0</v>
      </c>
      <c r="P192" s="564">
        <f t="shared" si="72"/>
        <v>0</v>
      </c>
      <c r="Q192" s="564">
        <f t="shared" si="72"/>
        <v>0</v>
      </c>
      <c r="R192" s="564">
        <f t="shared" si="72"/>
        <v>0</v>
      </c>
      <c r="S192" s="564">
        <f t="shared" si="72"/>
        <v>0</v>
      </c>
      <c r="T192" s="564">
        <f t="shared" si="72"/>
        <v>0</v>
      </c>
      <c r="U192" s="564">
        <f t="shared" si="72"/>
        <v>0</v>
      </c>
      <c r="V192" s="566">
        <f>SUMPRODUCT(ROUND(J192:U192,2))</f>
        <v>0</v>
      </c>
      <c r="W192" s="489">
        <f>IF(COUNTIF(V175:V192,"&gt;0")&gt;0,1,0)</f>
        <v>0</v>
      </c>
    </row>
    <row r="193" spans="1:23" ht="15" customHeight="1" thickTop="1" x14ac:dyDescent="0.2">
      <c r="A193" s="327"/>
      <c r="B193" s="244"/>
      <c r="C193" s="236"/>
      <c r="D193" s="236"/>
      <c r="E193" s="236"/>
      <c r="F193" s="245"/>
      <c r="G193" s="262" t="s">
        <v>142</v>
      </c>
      <c r="H193" s="263"/>
      <c r="I193" s="264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6"/>
      <c r="W193" s="489"/>
    </row>
    <row r="194" spans="1:23" ht="15" customHeight="1" x14ac:dyDescent="0.2">
      <c r="A194" s="327"/>
      <c r="B194" s="251" t="s">
        <v>5</v>
      </c>
      <c r="C194" s="236"/>
      <c r="D194" s="832"/>
      <c r="E194" s="833"/>
      <c r="F194" s="246"/>
      <c r="G194" s="237" t="s">
        <v>64</v>
      </c>
      <c r="H194" s="253"/>
      <c r="I194" s="238"/>
      <c r="J194" s="623"/>
      <c r="K194" s="623"/>
      <c r="L194" s="623"/>
      <c r="M194" s="623"/>
      <c r="N194" s="623"/>
      <c r="O194" s="623"/>
      <c r="P194" s="623"/>
      <c r="Q194" s="623"/>
      <c r="R194" s="623"/>
      <c r="S194" s="623"/>
      <c r="T194" s="623"/>
      <c r="U194" s="623"/>
      <c r="V194" s="248"/>
      <c r="W194" s="489"/>
    </row>
    <row r="195" spans="1:23" ht="15" customHeight="1" x14ac:dyDescent="0.2">
      <c r="A195" s="329">
        <f>IF($D197="Stundenanteil",1,0)</f>
        <v>0</v>
      </c>
      <c r="B195" s="251" t="s">
        <v>67</v>
      </c>
      <c r="C195" s="236"/>
      <c r="D195" s="832"/>
      <c r="E195" s="833"/>
      <c r="F195" s="246"/>
      <c r="G195" s="242" t="s">
        <v>114</v>
      </c>
      <c r="H195" s="254"/>
      <c r="I195" s="238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8"/>
      <c r="W195" s="489"/>
    </row>
    <row r="196" spans="1:23" ht="15" customHeight="1" x14ac:dyDescent="0.2">
      <c r="A196" s="329">
        <f>IF($D197="Stundenanteil",1,0)</f>
        <v>0</v>
      </c>
      <c r="B196" s="244"/>
      <c r="C196" s="236"/>
      <c r="D196" s="236"/>
      <c r="E196" s="236"/>
      <c r="F196" s="245"/>
      <c r="G196" s="239" t="s">
        <v>122</v>
      </c>
      <c r="H196" s="255"/>
      <c r="I196" s="270" t="s">
        <v>116</v>
      </c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565">
        <f t="shared" ref="V196:V201" si="73">SUMPRODUCT(ROUND(J196:U196,2))</f>
        <v>0</v>
      </c>
      <c r="W196" s="489"/>
    </row>
    <row r="197" spans="1:23" ht="15" customHeight="1" x14ac:dyDescent="0.2">
      <c r="A197" s="329">
        <f>IF($D197="Stundenanteil",1,0)</f>
        <v>0</v>
      </c>
      <c r="B197" s="251" t="s">
        <v>113</v>
      </c>
      <c r="C197" s="236"/>
      <c r="D197" s="832" t="s">
        <v>0</v>
      </c>
      <c r="E197" s="833"/>
      <c r="F197" s="246"/>
      <c r="G197" s="239" t="s">
        <v>128</v>
      </c>
      <c r="H197" s="257" t="s">
        <v>120</v>
      </c>
      <c r="I197" s="270" t="s">
        <v>116</v>
      </c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565">
        <f t="shared" si="73"/>
        <v>0</v>
      </c>
      <c r="W197" s="489"/>
    </row>
    <row r="198" spans="1:23" ht="15" customHeight="1" x14ac:dyDescent="0.2">
      <c r="A198" s="329">
        <f>IF($D197="Stundenanteil",1,0)</f>
        <v>0</v>
      </c>
      <c r="B198" s="244"/>
      <c r="C198" s="236"/>
      <c r="D198" s="236"/>
      <c r="E198" s="236"/>
      <c r="F198" s="245"/>
      <c r="G198" s="239"/>
      <c r="H198" s="257" t="s">
        <v>123</v>
      </c>
      <c r="I198" s="271" t="s">
        <v>116</v>
      </c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565">
        <f t="shared" si="73"/>
        <v>0</v>
      </c>
      <c r="W198" s="489"/>
    </row>
    <row r="199" spans="1:23" ht="15" hidden="1" customHeight="1" x14ac:dyDescent="0.2">
      <c r="A199" s="329"/>
      <c r="B199" s="244"/>
      <c r="C199" s="236"/>
      <c r="F199" s="245"/>
      <c r="G199" s="259" t="s">
        <v>125</v>
      </c>
      <c r="H199" s="260"/>
      <c r="I199" s="272" t="s">
        <v>116</v>
      </c>
      <c r="J199" s="261">
        <f>IF(ROUND(J196,2)-ROUND(J197,2)=0,0,ROUND(J198,2)/(ROUND(J196,2)-ROUND(J197,2))*ROUND(J197,2))</f>
        <v>0</v>
      </c>
      <c r="K199" s="261">
        <f t="shared" ref="K199:U199" si="74">IF(ROUND(K196,2)-ROUND(K197,2)=0,0,ROUND(K198,2)/(ROUND(K196,2)-ROUND(K197,2))*ROUND(K197,2))</f>
        <v>0</v>
      </c>
      <c r="L199" s="261">
        <f t="shared" si="74"/>
        <v>0</v>
      </c>
      <c r="M199" s="261">
        <f t="shared" si="74"/>
        <v>0</v>
      </c>
      <c r="N199" s="261">
        <f t="shared" si="74"/>
        <v>0</v>
      </c>
      <c r="O199" s="261">
        <f t="shared" si="74"/>
        <v>0</v>
      </c>
      <c r="P199" s="261">
        <f t="shared" si="74"/>
        <v>0</v>
      </c>
      <c r="Q199" s="261">
        <f t="shared" si="74"/>
        <v>0</v>
      </c>
      <c r="R199" s="261">
        <f t="shared" si="74"/>
        <v>0</v>
      </c>
      <c r="S199" s="261">
        <f t="shared" si="74"/>
        <v>0</v>
      </c>
      <c r="T199" s="261">
        <f t="shared" si="74"/>
        <v>0</v>
      </c>
      <c r="U199" s="261">
        <f t="shared" si="74"/>
        <v>0</v>
      </c>
      <c r="V199" s="269">
        <f t="shared" si="73"/>
        <v>0</v>
      </c>
      <c r="W199" s="489"/>
    </row>
    <row r="200" spans="1:23" ht="15" hidden="1" customHeight="1" x14ac:dyDescent="0.2">
      <c r="A200" s="329"/>
      <c r="B200" s="244"/>
      <c r="C200" s="236"/>
      <c r="F200" s="245"/>
      <c r="G200" s="259" t="s">
        <v>126</v>
      </c>
      <c r="H200" s="260"/>
      <c r="I200" s="272" t="s">
        <v>116</v>
      </c>
      <c r="J200" s="261">
        <f>(ROUND(J198,2)+ROUND(J199,10))*ROUND($E206,0)/($I$6-ROUND($E206,0))</f>
        <v>0</v>
      </c>
      <c r="K200" s="261">
        <f t="shared" ref="K200:U200" si="75">(ROUND(K198,2)+ROUND(K199,10))*ROUND($E206,0)/($I$6-ROUND($E206,0))</f>
        <v>0</v>
      </c>
      <c r="L200" s="261">
        <f t="shared" si="75"/>
        <v>0</v>
      </c>
      <c r="M200" s="261">
        <f t="shared" si="75"/>
        <v>0</v>
      </c>
      <c r="N200" s="261">
        <f t="shared" si="75"/>
        <v>0</v>
      </c>
      <c r="O200" s="261">
        <f t="shared" si="75"/>
        <v>0</v>
      </c>
      <c r="P200" s="261">
        <f t="shared" si="75"/>
        <v>0</v>
      </c>
      <c r="Q200" s="261">
        <f t="shared" si="75"/>
        <v>0</v>
      </c>
      <c r="R200" s="261">
        <f t="shared" si="75"/>
        <v>0</v>
      </c>
      <c r="S200" s="261">
        <f t="shared" si="75"/>
        <v>0</v>
      </c>
      <c r="T200" s="261">
        <f t="shared" si="75"/>
        <v>0</v>
      </c>
      <c r="U200" s="261">
        <f t="shared" si="75"/>
        <v>0</v>
      </c>
      <c r="V200" s="269">
        <f t="shared" si="73"/>
        <v>0</v>
      </c>
      <c r="W200" s="489"/>
    </row>
    <row r="201" spans="1:23" ht="15" hidden="1" customHeight="1" thickBot="1" x14ac:dyDescent="0.25">
      <c r="A201" s="329"/>
      <c r="B201" s="244"/>
      <c r="C201" s="236"/>
      <c r="D201" s="236"/>
      <c r="E201" s="236"/>
      <c r="F201" s="245"/>
      <c r="G201" s="259" t="s">
        <v>127</v>
      </c>
      <c r="H201" s="260"/>
      <c r="I201" s="272" t="s">
        <v>116</v>
      </c>
      <c r="J201" s="261">
        <f>ROUND(J198,2)+ROUND(J199,10)+ROUND(J200,10)</f>
        <v>0</v>
      </c>
      <c r="K201" s="261">
        <f t="shared" ref="K201:U201" si="76">ROUND(K198,2)+ROUND(K199,10)+ROUND(K200,10)</f>
        <v>0</v>
      </c>
      <c r="L201" s="261">
        <f t="shared" si="76"/>
        <v>0</v>
      </c>
      <c r="M201" s="261">
        <f t="shared" si="76"/>
        <v>0</v>
      </c>
      <c r="N201" s="261">
        <f t="shared" si="76"/>
        <v>0</v>
      </c>
      <c r="O201" s="261">
        <f t="shared" si="76"/>
        <v>0</v>
      </c>
      <c r="P201" s="261">
        <f t="shared" si="76"/>
        <v>0</v>
      </c>
      <c r="Q201" s="261">
        <f t="shared" si="76"/>
        <v>0</v>
      </c>
      <c r="R201" s="261">
        <f t="shared" si="76"/>
        <v>0</v>
      </c>
      <c r="S201" s="261">
        <f t="shared" si="76"/>
        <v>0</v>
      </c>
      <c r="T201" s="261">
        <f t="shared" si="76"/>
        <v>0</v>
      </c>
      <c r="U201" s="261">
        <f t="shared" si="76"/>
        <v>0</v>
      </c>
      <c r="V201" s="269">
        <f t="shared" si="73"/>
        <v>0</v>
      </c>
      <c r="W201" s="489"/>
    </row>
    <row r="202" spans="1:23" ht="15" customHeight="1" x14ac:dyDescent="0.2">
      <c r="A202" s="327"/>
      <c r="B202" s="251" t="s">
        <v>124</v>
      </c>
      <c r="C202" s="236"/>
      <c r="D202" s="236"/>
      <c r="E202" s="236"/>
      <c r="F202" s="245"/>
      <c r="G202" s="275" t="str">
        <f>IF(D197="Stundenanteil","Errechneter Stellenanteil",IF(D197="Stellenanteil","Stellenanteil:",""))</f>
        <v/>
      </c>
      <c r="H202" s="258"/>
      <c r="I202" s="240"/>
      <c r="J202" s="624">
        <f t="shared" ref="J202:U202" si="77">IF(AND($D197="Stellenanteil",$E207&gt;0,J204&gt;0),ROUND($E207,4),IF(AND($D197="Stundenanteil",J196&gt;0),ROUND(J201/ROUND(J196,2),4),0))</f>
        <v>0</v>
      </c>
      <c r="K202" s="624">
        <f t="shared" si="77"/>
        <v>0</v>
      </c>
      <c r="L202" s="624">
        <f t="shared" si="77"/>
        <v>0</v>
      </c>
      <c r="M202" s="624">
        <f t="shared" si="77"/>
        <v>0</v>
      </c>
      <c r="N202" s="624">
        <f t="shared" si="77"/>
        <v>0</v>
      </c>
      <c r="O202" s="624">
        <f t="shared" si="77"/>
        <v>0</v>
      </c>
      <c r="P202" s="624">
        <f t="shared" si="77"/>
        <v>0</v>
      </c>
      <c r="Q202" s="624">
        <f t="shared" si="77"/>
        <v>0</v>
      </c>
      <c r="R202" s="624">
        <f t="shared" si="77"/>
        <v>0</v>
      </c>
      <c r="S202" s="624">
        <f t="shared" si="77"/>
        <v>0</v>
      </c>
      <c r="T202" s="624">
        <f t="shared" si="77"/>
        <v>0</v>
      </c>
      <c r="U202" s="624">
        <f t="shared" si="77"/>
        <v>0</v>
      </c>
      <c r="V202" s="625"/>
      <c r="W202" s="489"/>
    </row>
    <row r="203" spans="1:23" ht="15" customHeight="1" x14ac:dyDescent="0.2">
      <c r="A203" s="327"/>
      <c r="B203" s="244"/>
      <c r="C203" s="243" t="s">
        <v>134</v>
      </c>
      <c r="E203" s="326"/>
      <c r="F203" s="245"/>
      <c r="G203" s="242" t="s">
        <v>117</v>
      </c>
      <c r="H203" s="254"/>
      <c r="I203" s="238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8"/>
      <c r="W203" s="489"/>
    </row>
    <row r="204" spans="1:23" ht="15" customHeight="1" x14ac:dyDescent="0.2">
      <c r="A204" s="327"/>
      <c r="B204" s="244"/>
      <c r="F204" s="247"/>
      <c r="G204" s="241" t="s">
        <v>267</v>
      </c>
      <c r="H204" s="256"/>
      <c r="I204" s="273" t="s">
        <v>30</v>
      </c>
      <c r="J204" s="276"/>
      <c r="K204" s="276"/>
      <c r="L204" s="276"/>
      <c r="M204" s="276"/>
      <c r="N204" s="276"/>
      <c r="O204" s="276"/>
      <c r="P204" s="276"/>
      <c r="Q204" s="276"/>
      <c r="R204" s="276"/>
      <c r="S204" s="276"/>
      <c r="T204" s="276"/>
      <c r="U204" s="276"/>
      <c r="V204" s="565">
        <f>SUMPRODUCT(ROUND(J204:U204,2))</f>
        <v>0</v>
      </c>
      <c r="W204" s="489"/>
    </row>
    <row r="205" spans="1:23" ht="15" customHeight="1" x14ac:dyDescent="0.2">
      <c r="A205" s="329">
        <f>IF($D197="Stundenanteil",1,0)</f>
        <v>0</v>
      </c>
      <c r="B205" s="244"/>
      <c r="C205" s="243" t="str">
        <f>IF(D197="Stundenanteil","wöchentliche Arbeitszeit (in h):","")</f>
        <v/>
      </c>
      <c r="D205" s="236"/>
      <c r="E205" s="340"/>
      <c r="F205" s="247"/>
      <c r="G205" s="239" t="s">
        <v>289</v>
      </c>
      <c r="H205" s="255"/>
      <c r="I205" s="273" t="s">
        <v>30</v>
      </c>
      <c r="J205" s="276"/>
      <c r="K205" s="276"/>
      <c r="L205" s="276"/>
      <c r="M205" s="276"/>
      <c r="N205" s="276"/>
      <c r="O205" s="276"/>
      <c r="P205" s="276"/>
      <c r="Q205" s="276"/>
      <c r="R205" s="276"/>
      <c r="S205" s="276"/>
      <c r="T205" s="276"/>
      <c r="U205" s="276"/>
      <c r="V205" s="565">
        <f>SUMPRODUCT(ROUND(J205:U205,2))</f>
        <v>0</v>
      </c>
      <c r="W205" s="489"/>
    </row>
    <row r="206" spans="1:23" ht="15" customHeight="1" x14ac:dyDescent="0.2">
      <c r="A206" s="329">
        <f>IF($D197="Stundenanteil",1,0)</f>
        <v>0</v>
      </c>
      <c r="B206" s="244"/>
      <c r="C206" s="243" t="str">
        <f>IF(D197="Stundenanteil","Urlaubsanspruch (in AT):","")</f>
        <v/>
      </c>
      <c r="D206" s="236"/>
      <c r="E206" s="341"/>
      <c r="F206" s="247"/>
      <c r="G206" s="239"/>
      <c r="H206" s="255"/>
      <c r="I206" s="273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0"/>
      <c r="W206" s="489"/>
    </row>
    <row r="207" spans="1:23" ht="15" customHeight="1" x14ac:dyDescent="0.2">
      <c r="A207" s="329">
        <f>IF($D197="Stellenanteil",1,0)</f>
        <v>0</v>
      </c>
      <c r="B207" s="244"/>
      <c r="C207" s="243" t="str">
        <f>IF(D197="Stellenanteil","Stellenanteil (in %):","")</f>
        <v/>
      </c>
      <c r="D207" s="236"/>
      <c r="E207" s="274"/>
      <c r="F207" s="245"/>
      <c r="G207" s="242" t="s">
        <v>121</v>
      </c>
      <c r="H207" s="254"/>
      <c r="I207" s="238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8"/>
      <c r="W207" s="489"/>
    </row>
    <row r="208" spans="1:23" ht="15" customHeight="1" x14ac:dyDescent="0.2">
      <c r="A208" s="327"/>
      <c r="B208" s="244"/>
      <c r="F208" s="245"/>
      <c r="G208" s="241" t="s">
        <v>119</v>
      </c>
      <c r="H208" s="256"/>
      <c r="I208" s="273" t="s">
        <v>30</v>
      </c>
      <c r="J208" s="563">
        <f>ROUND(ROUND(J204,2)*J202,2)</f>
        <v>0</v>
      </c>
      <c r="K208" s="563">
        <f t="shared" ref="K208:U208" si="78">ROUND(ROUND(K204,2)*K202,2)</f>
        <v>0</v>
      </c>
      <c r="L208" s="563">
        <f t="shared" si="78"/>
        <v>0</v>
      </c>
      <c r="M208" s="563">
        <f t="shared" si="78"/>
        <v>0</v>
      </c>
      <c r="N208" s="563">
        <f t="shared" si="78"/>
        <v>0</v>
      </c>
      <c r="O208" s="563">
        <f t="shared" si="78"/>
        <v>0</v>
      </c>
      <c r="P208" s="563">
        <f t="shared" si="78"/>
        <v>0</v>
      </c>
      <c r="Q208" s="563">
        <f t="shared" si="78"/>
        <v>0</v>
      </c>
      <c r="R208" s="563">
        <f t="shared" si="78"/>
        <v>0</v>
      </c>
      <c r="S208" s="563">
        <f t="shared" si="78"/>
        <v>0</v>
      </c>
      <c r="T208" s="563">
        <f t="shared" si="78"/>
        <v>0</v>
      </c>
      <c r="U208" s="563">
        <f t="shared" si="78"/>
        <v>0</v>
      </c>
      <c r="V208" s="565">
        <f>SUMPRODUCT(ROUND(J208:U208,2))</f>
        <v>0</v>
      </c>
      <c r="W208" s="489"/>
    </row>
    <row r="209" spans="1:23" ht="15" customHeight="1" x14ac:dyDescent="0.2">
      <c r="A209" s="327"/>
      <c r="B209" s="244"/>
      <c r="F209" s="245"/>
      <c r="G209" s="239" t="s">
        <v>290</v>
      </c>
      <c r="H209" s="255"/>
      <c r="I209" s="273" t="s">
        <v>30</v>
      </c>
      <c r="J209" s="563">
        <f>ROUND(ROUND(J205,2)*J202,2)</f>
        <v>0</v>
      </c>
      <c r="K209" s="563">
        <f t="shared" ref="K209:U209" si="79">ROUND(ROUND(K205,2)*K202,2)</f>
        <v>0</v>
      </c>
      <c r="L209" s="563">
        <f t="shared" si="79"/>
        <v>0</v>
      </c>
      <c r="M209" s="563">
        <f t="shared" si="79"/>
        <v>0</v>
      </c>
      <c r="N209" s="563">
        <f t="shared" si="79"/>
        <v>0</v>
      </c>
      <c r="O209" s="563">
        <f t="shared" si="79"/>
        <v>0</v>
      </c>
      <c r="P209" s="563">
        <f t="shared" si="79"/>
        <v>0</v>
      </c>
      <c r="Q209" s="563">
        <f t="shared" si="79"/>
        <v>0</v>
      </c>
      <c r="R209" s="563">
        <f t="shared" si="79"/>
        <v>0</v>
      </c>
      <c r="S209" s="563">
        <f t="shared" si="79"/>
        <v>0</v>
      </c>
      <c r="T209" s="563">
        <f t="shared" si="79"/>
        <v>0</v>
      </c>
      <c r="U209" s="563">
        <f t="shared" si="79"/>
        <v>0</v>
      </c>
      <c r="V209" s="565">
        <f>SUMPRODUCT(ROUND(J209:U209,2))</f>
        <v>0</v>
      </c>
      <c r="W209" s="489"/>
    </row>
    <row r="210" spans="1:23" ht="15" customHeight="1" thickBot="1" x14ac:dyDescent="0.25">
      <c r="A210" s="327"/>
      <c r="B210" s="278"/>
      <c r="C210" s="279"/>
      <c r="D210" s="279"/>
      <c r="E210" s="279"/>
      <c r="F210" s="280"/>
      <c r="G210" s="539" t="str">
        <f>$P$26</f>
        <v>Pauschale für Sozialabgaben inkl. Berufsgenossenschaft</v>
      </c>
      <c r="H210" s="540"/>
      <c r="I210" s="541" t="s">
        <v>30</v>
      </c>
      <c r="J210" s="564">
        <f>ROUND(J209*$U$26,2)</f>
        <v>0</v>
      </c>
      <c r="K210" s="564">
        <f t="shared" ref="K210:U210" si="80">ROUND(K209*$U$26,2)</f>
        <v>0</v>
      </c>
      <c r="L210" s="564">
        <f t="shared" si="80"/>
        <v>0</v>
      </c>
      <c r="M210" s="564">
        <f t="shared" si="80"/>
        <v>0</v>
      </c>
      <c r="N210" s="564">
        <f t="shared" si="80"/>
        <v>0</v>
      </c>
      <c r="O210" s="564">
        <f t="shared" si="80"/>
        <v>0</v>
      </c>
      <c r="P210" s="564">
        <f t="shared" si="80"/>
        <v>0</v>
      </c>
      <c r="Q210" s="564">
        <f t="shared" si="80"/>
        <v>0</v>
      </c>
      <c r="R210" s="564">
        <f t="shared" si="80"/>
        <v>0</v>
      </c>
      <c r="S210" s="564">
        <f t="shared" si="80"/>
        <v>0</v>
      </c>
      <c r="T210" s="564">
        <f t="shared" si="80"/>
        <v>0</v>
      </c>
      <c r="U210" s="564">
        <f t="shared" si="80"/>
        <v>0</v>
      </c>
      <c r="V210" s="566">
        <f>SUMPRODUCT(ROUND(J210:U210,2))</f>
        <v>0</v>
      </c>
      <c r="W210" s="489">
        <f>IF(COUNTIF(V193:V210,"&gt;0")&gt;0,1,0)</f>
        <v>0</v>
      </c>
    </row>
    <row r="211" spans="1:23" ht="15" customHeight="1" thickTop="1" x14ac:dyDescent="0.2">
      <c r="A211" s="327"/>
      <c r="B211" s="244"/>
      <c r="C211" s="236"/>
      <c r="D211" s="236"/>
      <c r="E211" s="236"/>
      <c r="F211" s="245"/>
      <c r="G211" s="262" t="s">
        <v>142</v>
      </c>
      <c r="H211" s="263"/>
      <c r="I211" s="264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6"/>
      <c r="W211" s="489"/>
    </row>
    <row r="212" spans="1:23" ht="15" customHeight="1" x14ac:dyDescent="0.2">
      <c r="A212" s="327"/>
      <c r="B212" s="251" t="s">
        <v>5</v>
      </c>
      <c r="C212" s="236"/>
      <c r="D212" s="832"/>
      <c r="E212" s="833"/>
      <c r="F212" s="246"/>
      <c r="G212" s="237" t="s">
        <v>64</v>
      </c>
      <c r="H212" s="253"/>
      <c r="I212" s="238"/>
      <c r="J212" s="623"/>
      <c r="K212" s="623"/>
      <c r="L212" s="623"/>
      <c r="M212" s="623"/>
      <c r="N212" s="623"/>
      <c r="O212" s="623"/>
      <c r="P212" s="623"/>
      <c r="Q212" s="623"/>
      <c r="R212" s="623"/>
      <c r="S212" s="623"/>
      <c r="T212" s="623"/>
      <c r="U212" s="623"/>
      <c r="V212" s="248"/>
      <c r="W212" s="489"/>
    </row>
    <row r="213" spans="1:23" ht="15" customHeight="1" x14ac:dyDescent="0.2">
      <c r="A213" s="329">
        <f>IF($D215="Stundenanteil",1,0)</f>
        <v>0</v>
      </c>
      <c r="B213" s="251" t="s">
        <v>67</v>
      </c>
      <c r="C213" s="236"/>
      <c r="D213" s="832"/>
      <c r="E213" s="833"/>
      <c r="F213" s="246"/>
      <c r="G213" s="242" t="s">
        <v>114</v>
      </c>
      <c r="H213" s="254"/>
      <c r="I213" s="238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8"/>
      <c r="W213" s="489"/>
    </row>
    <row r="214" spans="1:23" ht="15" customHeight="1" x14ac:dyDescent="0.2">
      <c r="A214" s="329">
        <f>IF($D215="Stundenanteil",1,0)</f>
        <v>0</v>
      </c>
      <c r="B214" s="244"/>
      <c r="C214" s="236"/>
      <c r="D214" s="236"/>
      <c r="E214" s="236"/>
      <c r="F214" s="245"/>
      <c r="G214" s="239" t="s">
        <v>122</v>
      </c>
      <c r="H214" s="255"/>
      <c r="I214" s="270" t="s">
        <v>116</v>
      </c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565">
        <f t="shared" ref="V214:V219" si="81">SUMPRODUCT(ROUND(J214:U214,2))</f>
        <v>0</v>
      </c>
      <c r="W214" s="489"/>
    </row>
    <row r="215" spans="1:23" ht="15" customHeight="1" x14ac:dyDescent="0.2">
      <c r="A215" s="329">
        <f>IF($D215="Stundenanteil",1,0)</f>
        <v>0</v>
      </c>
      <c r="B215" s="251" t="s">
        <v>113</v>
      </c>
      <c r="C215" s="236"/>
      <c r="D215" s="832" t="s">
        <v>0</v>
      </c>
      <c r="E215" s="833"/>
      <c r="F215" s="246"/>
      <c r="G215" s="239" t="s">
        <v>128</v>
      </c>
      <c r="H215" s="257" t="s">
        <v>120</v>
      </c>
      <c r="I215" s="270" t="s">
        <v>116</v>
      </c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565">
        <f t="shared" si="81"/>
        <v>0</v>
      </c>
      <c r="W215" s="489"/>
    </row>
    <row r="216" spans="1:23" ht="15" customHeight="1" x14ac:dyDescent="0.2">
      <c r="A216" s="329">
        <f>IF($D215="Stundenanteil",1,0)</f>
        <v>0</v>
      </c>
      <c r="B216" s="244"/>
      <c r="C216" s="236"/>
      <c r="D216" s="236"/>
      <c r="E216" s="236"/>
      <c r="F216" s="245"/>
      <c r="G216" s="239"/>
      <c r="H216" s="257" t="s">
        <v>123</v>
      </c>
      <c r="I216" s="271" t="s">
        <v>116</v>
      </c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565">
        <f t="shared" si="81"/>
        <v>0</v>
      </c>
      <c r="W216" s="489"/>
    </row>
    <row r="217" spans="1:23" ht="15" hidden="1" customHeight="1" x14ac:dyDescent="0.2">
      <c r="A217" s="329"/>
      <c r="B217" s="244"/>
      <c r="C217" s="236"/>
      <c r="F217" s="245"/>
      <c r="G217" s="259" t="s">
        <v>125</v>
      </c>
      <c r="H217" s="260"/>
      <c r="I217" s="272" t="s">
        <v>116</v>
      </c>
      <c r="J217" s="261">
        <f>IF(ROUND(J214,2)-ROUND(J215,2)=0,0,ROUND(J216,2)/(ROUND(J214,2)-ROUND(J215,2))*ROUND(J215,2))</f>
        <v>0</v>
      </c>
      <c r="K217" s="261">
        <f t="shared" ref="K217:U217" si="82">IF(ROUND(K214,2)-ROUND(K215,2)=0,0,ROUND(K216,2)/(ROUND(K214,2)-ROUND(K215,2))*ROUND(K215,2))</f>
        <v>0</v>
      </c>
      <c r="L217" s="261">
        <f t="shared" si="82"/>
        <v>0</v>
      </c>
      <c r="M217" s="261">
        <f t="shared" si="82"/>
        <v>0</v>
      </c>
      <c r="N217" s="261">
        <f t="shared" si="82"/>
        <v>0</v>
      </c>
      <c r="O217" s="261">
        <f t="shared" si="82"/>
        <v>0</v>
      </c>
      <c r="P217" s="261">
        <f t="shared" si="82"/>
        <v>0</v>
      </c>
      <c r="Q217" s="261">
        <f t="shared" si="82"/>
        <v>0</v>
      </c>
      <c r="R217" s="261">
        <f t="shared" si="82"/>
        <v>0</v>
      </c>
      <c r="S217" s="261">
        <f t="shared" si="82"/>
        <v>0</v>
      </c>
      <c r="T217" s="261">
        <f t="shared" si="82"/>
        <v>0</v>
      </c>
      <c r="U217" s="261">
        <f t="shared" si="82"/>
        <v>0</v>
      </c>
      <c r="V217" s="269">
        <f t="shared" si="81"/>
        <v>0</v>
      </c>
      <c r="W217" s="489"/>
    </row>
    <row r="218" spans="1:23" ht="15" hidden="1" customHeight="1" x14ac:dyDescent="0.2">
      <c r="A218" s="329"/>
      <c r="B218" s="244"/>
      <c r="C218" s="236"/>
      <c r="F218" s="245"/>
      <c r="G218" s="259" t="s">
        <v>126</v>
      </c>
      <c r="H218" s="260"/>
      <c r="I218" s="272" t="s">
        <v>116</v>
      </c>
      <c r="J218" s="261">
        <f>(ROUND(J216,2)+ROUND(J217,10))*ROUND($E224,0)/($I$6-ROUND($E224,0))</f>
        <v>0</v>
      </c>
      <c r="K218" s="261">
        <f t="shared" ref="K218:U218" si="83">(ROUND(K216,2)+ROUND(K217,10))*ROUND($E224,0)/($I$6-ROUND($E224,0))</f>
        <v>0</v>
      </c>
      <c r="L218" s="261">
        <f t="shared" si="83"/>
        <v>0</v>
      </c>
      <c r="M218" s="261">
        <f t="shared" si="83"/>
        <v>0</v>
      </c>
      <c r="N218" s="261">
        <f t="shared" si="83"/>
        <v>0</v>
      </c>
      <c r="O218" s="261">
        <f t="shared" si="83"/>
        <v>0</v>
      </c>
      <c r="P218" s="261">
        <f t="shared" si="83"/>
        <v>0</v>
      </c>
      <c r="Q218" s="261">
        <f t="shared" si="83"/>
        <v>0</v>
      </c>
      <c r="R218" s="261">
        <f t="shared" si="83"/>
        <v>0</v>
      </c>
      <c r="S218" s="261">
        <f t="shared" si="83"/>
        <v>0</v>
      </c>
      <c r="T218" s="261">
        <f t="shared" si="83"/>
        <v>0</v>
      </c>
      <c r="U218" s="261">
        <f t="shared" si="83"/>
        <v>0</v>
      </c>
      <c r="V218" s="269">
        <f t="shared" si="81"/>
        <v>0</v>
      </c>
      <c r="W218" s="489"/>
    </row>
    <row r="219" spans="1:23" ht="15" hidden="1" customHeight="1" x14ac:dyDescent="0.2">
      <c r="A219" s="329"/>
      <c r="B219" s="244"/>
      <c r="C219" s="236"/>
      <c r="D219" s="236"/>
      <c r="E219" s="236"/>
      <c r="F219" s="245"/>
      <c r="G219" s="259" t="s">
        <v>127</v>
      </c>
      <c r="H219" s="260"/>
      <c r="I219" s="272" t="s">
        <v>116</v>
      </c>
      <c r="J219" s="261">
        <f>ROUND(J216,2)+ROUND(J217,10)+ROUND(J218,10)</f>
        <v>0</v>
      </c>
      <c r="K219" s="261">
        <f t="shared" ref="K219:U219" si="84">ROUND(K216,2)+ROUND(K217,10)+ROUND(K218,10)</f>
        <v>0</v>
      </c>
      <c r="L219" s="261">
        <f t="shared" si="84"/>
        <v>0</v>
      </c>
      <c r="M219" s="261">
        <f t="shared" si="84"/>
        <v>0</v>
      </c>
      <c r="N219" s="261">
        <f t="shared" si="84"/>
        <v>0</v>
      </c>
      <c r="O219" s="261">
        <f t="shared" si="84"/>
        <v>0</v>
      </c>
      <c r="P219" s="261">
        <f t="shared" si="84"/>
        <v>0</v>
      </c>
      <c r="Q219" s="261">
        <f t="shared" si="84"/>
        <v>0</v>
      </c>
      <c r="R219" s="261">
        <f t="shared" si="84"/>
        <v>0</v>
      </c>
      <c r="S219" s="261">
        <f t="shared" si="84"/>
        <v>0</v>
      </c>
      <c r="T219" s="261">
        <f t="shared" si="84"/>
        <v>0</v>
      </c>
      <c r="U219" s="261">
        <f t="shared" si="84"/>
        <v>0</v>
      </c>
      <c r="V219" s="269">
        <f t="shared" si="81"/>
        <v>0</v>
      </c>
      <c r="W219" s="489"/>
    </row>
    <row r="220" spans="1:23" ht="15" customHeight="1" x14ac:dyDescent="0.2">
      <c r="A220" s="327"/>
      <c r="B220" s="251" t="s">
        <v>124</v>
      </c>
      <c r="C220" s="236"/>
      <c r="D220" s="236"/>
      <c r="E220" s="236"/>
      <c r="F220" s="245"/>
      <c r="G220" s="275" t="str">
        <f>IF(D215="Stundenanteil","Errechneter Stellenanteil",IF(D215="Stellenanteil","Stellenanteil:",""))</f>
        <v/>
      </c>
      <c r="H220" s="258"/>
      <c r="I220" s="240"/>
      <c r="J220" s="624">
        <f t="shared" ref="J220:U220" si="85">IF(AND($D215="Stellenanteil",$E225&gt;0,J222&gt;0),ROUND($E225,4),IF(AND($D215="Stundenanteil",J214&gt;0),ROUND(J219/ROUND(J214,2),4),0))</f>
        <v>0</v>
      </c>
      <c r="K220" s="624">
        <f t="shared" si="85"/>
        <v>0</v>
      </c>
      <c r="L220" s="624">
        <f t="shared" si="85"/>
        <v>0</v>
      </c>
      <c r="M220" s="624">
        <f t="shared" si="85"/>
        <v>0</v>
      </c>
      <c r="N220" s="624">
        <f t="shared" si="85"/>
        <v>0</v>
      </c>
      <c r="O220" s="624">
        <f t="shared" si="85"/>
        <v>0</v>
      </c>
      <c r="P220" s="624">
        <f t="shared" si="85"/>
        <v>0</v>
      </c>
      <c r="Q220" s="624">
        <f t="shared" si="85"/>
        <v>0</v>
      </c>
      <c r="R220" s="624">
        <f t="shared" si="85"/>
        <v>0</v>
      </c>
      <c r="S220" s="624">
        <f t="shared" si="85"/>
        <v>0</v>
      </c>
      <c r="T220" s="624">
        <f t="shared" si="85"/>
        <v>0</v>
      </c>
      <c r="U220" s="624">
        <f t="shared" si="85"/>
        <v>0</v>
      </c>
      <c r="V220" s="625"/>
      <c r="W220" s="489"/>
    </row>
    <row r="221" spans="1:23" ht="15" customHeight="1" x14ac:dyDescent="0.2">
      <c r="A221" s="327"/>
      <c r="B221" s="244"/>
      <c r="C221" s="243" t="s">
        <v>134</v>
      </c>
      <c r="E221" s="326"/>
      <c r="F221" s="245"/>
      <c r="G221" s="242" t="s">
        <v>117</v>
      </c>
      <c r="H221" s="254"/>
      <c r="I221" s="238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49"/>
      <c r="U221" s="249"/>
      <c r="V221" s="248"/>
      <c r="W221" s="489"/>
    </row>
    <row r="222" spans="1:23" ht="15" customHeight="1" x14ac:dyDescent="0.2">
      <c r="A222" s="327"/>
      <c r="B222" s="244"/>
      <c r="F222" s="247"/>
      <c r="G222" s="241" t="s">
        <v>267</v>
      </c>
      <c r="H222" s="256"/>
      <c r="I222" s="273" t="s">
        <v>30</v>
      </c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565">
        <f>SUMPRODUCT(ROUND(J222:U222,2))</f>
        <v>0</v>
      </c>
      <c r="W222" s="489"/>
    </row>
    <row r="223" spans="1:23" ht="15" customHeight="1" x14ac:dyDescent="0.2">
      <c r="A223" s="329">
        <f>IF($D215="Stundenanteil",1,0)</f>
        <v>0</v>
      </c>
      <c r="B223" s="244"/>
      <c r="C223" s="243" t="str">
        <f>IF(D215="Stundenanteil","wöchentliche Arbeitszeit (in h):","")</f>
        <v/>
      </c>
      <c r="D223" s="236"/>
      <c r="E223" s="340"/>
      <c r="F223" s="247"/>
      <c r="G223" s="239" t="s">
        <v>289</v>
      </c>
      <c r="H223" s="255"/>
      <c r="I223" s="273" t="s">
        <v>30</v>
      </c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276"/>
      <c r="V223" s="565">
        <f>SUMPRODUCT(ROUND(J223:U223,2))</f>
        <v>0</v>
      </c>
      <c r="W223" s="489"/>
    </row>
    <row r="224" spans="1:23" ht="15" customHeight="1" x14ac:dyDescent="0.2">
      <c r="A224" s="329">
        <f>IF($D215="Stundenanteil",1,0)</f>
        <v>0</v>
      </c>
      <c r="B224" s="244"/>
      <c r="C224" s="243" t="str">
        <f>IF(D215="Stundenanteil","Urlaubsanspruch (in AT):","")</f>
        <v/>
      </c>
      <c r="D224" s="236"/>
      <c r="E224" s="341"/>
      <c r="F224" s="247"/>
      <c r="G224" s="239"/>
      <c r="H224" s="255"/>
      <c r="I224" s="273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0"/>
      <c r="W224" s="489"/>
    </row>
    <row r="225" spans="1:23" ht="15" customHeight="1" x14ac:dyDescent="0.2">
      <c r="A225" s="329">
        <f>IF($D215="Stellenanteil",1,0)</f>
        <v>0</v>
      </c>
      <c r="B225" s="244"/>
      <c r="C225" s="243" t="str">
        <f>IF(D215="Stellenanteil","Stellenanteil (in %):","")</f>
        <v/>
      </c>
      <c r="D225" s="236"/>
      <c r="E225" s="274"/>
      <c r="F225" s="245"/>
      <c r="G225" s="242" t="s">
        <v>121</v>
      </c>
      <c r="H225" s="254"/>
      <c r="I225" s="238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8"/>
      <c r="W225" s="489"/>
    </row>
    <row r="226" spans="1:23" ht="15" customHeight="1" x14ac:dyDescent="0.2">
      <c r="A226" s="327"/>
      <c r="B226" s="244"/>
      <c r="F226" s="245"/>
      <c r="G226" s="241" t="s">
        <v>119</v>
      </c>
      <c r="H226" s="256"/>
      <c r="I226" s="273" t="s">
        <v>30</v>
      </c>
      <c r="J226" s="563">
        <f>ROUND(ROUND(J222,2)*J220,2)</f>
        <v>0</v>
      </c>
      <c r="K226" s="563">
        <f t="shared" ref="K226:U226" si="86">ROUND(ROUND(K222,2)*K220,2)</f>
        <v>0</v>
      </c>
      <c r="L226" s="563">
        <f t="shared" si="86"/>
        <v>0</v>
      </c>
      <c r="M226" s="563">
        <f t="shared" si="86"/>
        <v>0</v>
      </c>
      <c r="N226" s="563">
        <f t="shared" si="86"/>
        <v>0</v>
      </c>
      <c r="O226" s="563">
        <f t="shared" si="86"/>
        <v>0</v>
      </c>
      <c r="P226" s="563">
        <f t="shared" si="86"/>
        <v>0</v>
      </c>
      <c r="Q226" s="563">
        <f t="shared" si="86"/>
        <v>0</v>
      </c>
      <c r="R226" s="563">
        <f t="shared" si="86"/>
        <v>0</v>
      </c>
      <c r="S226" s="563">
        <f t="shared" si="86"/>
        <v>0</v>
      </c>
      <c r="T226" s="563">
        <f t="shared" si="86"/>
        <v>0</v>
      </c>
      <c r="U226" s="563">
        <f t="shared" si="86"/>
        <v>0</v>
      </c>
      <c r="V226" s="565">
        <f>SUMPRODUCT(ROUND(J226:U226,2))</f>
        <v>0</v>
      </c>
      <c r="W226" s="489"/>
    </row>
    <row r="227" spans="1:23" ht="15" customHeight="1" x14ac:dyDescent="0.2">
      <c r="A227" s="327"/>
      <c r="B227" s="244"/>
      <c r="F227" s="245"/>
      <c r="G227" s="239" t="s">
        <v>290</v>
      </c>
      <c r="H227" s="255"/>
      <c r="I227" s="273" t="s">
        <v>30</v>
      </c>
      <c r="J227" s="563">
        <f>ROUND(ROUND(J223,2)*J220,2)</f>
        <v>0</v>
      </c>
      <c r="K227" s="563">
        <f t="shared" ref="K227:U227" si="87">ROUND(ROUND(K223,2)*K220,2)</f>
        <v>0</v>
      </c>
      <c r="L227" s="563">
        <f t="shared" si="87"/>
        <v>0</v>
      </c>
      <c r="M227" s="563">
        <f t="shared" si="87"/>
        <v>0</v>
      </c>
      <c r="N227" s="563">
        <f t="shared" si="87"/>
        <v>0</v>
      </c>
      <c r="O227" s="563">
        <f t="shared" si="87"/>
        <v>0</v>
      </c>
      <c r="P227" s="563">
        <f t="shared" si="87"/>
        <v>0</v>
      </c>
      <c r="Q227" s="563">
        <f t="shared" si="87"/>
        <v>0</v>
      </c>
      <c r="R227" s="563">
        <f t="shared" si="87"/>
        <v>0</v>
      </c>
      <c r="S227" s="563">
        <f t="shared" si="87"/>
        <v>0</v>
      </c>
      <c r="T227" s="563">
        <f t="shared" si="87"/>
        <v>0</v>
      </c>
      <c r="U227" s="563">
        <f t="shared" si="87"/>
        <v>0</v>
      </c>
      <c r="V227" s="565">
        <f>SUMPRODUCT(ROUND(J227:U227,2))</f>
        <v>0</v>
      </c>
      <c r="W227" s="489"/>
    </row>
    <row r="228" spans="1:23" ht="15" customHeight="1" thickBot="1" x14ac:dyDescent="0.25">
      <c r="A228" s="327"/>
      <c r="B228" s="278"/>
      <c r="C228" s="279"/>
      <c r="D228" s="279"/>
      <c r="E228" s="279"/>
      <c r="F228" s="280"/>
      <c r="G228" s="539" t="str">
        <f>$P$26</f>
        <v>Pauschale für Sozialabgaben inkl. Berufsgenossenschaft</v>
      </c>
      <c r="H228" s="540"/>
      <c r="I228" s="541" t="s">
        <v>30</v>
      </c>
      <c r="J228" s="564">
        <f>ROUND(J227*$U$26,2)</f>
        <v>0</v>
      </c>
      <c r="K228" s="564">
        <f t="shared" ref="K228:U228" si="88">ROUND(K227*$U$26,2)</f>
        <v>0</v>
      </c>
      <c r="L228" s="564">
        <f t="shared" si="88"/>
        <v>0</v>
      </c>
      <c r="M228" s="564">
        <f t="shared" si="88"/>
        <v>0</v>
      </c>
      <c r="N228" s="564">
        <f t="shared" si="88"/>
        <v>0</v>
      </c>
      <c r="O228" s="564">
        <f t="shared" si="88"/>
        <v>0</v>
      </c>
      <c r="P228" s="564">
        <f t="shared" si="88"/>
        <v>0</v>
      </c>
      <c r="Q228" s="564">
        <f t="shared" si="88"/>
        <v>0</v>
      </c>
      <c r="R228" s="564">
        <f t="shared" si="88"/>
        <v>0</v>
      </c>
      <c r="S228" s="564">
        <f t="shared" si="88"/>
        <v>0</v>
      </c>
      <c r="T228" s="564">
        <f t="shared" si="88"/>
        <v>0</v>
      </c>
      <c r="U228" s="564">
        <f t="shared" si="88"/>
        <v>0</v>
      </c>
      <c r="V228" s="566">
        <f>SUMPRODUCT(ROUND(J228:U228,2))</f>
        <v>0</v>
      </c>
      <c r="W228" s="489">
        <f>IF(COUNTIF(V211:V228,"&gt;0")&gt;0,1,0)</f>
        <v>0</v>
      </c>
    </row>
    <row r="229" spans="1:23" ht="15" customHeight="1" thickTop="1" x14ac:dyDescent="0.2">
      <c r="A229" s="327"/>
      <c r="B229" s="244"/>
      <c r="C229" s="236"/>
      <c r="D229" s="236"/>
      <c r="E229" s="236"/>
      <c r="F229" s="245"/>
      <c r="G229" s="262" t="s">
        <v>142</v>
      </c>
      <c r="H229" s="263"/>
      <c r="I229" s="264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6"/>
      <c r="W229" s="489"/>
    </row>
    <row r="230" spans="1:23" ht="15" customHeight="1" x14ac:dyDescent="0.2">
      <c r="A230" s="327"/>
      <c r="B230" s="251" t="s">
        <v>5</v>
      </c>
      <c r="C230" s="236"/>
      <c r="D230" s="832"/>
      <c r="E230" s="833"/>
      <c r="F230" s="246"/>
      <c r="G230" s="237" t="s">
        <v>64</v>
      </c>
      <c r="H230" s="253"/>
      <c r="I230" s="238"/>
      <c r="J230" s="623"/>
      <c r="K230" s="623"/>
      <c r="L230" s="623"/>
      <c r="M230" s="623"/>
      <c r="N230" s="623"/>
      <c r="O230" s="623"/>
      <c r="P230" s="623"/>
      <c r="Q230" s="623"/>
      <c r="R230" s="623"/>
      <c r="S230" s="623"/>
      <c r="T230" s="623"/>
      <c r="U230" s="623"/>
      <c r="V230" s="248"/>
      <c r="W230" s="489"/>
    </row>
    <row r="231" spans="1:23" ht="15" customHeight="1" x14ac:dyDescent="0.2">
      <c r="A231" s="329">
        <f>IF($D233="Stundenanteil",1,0)</f>
        <v>0</v>
      </c>
      <c r="B231" s="251" t="s">
        <v>67</v>
      </c>
      <c r="C231" s="236"/>
      <c r="D231" s="832"/>
      <c r="E231" s="833"/>
      <c r="F231" s="246"/>
      <c r="G231" s="242" t="s">
        <v>114</v>
      </c>
      <c r="H231" s="254"/>
      <c r="I231" s="238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8"/>
      <c r="W231" s="489"/>
    </row>
    <row r="232" spans="1:23" ht="15" customHeight="1" x14ac:dyDescent="0.2">
      <c r="A232" s="329">
        <f>IF($D233="Stundenanteil",1,0)</f>
        <v>0</v>
      </c>
      <c r="B232" s="244"/>
      <c r="C232" s="236"/>
      <c r="D232" s="236"/>
      <c r="E232" s="236"/>
      <c r="F232" s="245"/>
      <c r="G232" s="239" t="s">
        <v>122</v>
      </c>
      <c r="H232" s="255"/>
      <c r="I232" s="270" t="s">
        <v>116</v>
      </c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565">
        <f t="shared" ref="V232:V237" si="89">SUMPRODUCT(ROUND(J232:U232,2))</f>
        <v>0</v>
      </c>
      <c r="W232" s="489"/>
    </row>
    <row r="233" spans="1:23" ht="15" customHeight="1" x14ac:dyDescent="0.2">
      <c r="A233" s="329">
        <f>IF($D233="Stundenanteil",1,0)</f>
        <v>0</v>
      </c>
      <c r="B233" s="251" t="s">
        <v>113</v>
      </c>
      <c r="C233" s="236"/>
      <c r="D233" s="832" t="s">
        <v>0</v>
      </c>
      <c r="E233" s="833"/>
      <c r="F233" s="246"/>
      <c r="G233" s="239" t="s">
        <v>128</v>
      </c>
      <c r="H233" s="257" t="s">
        <v>120</v>
      </c>
      <c r="I233" s="270" t="s">
        <v>116</v>
      </c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565">
        <f t="shared" si="89"/>
        <v>0</v>
      </c>
      <c r="W233" s="489"/>
    </row>
    <row r="234" spans="1:23" ht="15" customHeight="1" x14ac:dyDescent="0.2">
      <c r="A234" s="329">
        <f>IF($D233="Stundenanteil",1,0)</f>
        <v>0</v>
      </c>
      <c r="B234" s="244"/>
      <c r="C234" s="236"/>
      <c r="D234" s="236"/>
      <c r="E234" s="236"/>
      <c r="F234" s="245"/>
      <c r="G234" s="239"/>
      <c r="H234" s="257" t="s">
        <v>123</v>
      </c>
      <c r="I234" s="271" t="s">
        <v>116</v>
      </c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565">
        <f t="shared" si="89"/>
        <v>0</v>
      </c>
      <c r="W234" s="489"/>
    </row>
    <row r="235" spans="1:23" ht="15" hidden="1" customHeight="1" x14ac:dyDescent="0.2">
      <c r="A235" s="329"/>
      <c r="B235" s="244"/>
      <c r="C235" s="236"/>
      <c r="F235" s="245"/>
      <c r="G235" s="259" t="s">
        <v>125</v>
      </c>
      <c r="H235" s="260"/>
      <c r="I235" s="272" t="s">
        <v>116</v>
      </c>
      <c r="J235" s="261">
        <f>IF(ROUND(J232,2)-ROUND(J233,2)=0,0,ROUND(J234,2)/(ROUND(J232,2)-ROUND(J233,2))*ROUND(J233,2))</f>
        <v>0</v>
      </c>
      <c r="K235" s="261">
        <f t="shared" ref="K235:U235" si="90">IF(ROUND(K232,2)-ROUND(K233,2)=0,0,ROUND(K234,2)/(ROUND(K232,2)-ROUND(K233,2))*ROUND(K233,2))</f>
        <v>0</v>
      </c>
      <c r="L235" s="261">
        <f t="shared" si="90"/>
        <v>0</v>
      </c>
      <c r="M235" s="261">
        <f t="shared" si="90"/>
        <v>0</v>
      </c>
      <c r="N235" s="261">
        <f t="shared" si="90"/>
        <v>0</v>
      </c>
      <c r="O235" s="261">
        <f t="shared" si="90"/>
        <v>0</v>
      </c>
      <c r="P235" s="261">
        <f t="shared" si="90"/>
        <v>0</v>
      </c>
      <c r="Q235" s="261">
        <f t="shared" si="90"/>
        <v>0</v>
      </c>
      <c r="R235" s="261">
        <f t="shared" si="90"/>
        <v>0</v>
      </c>
      <c r="S235" s="261">
        <f t="shared" si="90"/>
        <v>0</v>
      </c>
      <c r="T235" s="261">
        <f t="shared" si="90"/>
        <v>0</v>
      </c>
      <c r="U235" s="261">
        <f t="shared" si="90"/>
        <v>0</v>
      </c>
      <c r="V235" s="269">
        <f t="shared" si="89"/>
        <v>0</v>
      </c>
      <c r="W235" s="489"/>
    </row>
    <row r="236" spans="1:23" ht="15" hidden="1" customHeight="1" x14ac:dyDescent="0.2">
      <c r="A236" s="329"/>
      <c r="B236" s="244"/>
      <c r="C236" s="236"/>
      <c r="F236" s="245"/>
      <c r="G236" s="259" t="s">
        <v>126</v>
      </c>
      <c r="H236" s="260"/>
      <c r="I236" s="272" t="s">
        <v>116</v>
      </c>
      <c r="J236" s="261">
        <f>(ROUND(J234,2)+ROUND(J235,10))*ROUND($E242,0)/($I$6-ROUND($E242,0))</f>
        <v>0</v>
      </c>
      <c r="K236" s="261">
        <f t="shared" ref="K236:U236" si="91">(ROUND(K234,2)+ROUND(K235,10))*ROUND($E242,0)/($I$6-ROUND($E242,0))</f>
        <v>0</v>
      </c>
      <c r="L236" s="261">
        <f t="shared" si="91"/>
        <v>0</v>
      </c>
      <c r="M236" s="261">
        <f t="shared" si="91"/>
        <v>0</v>
      </c>
      <c r="N236" s="261">
        <f t="shared" si="91"/>
        <v>0</v>
      </c>
      <c r="O236" s="261">
        <f t="shared" si="91"/>
        <v>0</v>
      </c>
      <c r="P236" s="261">
        <f t="shared" si="91"/>
        <v>0</v>
      </c>
      <c r="Q236" s="261">
        <f t="shared" si="91"/>
        <v>0</v>
      </c>
      <c r="R236" s="261">
        <f t="shared" si="91"/>
        <v>0</v>
      </c>
      <c r="S236" s="261">
        <f t="shared" si="91"/>
        <v>0</v>
      </c>
      <c r="T236" s="261">
        <f t="shared" si="91"/>
        <v>0</v>
      </c>
      <c r="U236" s="261">
        <f t="shared" si="91"/>
        <v>0</v>
      </c>
      <c r="V236" s="269">
        <f t="shared" si="89"/>
        <v>0</v>
      </c>
      <c r="W236" s="489"/>
    </row>
    <row r="237" spans="1:23" ht="15" hidden="1" customHeight="1" x14ac:dyDescent="0.2">
      <c r="A237" s="329"/>
      <c r="B237" s="244"/>
      <c r="C237" s="236"/>
      <c r="D237" s="236"/>
      <c r="E237" s="236"/>
      <c r="F237" s="245"/>
      <c r="G237" s="259" t="s">
        <v>127</v>
      </c>
      <c r="H237" s="260"/>
      <c r="I237" s="272" t="s">
        <v>116</v>
      </c>
      <c r="J237" s="261">
        <f>ROUND(J234,2)+ROUND(J235,10)+ROUND(J236,10)</f>
        <v>0</v>
      </c>
      <c r="K237" s="261">
        <f t="shared" ref="K237:U237" si="92">ROUND(K234,2)+ROUND(K235,10)+ROUND(K236,10)</f>
        <v>0</v>
      </c>
      <c r="L237" s="261">
        <f t="shared" si="92"/>
        <v>0</v>
      </c>
      <c r="M237" s="261">
        <f t="shared" si="92"/>
        <v>0</v>
      </c>
      <c r="N237" s="261">
        <f t="shared" si="92"/>
        <v>0</v>
      </c>
      <c r="O237" s="261">
        <f t="shared" si="92"/>
        <v>0</v>
      </c>
      <c r="P237" s="261">
        <f t="shared" si="92"/>
        <v>0</v>
      </c>
      <c r="Q237" s="261">
        <f t="shared" si="92"/>
        <v>0</v>
      </c>
      <c r="R237" s="261">
        <f t="shared" si="92"/>
        <v>0</v>
      </c>
      <c r="S237" s="261">
        <f t="shared" si="92"/>
        <v>0</v>
      </c>
      <c r="T237" s="261">
        <f t="shared" si="92"/>
        <v>0</v>
      </c>
      <c r="U237" s="261">
        <f t="shared" si="92"/>
        <v>0</v>
      </c>
      <c r="V237" s="269">
        <f t="shared" si="89"/>
        <v>0</v>
      </c>
      <c r="W237" s="489"/>
    </row>
    <row r="238" spans="1:23" ht="15" customHeight="1" x14ac:dyDescent="0.2">
      <c r="A238" s="327"/>
      <c r="B238" s="251" t="s">
        <v>124</v>
      </c>
      <c r="C238" s="236"/>
      <c r="D238" s="236"/>
      <c r="E238" s="236"/>
      <c r="F238" s="245"/>
      <c r="G238" s="275" t="str">
        <f>IF(D233="Stundenanteil","Errechneter Stellenanteil",IF(D233="Stellenanteil","Stellenanteil:",""))</f>
        <v/>
      </c>
      <c r="H238" s="258"/>
      <c r="I238" s="240"/>
      <c r="J238" s="624">
        <f t="shared" ref="J238:U238" si="93">IF(AND($D233="Stellenanteil",$E243&gt;0,J240&gt;0),ROUND($E243,4),IF(AND($D233="Stundenanteil",J232&gt;0),ROUND(J237/ROUND(J232,2),4),0))</f>
        <v>0</v>
      </c>
      <c r="K238" s="624">
        <f t="shared" si="93"/>
        <v>0</v>
      </c>
      <c r="L238" s="624">
        <f t="shared" si="93"/>
        <v>0</v>
      </c>
      <c r="M238" s="624">
        <f t="shared" si="93"/>
        <v>0</v>
      </c>
      <c r="N238" s="624">
        <f t="shared" si="93"/>
        <v>0</v>
      </c>
      <c r="O238" s="624">
        <f t="shared" si="93"/>
        <v>0</v>
      </c>
      <c r="P238" s="624">
        <f t="shared" si="93"/>
        <v>0</v>
      </c>
      <c r="Q238" s="624">
        <f t="shared" si="93"/>
        <v>0</v>
      </c>
      <c r="R238" s="624">
        <f t="shared" si="93"/>
        <v>0</v>
      </c>
      <c r="S238" s="624">
        <f t="shared" si="93"/>
        <v>0</v>
      </c>
      <c r="T238" s="624">
        <f t="shared" si="93"/>
        <v>0</v>
      </c>
      <c r="U238" s="624">
        <f t="shared" si="93"/>
        <v>0</v>
      </c>
      <c r="V238" s="625"/>
      <c r="W238" s="489"/>
    </row>
    <row r="239" spans="1:23" ht="15" customHeight="1" x14ac:dyDescent="0.2">
      <c r="A239" s="327"/>
      <c r="B239" s="244"/>
      <c r="C239" s="243" t="s">
        <v>134</v>
      </c>
      <c r="E239" s="326"/>
      <c r="F239" s="245"/>
      <c r="G239" s="242" t="s">
        <v>117</v>
      </c>
      <c r="H239" s="254"/>
      <c r="I239" s="238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8"/>
      <c r="W239" s="489"/>
    </row>
    <row r="240" spans="1:23" ht="15" customHeight="1" x14ac:dyDescent="0.2">
      <c r="A240" s="327"/>
      <c r="B240" s="244"/>
      <c r="F240" s="247"/>
      <c r="G240" s="241" t="s">
        <v>267</v>
      </c>
      <c r="H240" s="256"/>
      <c r="I240" s="273" t="s">
        <v>30</v>
      </c>
      <c r="J240" s="276"/>
      <c r="K240" s="276"/>
      <c r="L240" s="276"/>
      <c r="M240" s="276"/>
      <c r="N240" s="276"/>
      <c r="O240" s="276"/>
      <c r="P240" s="276"/>
      <c r="Q240" s="276"/>
      <c r="R240" s="276"/>
      <c r="S240" s="276"/>
      <c r="T240" s="276"/>
      <c r="U240" s="276"/>
      <c r="V240" s="565">
        <f>SUMPRODUCT(ROUND(J240:U240,2))</f>
        <v>0</v>
      </c>
      <c r="W240" s="489"/>
    </row>
    <row r="241" spans="1:23" ht="15" customHeight="1" x14ac:dyDescent="0.2">
      <c r="A241" s="329">
        <f>IF($D233="Stundenanteil",1,0)</f>
        <v>0</v>
      </c>
      <c r="B241" s="244"/>
      <c r="C241" s="243" t="str">
        <f>IF(D233="Stundenanteil","wöchentliche Arbeitszeit (in h):","")</f>
        <v/>
      </c>
      <c r="D241" s="236"/>
      <c r="E241" s="340"/>
      <c r="F241" s="247"/>
      <c r="G241" s="239" t="s">
        <v>289</v>
      </c>
      <c r="H241" s="255"/>
      <c r="I241" s="273" t="s">
        <v>30</v>
      </c>
      <c r="J241" s="276"/>
      <c r="K241" s="276"/>
      <c r="L241" s="276"/>
      <c r="M241" s="276"/>
      <c r="N241" s="276"/>
      <c r="O241" s="276"/>
      <c r="P241" s="276"/>
      <c r="Q241" s="276"/>
      <c r="R241" s="276"/>
      <c r="S241" s="276"/>
      <c r="T241" s="276"/>
      <c r="U241" s="276"/>
      <c r="V241" s="565">
        <f>SUMPRODUCT(ROUND(J241:U241,2))</f>
        <v>0</v>
      </c>
      <c r="W241" s="489"/>
    </row>
    <row r="242" spans="1:23" ht="15" customHeight="1" x14ac:dyDescent="0.2">
      <c r="A242" s="329">
        <f>IF($D233="Stundenanteil",1,0)</f>
        <v>0</v>
      </c>
      <c r="B242" s="244"/>
      <c r="C242" s="243" t="str">
        <f>IF(D233="Stundenanteil","Urlaubsanspruch (in AT):","")</f>
        <v/>
      </c>
      <c r="D242" s="236"/>
      <c r="E242" s="341"/>
      <c r="F242" s="247"/>
      <c r="G242" s="239"/>
      <c r="H242" s="255"/>
      <c r="I242" s="273"/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0"/>
      <c r="W242" s="489"/>
    </row>
    <row r="243" spans="1:23" ht="15" customHeight="1" x14ac:dyDescent="0.2">
      <c r="A243" s="329">
        <f>IF($D233="Stellenanteil",1,0)</f>
        <v>0</v>
      </c>
      <c r="B243" s="244"/>
      <c r="C243" s="243" t="str">
        <f>IF(D233="Stellenanteil","Stellenanteil (in %):","")</f>
        <v/>
      </c>
      <c r="D243" s="236"/>
      <c r="E243" s="274"/>
      <c r="F243" s="245"/>
      <c r="G243" s="242" t="s">
        <v>121</v>
      </c>
      <c r="H243" s="254"/>
      <c r="I243" s="238"/>
      <c r="J243" s="249"/>
      <c r="K243" s="249"/>
      <c r="L243" s="249"/>
      <c r="M243" s="249"/>
      <c r="N243" s="249"/>
      <c r="O243" s="249"/>
      <c r="P243" s="249"/>
      <c r="Q243" s="249"/>
      <c r="R243" s="249"/>
      <c r="S243" s="249"/>
      <c r="T243" s="249"/>
      <c r="U243" s="249"/>
      <c r="V243" s="248"/>
      <c r="W243" s="489"/>
    </row>
    <row r="244" spans="1:23" ht="15" customHeight="1" x14ac:dyDescent="0.2">
      <c r="A244" s="327"/>
      <c r="B244" s="244"/>
      <c r="F244" s="245"/>
      <c r="G244" s="241" t="s">
        <v>119</v>
      </c>
      <c r="H244" s="256"/>
      <c r="I244" s="273" t="s">
        <v>30</v>
      </c>
      <c r="J244" s="563">
        <f>ROUND(ROUND(J240,2)*J238,2)</f>
        <v>0</v>
      </c>
      <c r="K244" s="563">
        <f t="shared" ref="K244:U244" si="94">ROUND(ROUND(K240,2)*K238,2)</f>
        <v>0</v>
      </c>
      <c r="L244" s="563">
        <f t="shared" si="94"/>
        <v>0</v>
      </c>
      <c r="M244" s="563">
        <f t="shared" si="94"/>
        <v>0</v>
      </c>
      <c r="N244" s="563">
        <f t="shared" si="94"/>
        <v>0</v>
      </c>
      <c r="O244" s="563">
        <f t="shared" si="94"/>
        <v>0</v>
      </c>
      <c r="P244" s="563">
        <f t="shared" si="94"/>
        <v>0</v>
      </c>
      <c r="Q244" s="563">
        <f t="shared" si="94"/>
        <v>0</v>
      </c>
      <c r="R244" s="563">
        <f t="shared" si="94"/>
        <v>0</v>
      </c>
      <c r="S244" s="563">
        <f t="shared" si="94"/>
        <v>0</v>
      </c>
      <c r="T244" s="563">
        <f t="shared" si="94"/>
        <v>0</v>
      </c>
      <c r="U244" s="563">
        <f t="shared" si="94"/>
        <v>0</v>
      </c>
      <c r="V244" s="565">
        <f>SUMPRODUCT(ROUND(J244:U244,2))</f>
        <v>0</v>
      </c>
      <c r="W244" s="489"/>
    </row>
    <row r="245" spans="1:23" ht="15" customHeight="1" x14ac:dyDescent="0.2">
      <c r="A245" s="327"/>
      <c r="B245" s="244"/>
      <c r="F245" s="245"/>
      <c r="G245" s="239" t="s">
        <v>290</v>
      </c>
      <c r="H245" s="255"/>
      <c r="I245" s="273" t="s">
        <v>30</v>
      </c>
      <c r="J245" s="563">
        <f>ROUND(ROUND(J241,2)*J238,2)</f>
        <v>0</v>
      </c>
      <c r="K245" s="563">
        <f t="shared" ref="K245:U245" si="95">ROUND(ROUND(K241,2)*K238,2)</f>
        <v>0</v>
      </c>
      <c r="L245" s="563">
        <f t="shared" si="95"/>
        <v>0</v>
      </c>
      <c r="M245" s="563">
        <f t="shared" si="95"/>
        <v>0</v>
      </c>
      <c r="N245" s="563">
        <f t="shared" si="95"/>
        <v>0</v>
      </c>
      <c r="O245" s="563">
        <f t="shared" si="95"/>
        <v>0</v>
      </c>
      <c r="P245" s="563">
        <f t="shared" si="95"/>
        <v>0</v>
      </c>
      <c r="Q245" s="563">
        <f t="shared" si="95"/>
        <v>0</v>
      </c>
      <c r="R245" s="563">
        <f t="shared" si="95"/>
        <v>0</v>
      </c>
      <c r="S245" s="563">
        <f t="shared" si="95"/>
        <v>0</v>
      </c>
      <c r="T245" s="563">
        <f t="shared" si="95"/>
        <v>0</v>
      </c>
      <c r="U245" s="563">
        <f t="shared" si="95"/>
        <v>0</v>
      </c>
      <c r="V245" s="565">
        <f>SUMPRODUCT(ROUND(J245:U245,2))</f>
        <v>0</v>
      </c>
      <c r="W245" s="489"/>
    </row>
    <row r="246" spans="1:23" ht="15" customHeight="1" thickBot="1" x14ac:dyDescent="0.25">
      <c r="A246" s="327"/>
      <c r="B246" s="278"/>
      <c r="C246" s="279"/>
      <c r="D246" s="279"/>
      <c r="E246" s="279"/>
      <c r="F246" s="280"/>
      <c r="G246" s="539" t="str">
        <f>$P$26</f>
        <v>Pauschale für Sozialabgaben inkl. Berufsgenossenschaft</v>
      </c>
      <c r="H246" s="540"/>
      <c r="I246" s="541" t="s">
        <v>30</v>
      </c>
      <c r="J246" s="564">
        <f>ROUND(J245*$U$26,2)</f>
        <v>0</v>
      </c>
      <c r="K246" s="564">
        <f t="shared" ref="K246:U246" si="96">ROUND(K245*$U$26,2)</f>
        <v>0</v>
      </c>
      <c r="L246" s="564">
        <f t="shared" si="96"/>
        <v>0</v>
      </c>
      <c r="M246" s="564">
        <f t="shared" si="96"/>
        <v>0</v>
      </c>
      <c r="N246" s="564">
        <f t="shared" si="96"/>
        <v>0</v>
      </c>
      <c r="O246" s="564">
        <f t="shared" si="96"/>
        <v>0</v>
      </c>
      <c r="P246" s="564">
        <f t="shared" si="96"/>
        <v>0</v>
      </c>
      <c r="Q246" s="564">
        <f t="shared" si="96"/>
        <v>0</v>
      </c>
      <c r="R246" s="564">
        <f t="shared" si="96"/>
        <v>0</v>
      </c>
      <c r="S246" s="564">
        <f t="shared" si="96"/>
        <v>0</v>
      </c>
      <c r="T246" s="564">
        <f t="shared" si="96"/>
        <v>0</v>
      </c>
      <c r="U246" s="564">
        <f t="shared" si="96"/>
        <v>0</v>
      </c>
      <c r="V246" s="566">
        <f>SUMPRODUCT(ROUND(J246:U246,2))</f>
        <v>0</v>
      </c>
      <c r="W246" s="489">
        <f>IF(COUNTIF(V229:V246,"&gt;0")&gt;0,1,0)</f>
        <v>0</v>
      </c>
    </row>
    <row r="247" spans="1:23" ht="15" customHeight="1" thickTop="1" x14ac:dyDescent="0.2">
      <c r="A247" s="327"/>
      <c r="B247" s="244"/>
      <c r="C247" s="236"/>
      <c r="D247" s="236"/>
      <c r="E247" s="236"/>
      <c r="F247" s="245"/>
      <c r="G247" s="262" t="s">
        <v>142</v>
      </c>
      <c r="H247" s="263"/>
      <c r="I247" s="264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6"/>
      <c r="W247" s="489"/>
    </row>
    <row r="248" spans="1:23" ht="15" customHeight="1" x14ac:dyDescent="0.2">
      <c r="A248" s="327"/>
      <c r="B248" s="251" t="s">
        <v>5</v>
      </c>
      <c r="C248" s="236"/>
      <c r="D248" s="832"/>
      <c r="E248" s="833"/>
      <c r="F248" s="246"/>
      <c r="G248" s="237" t="s">
        <v>64</v>
      </c>
      <c r="H248" s="253"/>
      <c r="I248" s="238"/>
      <c r="J248" s="623"/>
      <c r="K248" s="623"/>
      <c r="L248" s="623"/>
      <c r="M248" s="623"/>
      <c r="N248" s="623"/>
      <c r="O248" s="623"/>
      <c r="P248" s="623"/>
      <c r="Q248" s="623"/>
      <c r="R248" s="623"/>
      <c r="S248" s="623"/>
      <c r="T248" s="623"/>
      <c r="U248" s="623"/>
      <c r="V248" s="248"/>
      <c r="W248" s="489"/>
    </row>
    <row r="249" spans="1:23" ht="15" customHeight="1" x14ac:dyDescent="0.2">
      <c r="A249" s="329">
        <f>IF($D251="Stundenanteil",1,0)</f>
        <v>0</v>
      </c>
      <c r="B249" s="251" t="s">
        <v>67</v>
      </c>
      <c r="C249" s="236"/>
      <c r="D249" s="832"/>
      <c r="E249" s="833"/>
      <c r="F249" s="246"/>
      <c r="G249" s="242" t="s">
        <v>114</v>
      </c>
      <c r="H249" s="254"/>
      <c r="I249" s="238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8"/>
      <c r="W249" s="489"/>
    </row>
    <row r="250" spans="1:23" ht="15" customHeight="1" x14ac:dyDescent="0.2">
      <c r="A250" s="329">
        <f>IF($D251="Stundenanteil",1,0)</f>
        <v>0</v>
      </c>
      <c r="B250" s="244"/>
      <c r="C250" s="236"/>
      <c r="D250" s="236"/>
      <c r="E250" s="236"/>
      <c r="F250" s="245"/>
      <c r="G250" s="239" t="s">
        <v>122</v>
      </c>
      <c r="H250" s="255"/>
      <c r="I250" s="270" t="s">
        <v>116</v>
      </c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565">
        <f t="shared" ref="V250:V255" si="97">SUMPRODUCT(ROUND(J250:U250,2))</f>
        <v>0</v>
      </c>
      <c r="W250" s="489"/>
    </row>
    <row r="251" spans="1:23" ht="15" customHeight="1" x14ac:dyDescent="0.2">
      <c r="A251" s="329">
        <f>IF($D251="Stundenanteil",1,0)</f>
        <v>0</v>
      </c>
      <c r="B251" s="251" t="s">
        <v>113</v>
      </c>
      <c r="C251" s="236"/>
      <c r="D251" s="832" t="s">
        <v>0</v>
      </c>
      <c r="E251" s="833"/>
      <c r="F251" s="246"/>
      <c r="G251" s="239" t="s">
        <v>128</v>
      </c>
      <c r="H251" s="257" t="s">
        <v>120</v>
      </c>
      <c r="I251" s="270" t="s">
        <v>116</v>
      </c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565">
        <f t="shared" si="97"/>
        <v>0</v>
      </c>
      <c r="W251" s="489"/>
    </row>
    <row r="252" spans="1:23" ht="15" customHeight="1" x14ac:dyDescent="0.2">
      <c r="A252" s="329">
        <f>IF($D251="Stundenanteil",1,0)</f>
        <v>0</v>
      </c>
      <c r="B252" s="244"/>
      <c r="C252" s="236"/>
      <c r="D252" s="236"/>
      <c r="E252" s="236"/>
      <c r="F252" s="245"/>
      <c r="G252" s="239"/>
      <c r="H252" s="257" t="s">
        <v>123</v>
      </c>
      <c r="I252" s="271" t="s">
        <v>116</v>
      </c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565">
        <f t="shared" si="97"/>
        <v>0</v>
      </c>
      <c r="W252" s="489"/>
    </row>
    <row r="253" spans="1:23" ht="15" hidden="1" customHeight="1" x14ac:dyDescent="0.2">
      <c r="A253" s="329"/>
      <c r="B253" s="244"/>
      <c r="C253" s="236"/>
      <c r="F253" s="245"/>
      <c r="G253" s="259" t="s">
        <v>125</v>
      </c>
      <c r="H253" s="260"/>
      <c r="I253" s="272" t="s">
        <v>116</v>
      </c>
      <c r="J253" s="261">
        <f>IF(ROUND(J250,2)-ROUND(J251,2)=0,0,ROUND(J252,2)/(ROUND(J250,2)-ROUND(J251,2))*ROUND(J251,2))</f>
        <v>0</v>
      </c>
      <c r="K253" s="261">
        <f t="shared" ref="K253:U253" si="98">IF(ROUND(K250,2)-ROUND(K251,2)=0,0,ROUND(K252,2)/(ROUND(K250,2)-ROUND(K251,2))*ROUND(K251,2))</f>
        <v>0</v>
      </c>
      <c r="L253" s="261">
        <f t="shared" si="98"/>
        <v>0</v>
      </c>
      <c r="M253" s="261">
        <f t="shared" si="98"/>
        <v>0</v>
      </c>
      <c r="N253" s="261">
        <f t="shared" si="98"/>
        <v>0</v>
      </c>
      <c r="O253" s="261">
        <f t="shared" si="98"/>
        <v>0</v>
      </c>
      <c r="P253" s="261">
        <f t="shared" si="98"/>
        <v>0</v>
      </c>
      <c r="Q253" s="261">
        <f t="shared" si="98"/>
        <v>0</v>
      </c>
      <c r="R253" s="261">
        <f t="shared" si="98"/>
        <v>0</v>
      </c>
      <c r="S253" s="261">
        <f t="shared" si="98"/>
        <v>0</v>
      </c>
      <c r="T253" s="261">
        <f t="shared" si="98"/>
        <v>0</v>
      </c>
      <c r="U253" s="261">
        <f t="shared" si="98"/>
        <v>0</v>
      </c>
      <c r="V253" s="269">
        <f t="shared" si="97"/>
        <v>0</v>
      </c>
      <c r="W253" s="489"/>
    </row>
    <row r="254" spans="1:23" ht="15" hidden="1" customHeight="1" x14ac:dyDescent="0.2">
      <c r="A254" s="329"/>
      <c r="B254" s="244"/>
      <c r="C254" s="236"/>
      <c r="F254" s="245"/>
      <c r="G254" s="259" t="s">
        <v>126</v>
      </c>
      <c r="H254" s="260"/>
      <c r="I254" s="272" t="s">
        <v>116</v>
      </c>
      <c r="J254" s="261">
        <f>(ROUND(J252,2)+ROUND(J253,10))*ROUND($E260,0)/($I$6-ROUND($E260,0))</f>
        <v>0</v>
      </c>
      <c r="K254" s="261">
        <f t="shared" ref="K254:U254" si="99">(ROUND(K252,2)+ROUND(K253,10))*ROUND($E260,0)/($I$6-ROUND($E260,0))</f>
        <v>0</v>
      </c>
      <c r="L254" s="261">
        <f t="shared" si="99"/>
        <v>0</v>
      </c>
      <c r="M254" s="261">
        <f t="shared" si="99"/>
        <v>0</v>
      </c>
      <c r="N254" s="261">
        <f t="shared" si="99"/>
        <v>0</v>
      </c>
      <c r="O254" s="261">
        <f t="shared" si="99"/>
        <v>0</v>
      </c>
      <c r="P254" s="261">
        <f t="shared" si="99"/>
        <v>0</v>
      </c>
      <c r="Q254" s="261">
        <f t="shared" si="99"/>
        <v>0</v>
      </c>
      <c r="R254" s="261">
        <f t="shared" si="99"/>
        <v>0</v>
      </c>
      <c r="S254" s="261">
        <f t="shared" si="99"/>
        <v>0</v>
      </c>
      <c r="T254" s="261">
        <f t="shared" si="99"/>
        <v>0</v>
      </c>
      <c r="U254" s="261">
        <f t="shared" si="99"/>
        <v>0</v>
      </c>
      <c r="V254" s="269">
        <f t="shared" si="97"/>
        <v>0</v>
      </c>
      <c r="W254" s="489"/>
    </row>
    <row r="255" spans="1:23" ht="15" hidden="1" customHeight="1" x14ac:dyDescent="0.2">
      <c r="A255" s="329"/>
      <c r="B255" s="244"/>
      <c r="C255" s="236"/>
      <c r="D255" s="236"/>
      <c r="E255" s="236"/>
      <c r="F255" s="245"/>
      <c r="G255" s="259" t="s">
        <v>127</v>
      </c>
      <c r="H255" s="260"/>
      <c r="I255" s="272" t="s">
        <v>116</v>
      </c>
      <c r="J255" s="261">
        <f>ROUND(J252,2)+ROUND(J253,10)+ROUND(J254,10)</f>
        <v>0</v>
      </c>
      <c r="K255" s="261">
        <f t="shared" ref="K255:U255" si="100">ROUND(K252,2)+ROUND(K253,10)+ROUND(K254,10)</f>
        <v>0</v>
      </c>
      <c r="L255" s="261">
        <f t="shared" si="100"/>
        <v>0</v>
      </c>
      <c r="M255" s="261">
        <f t="shared" si="100"/>
        <v>0</v>
      </c>
      <c r="N255" s="261">
        <f t="shared" si="100"/>
        <v>0</v>
      </c>
      <c r="O255" s="261">
        <f t="shared" si="100"/>
        <v>0</v>
      </c>
      <c r="P255" s="261">
        <f t="shared" si="100"/>
        <v>0</v>
      </c>
      <c r="Q255" s="261">
        <f t="shared" si="100"/>
        <v>0</v>
      </c>
      <c r="R255" s="261">
        <f t="shared" si="100"/>
        <v>0</v>
      </c>
      <c r="S255" s="261">
        <f t="shared" si="100"/>
        <v>0</v>
      </c>
      <c r="T255" s="261">
        <f t="shared" si="100"/>
        <v>0</v>
      </c>
      <c r="U255" s="261">
        <f t="shared" si="100"/>
        <v>0</v>
      </c>
      <c r="V255" s="269">
        <f t="shared" si="97"/>
        <v>0</v>
      </c>
      <c r="W255" s="489"/>
    </row>
    <row r="256" spans="1:23" ht="15" customHeight="1" x14ac:dyDescent="0.2">
      <c r="A256" s="327"/>
      <c r="B256" s="251" t="s">
        <v>124</v>
      </c>
      <c r="C256" s="236"/>
      <c r="D256" s="236"/>
      <c r="E256" s="236"/>
      <c r="F256" s="245"/>
      <c r="G256" s="275" t="str">
        <f>IF(D251="Stundenanteil","Errechneter Stellenanteil",IF(D251="Stellenanteil","Stellenanteil:",""))</f>
        <v/>
      </c>
      <c r="H256" s="258"/>
      <c r="I256" s="240"/>
      <c r="J256" s="624">
        <f t="shared" ref="J256:U256" si="101">IF(AND($D251="Stellenanteil",$E261&gt;0,J258&gt;0),ROUND($E261,4),IF(AND($D251="Stundenanteil",J250&gt;0),ROUND(J255/ROUND(J250,2),4),0))</f>
        <v>0</v>
      </c>
      <c r="K256" s="624">
        <f t="shared" si="101"/>
        <v>0</v>
      </c>
      <c r="L256" s="624">
        <f t="shared" si="101"/>
        <v>0</v>
      </c>
      <c r="M256" s="624">
        <f t="shared" si="101"/>
        <v>0</v>
      </c>
      <c r="N256" s="624">
        <f t="shared" si="101"/>
        <v>0</v>
      </c>
      <c r="O256" s="624">
        <f t="shared" si="101"/>
        <v>0</v>
      </c>
      <c r="P256" s="624">
        <f t="shared" si="101"/>
        <v>0</v>
      </c>
      <c r="Q256" s="624">
        <f t="shared" si="101"/>
        <v>0</v>
      </c>
      <c r="R256" s="624">
        <f t="shared" si="101"/>
        <v>0</v>
      </c>
      <c r="S256" s="624">
        <f t="shared" si="101"/>
        <v>0</v>
      </c>
      <c r="T256" s="624">
        <f t="shared" si="101"/>
        <v>0</v>
      </c>
      <c r="U256" s="624">
        <f t="shared" si="101"/>
        <v>0</v>
      </c>
      <c r="V256" s="625"/>
      <c r="W256" s="489"/>
    </row>
    <row r="257" spans="1:23" ht="15" customHeight="1" x14ac:dyDescent="0.2">
      <c r="A257" s="327"/>
      <c r="B257" s="244"/>
      <c r="C257" s="243" t="s">
        <v>134</v>
      </c>
      <c r="E257" s="326"/>
      <c r="F257" s="245"/>
      <c r="G257" s="242" t="s">
        <v>117</v>
      </c>
      <c r="H257" s="254"/>
      <c r="I257" s="238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49"/>
      <c r="U257" s="249"/>
      <c r="V257" s="248"/>
      <c r="W257" s="489"/>
    </row>
    <row r="258" spans="1:23" ht="15" customHeight="1" x14ac:dyDescent="0.2">
      <c r="A258" s="327"/>
      <c r="B258" s="244"/>
      <c r="F258" s="247"/>
      <c r="G258" s="241" t="s">
        <v>267</v>
      </c>
      <c r="H258" s="256"/>
      <c r="I258" s="273" t="s">
        <v>30</v>
      </c>
      <c r="J258" s="276"/>
      <c r="K258" s="276"/>
      <c r="L258" s="276"/>
      <c r="M258" s="276"/>
      <c r="N258" s="276"/>
      <c r="O258" s="276"/>
      <c r="P258" s="276"/>
      <c r="Q258" s="276"/>
      <c r="R258" s="276"/>
      <c r="S258" s="276"/>
      <c r="T258" s="276"/>
      <c r="U258" s="276"/>
      <c r="V258" s="565">
        <f>SUMPRODUCT(ROUND(J258:U258,2))</f>
        <v>0</v>
      </c>
      <c r="W258" s="489"/>
    </row>
    <row r="259" spans="1:23" ht="15" customHeight="1" x14ac:dyDescent="0.2">
      <c r="A259" s="329">
        <f>IF($D251="Stundenanteil",1,0)</f>
        <v>0</v>
      </c>
      <c r="B259" s="244"/>
      <c r="C259" s="243" t="str">
        <f>IF(D251="Stundenanteil","wöchentliche Arbeitszeit (in h):","")</f>
        <v/>
      </c>
      <c r="D259" s="236"/>
      <c r="E259" s="340"/>
      <c r="F259" s="247"/>
      <c r="G259" s="239" t="s">
        <v>289</v>
      </c>
      <c r="H259" s="255"/>
      <c r="I259" s="273" t="s">
        <v>30</v>
      </c>
      <c r="J259" s="276"/>
      <c r="K259" s="276"/>
      <c r="L259" s="276"/>
      <c r="M259" s="276"/>
      <c r="N259" s="276"/>
      <c r="O259" s="276"/>
      <c r="P259" s="276"/>
      <c r="Q259" s="276"/>
      <c r="R259" s="276"/>
      <c r="S259" s="276"/>
      <c r="T259" s="276"/>
      <c r="U259" s="276"/>
      <c r="V259" s="565">
        <f>SUMPRODUCT(ROUND(J259:U259,2))</f>
        <v>0</v>
      </c>
      <c r="W259" s="489"/>
    </row>
    <row r="260" spans="1:23" ht="15" customHeight="1" x14ac:dyDescent="0.2">
      <c r="A260" s="329">
        <f>IF($D251="Stundenanteil",1,0)</f>
        <v>0</v>
      </c>
      <c r="B260" s="244"/>
      <c r="C260" s="243" t="str">
        <f>IF(D251="Stundenanteil","Urlaubsanspruch (in AT):","")</f>
        <v/>
      </c>
      <c r="D260" s="236"/>
      <c r="E260" s="341"/>
      <c r="F260" s="247"/>
      <c r="G260" s="239"/>
      <c r="H260" s="255"/>
      <c r="I260" s="273"/>
      <c r="J260" s="252"/>
      <c r="K260" s="252"/>
      <c r="L260" s="252"/>
      <c r="M260" s="252"/>
      <c r="N260" s="252"/>
      <c r="O260" s="252"/>
      <c r="P260" s="252"/>
      <c r="Q260" s="252"/>
      <c r="R260" s="252"/>
      <c r="S260" s="252"/>
      <c r="T260" s="252"/>
      <c r="U260" s="252"/>
      <c r="V260" s="250"/>
      <c r="W260" s="489"/>
    </row>
    <row r="261" spans="1:23" ht="15" customHeight="1" x14ac:dyDescent="0.2">
      <c r="A261" s="329">
        <f>IF($D251="Stellenanteil",1,0)</f>
        <v>0</v>
      </c>
      <c r="B261" s="244"/>
      <c r="C261" s="243" t="str">
        <f>IF(D251="Stellenanteil","Stellenanteil (in %):","")</f>
        <v/>
      </c>
      <c r="D261" s="236"/>
      <c r="E261" s="274"/>
      <c r="F261" s="245"/>
      <c r="G261" s="242" t="s">
        <v>121</v>
      </c>
      <c r="H261" s="254"/>
      <c r="I261" s="238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  <c r="U261" s="249"/>
      <c r="V261" s="248"/>
      <c r="W261" s="489"/>
    </row>
    <row r="262" spans="1:23" ht="15" customHeight="1" x14ac:dyDescent="0.2">
      <c r="A262" s="327"/>
      <c r="B262" s="244"/>
      <c r="F262" s="245"/>
      <c r="G262" s="241" t="s">
        <v>119</v>
      </c>
      <c r="H262" s="256"/>
      <c r="I262" s="273" t="s">
        <v>30</v>
      </c>
      <c r="J262" s="563">
        <f>ROUND(ROUND(J258,2)*J256,2)</f>
        <v>0</v>
      </c>
      <c r="K262" s="563">
        <f t="shared" ref="K262:U262" si="102">ROUND(ROUND(K258,2)*K256,2)</f>
        <v>0</v>
      </c>
      <c r="L262" s="563">
        <f t="shared" si="102"/>
        <v>0</v>
      </c>
      <c r="M262" s="563">
        <f t="shared" si="102"/>
        <v>0</v>
      </c>
      <c r="N262" s="563">
        <f t="shared" si="102"/>
        <v>0</v>
      </c>
      <c r="O262" s="563">
        <f t="shared" si="102"/>
        <v>0</v>
      </c>
      <c r="P262" s="563">
        <f t="shared" si="102"/>
        <v>0</v>
      </c>
      <c r="Q262" s="563">
        <f t="shared" si="102"/>
        <v>0</v>
      </c>
      <c r="R262" s="563">
        <f t="shared" si="102"/>
        <v>0</v>
      </c>
      <c r="S262" s="563">
        <f t="shared" si="102"/>
        <v>0</v>
      </c>
      <c r="T262" s="563">
        <f t="shared" si="102"/>
        <v>0</v>
      </c>
      <c r="U262" s="563">
        <f t="shared" si="102"/>
        <v>0</v>
      </c>
      <c r="V262" s="565">
        <f>SUMPRODUCT(ROUND(J262:U262,2))</f>
        <v>0</v>
      </c>
      <c r="W262" s="489"/>
    </row>
    <row r="263" spans="1:23" ht="15" customHeight="1" x14ac:dyDescent="0.2">
      <c r="A263" s="327"/>
      <c r="B263" s="244"/>
      <c r="F263" s="245"/>
      <c r="G263" s="239" t="s">
        <v>290</v>
      </c>
      <c r="H263" s="255"/>
      <c r="I263" s="273" t="s">
        <v>30</v>
      </c>
      <c r="J263" s="563">
        <f>ROUND(ROUND(J259,2)*J256,2)</f>
        <v>0</v>
      </c>
      <c r="K263" s="563">
        <f t="shared" ref="K263:U263" si="103">ROUND(ROUND(K259,2)*K256,2)</f>
        <v>0</v>
      </c>
      <c r="L263" s="563">
        <f t="shared" si="103"/>
        <v>0</v>
      </c>
      <c r="M263" s="563">
        <f t="shared" si="103"/>
        <v>0</v>
      </c>
      <c r="N263" s="563">
        <f t="shared" si="103"/>
        <v>0</v>
      </c>
      <c r="O263" s="563">
        <f t="shared" si="103"/>
        <v>0</v>
      </c>
      <c r="P263" s="563">
        <f t="shared" si="103"/>
        <v>0</v>
      </c>
      <c r="Q263" s="563">
        <f t="shared" si="103"/>
        <v>0</v>
      </c>
      <c r="R263" s="563">
        <f t="shared" si="103"/>
        <v>0</v>
      </c>
      <c r="S263" s="563">
        <f t="shared" si="103"/>
        <v>0</v>
      </c>
      <c r="T263" s="563">
        <f t="shared" si="103"/>
        <v>0</v>
      </c>
      <c r="U263" s="563">
        <f t="shared" si="103"/>
        <v>0</v>
      </c>
      <c r="V263" s="565">
        <f>SUMPRODUCT(ROUND(J263:U263,2))</f>
        <v>0</v>
      </c>
      <c r="W263" s="489"/>
    </row>
    <row r="264" spans="1:23" ht="15" customHeight="1" thickBot="1" x14ac:dyDescent="0.25">
      <c r="A264" s="327"/>
      <c r="B264" s="278"/>
      <c r="C264" s="279"/>
      <c r="D264" s="279"/>
      <c r="E264" s="279"/>
      <c r="F264" s="280"/>
      <c r="G264" s="539" t="str">
        <f>$P$26</f>
        <v>Pauschale für Sozialabgaben inkl. Berufsgenossenschaft</v>
      </c>
      <c r="H264" s="540"/>
      <c r="I264" s="541" t="s">
        <v>30</v>
      </c>
      <c r="J264" s="564">
        <f>ROUND(J263*$U$26,2)</f>
        <v>0</v>
      </c>
      <c r="K264" s="564">
        <f t="shared" ref="K264:U264" si="104">ROUND(K263*$U$26,2)</f>
        <v>0</v>
      </c>
      <c r="L264" s="564">
        <f t="shared" si="104"/>
        <v>0</v>
      </c>
      <c r="M264" s="564">
        <f t="shared" si="104"/>
        <v>0</v>
      </c>
      <c r="N264" s="564">
        <f t="shared" si="104"/>
        <v>0</v>
      </c>
      <c r="O264" s="564">
        <f t="shared" si="104"/>
        <v>0</v>
      </c>
      <c r="P264" s="564">
        <f t="shared" si="104"/>
        <v>0</v>
      </c>
      <c r="Q264" s="564">
        <f t="shared" si="104"/>
        <v>0</v>
      </c>
      <c r="R264" s="564">
        <f t="shared" si="104"/>
        <v>0</v>
      </c>
      <c r="S264" s="564">
        <f t="shared" si="104"/>
        <v>0</v>
      </c>
      <c r="T264" s="564">
        <f t="shared" si="104"/>
        <v>0</v>
      </c>
      <c r="U264" s="564">
        <f t="shared" si="104"/>
        <v>0</v>
      </c>
      <c r="V264" s="566">
        <f>SUMPRODUCT(ROUND(J264:U264,2))</f>
        <v>0</v>
      </c>
      <c r="W264" s="489">
        <f>IF(COUNTIF(V247:V264,"&gt;0")&gt;0,1,0)</f>
        <v>0</v>
      </c>
    </row>
    <row r="265" spans="1:23" ht="15" customHeight="1" thickTop="1" x14ac:dyDescent="0.2">
      <c r="A265" s="327"/>
      <c r="B265" s="244"/>
      <c r="C265" s="236"/>
      <c r="D265" s="236"/>
      <c r="E265" s="236"/>
      <c r="F265" s="245"/>
      <c r="G265" s="262" t="s">
        <v>142</v>
      </c>
      <c r="H265" s="263"/>
      <c r="I265" s="264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65"/>
      <c r="U265" s="265"/>
      <c r="V265" s="266"/>
      <c r="W265" s="489"/>
    </row>
    <row r="266" spans="1:23" ht="15" customHeight="1" x14ac:dyDescent="0.2">
      <c r="A266" s="327"/>
      <c r="B266" s="251" t="s">
        <v>5</v>
      </c>
      <c r="C266" s="236"/>
      <c r="D266" s="832"/>
      <c r="E266" s="833"/>
      <c r="F266" s="246"/>
      <c r="G266" s="237" t="s">
        <v>64</v>
      </c>
      <c r="H266" s="253"/>
      <c r="I266" s="238"/>
      <c r="J266" s="623"/>
      <c r="K266" s="623"/>
      <c r="L266" s="623"/>
      <c r="M266" s="623"/>
      <c r="N266" s="623"/>
      <c r="O266" s="623"/>
      <c r="P266" s="623"/>
      <c r="Q266" s="623"/>
      <c r="R266" s="623"/>
      <c r="S266" s="623"/>
      <c r="T266" s="623"/>
      <c r="U266" s="623"/>
      <c r="V266" s="248"/>
      <c r="W266" s="489"/>
    </row>
    <row r="267" spans="1:23" ht="15" customHeight="1" x14ac:dyDescent="0.2">
      <c r="A267" s="329">
        <f>IF($D269="Stundenanteil",1,0)</f>
        <v>0</v>
      </c>
      <c r="B267" s="251" t="s">
        <v>67</v>
      </c>
      <c r="C267" s="236"/>
      <c r="D267" s="832"/>
      <c r="E267" s="833"/>
      <c r="F267" s="246"/>
      <c r="G267" s="242" t="s">
        <v>114</v>
      </c>
      <c r="H267" s="254"/>
      <c r="I267" s="238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8"/>
      <c r="W267" s="489"/>
    </row>
    <row r="268" spans="1:23" ht="15" customHeight="1" x14ac:dyDescent="0.2">
      <c r="A268" s="329">
        <f>IF($D269="Stundenanteil",1,0)</f>
        <v>0</v>
      </c>
      <c r="B268" s="244"/>
      <c r="C268" s="236"/>
      <c r="D268" s="236"/>
      <c r="E268" s="236"/>
      <c r="F268" s="245"/>
      <c r="G268" s="239" t="s">
        <v>122</v>
      </c>
      <c r="H268" s="255"/>
      <c r="I268" s="270" t="s">
        <v>116</v>
      </c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565">
        <f t="shared" ref="V268:V273" si="105">SUMPRODUCT(ROUND(J268:U268,2))</f>
        <v>0</v>
      </c>
      <c r="W268" s="489"/>
    </row>
    <row r="269" spans="1:23" ht="15" customHeight="1" x14ac:dyDescent="0.2">
      <c r="A269" s="329">
        <f>IF($D269="Stundenanteil",1,0)</f>
        <v>0</v>
      </c>
      <c r="B269" s="251" t="s">
        <v>113</v>
      </c>
      <c r="C269" s="236"/>
      <c r="D269" s="832" t="s">
        <v>0</v>
      </c>
      <c r="E269" s="833"/>
      <c r="F269" s="246"/>
      <c r="G269" s="239" t="s">
        <v>128</v>
      </c>
      <c r="H269" s="257" t="s">
        <v>120</v>
      </c>
      <c r="I269" s="270" t="s">
        <v>116</v>
      </c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565">
        <f t="shared" si="105"/>
        <v>0</v>
      </c>
      <c r="W269" s="489"/>
    </row>
    <row r="270" spans="1:23" ht="15" customHeight="1" x14ac:dyDescent="0.2">
      <c r="A270" s="329">
        <f>IF($D269="Stundenanteil",1,0)</f>
        <v>0</v>
      </c>
      <c r="B270" s="244"/>
      <c r="C270" s="236"/>
      <c r="D270" s="236"/>
      <c r="E270" s="236"/>
      <c r="F270" s="245"/>
      <c r="G270" s="239"/>
      <c r="H270" s="257" t="s">
        <v>123</v>
      </c>
      <c r="I270" s="271" t="s">
        <v>116</v>
      </c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565">
        <f t="shared" si="105"/>
        <v>0</v>
      </c>
      <c r="W270" s="489"/>
    </row>
    <row r="271" spans="1:23" ht="15" hidden="1" customHeight="1" x14ac:dyDescent="0.2">
      <c r="A271" s="329"/>
      <c r="B271" s="244"/>
      <c r="C271" s="236"/>
      <c r="F271" s="245"/>
      <c r="G271" s="259" t="s">
        <v>125</v>
      </c>
      <c r="H271" s="260"/>
      <c r="I271" s="272" t="s">
        <v>116</v>
      </c>
      <c r="J271" s="261">
        <f>IF(ROUND(J268,2)-ROUND(J269,2)=0,0,ROUND(J270,2)/(ROUND(J268,2)-ROUND(J269,2))*ROUND(J269,2))</f>
        <v>0</v>
      </c>
      <c r="K271" s="261">
        <f t="shared" ref="K271:U271" si="106">IF(ROUND(K268,2)-ROUND(K269,2)=0,0,ROUND(K270,2)/(ROUND(K268,2)-ROUND(K269,2))*ROUND(K269,2))</f>
        <v>0</v>
      </c>
      <c r="L271" s="261">
        <f t="shared" si="106"/>
        <v>0</v>
      </c>
      <c r="M271" s="261">
        <f t="shared" si="106"/>
        <v>0</v>
      </c>
      <c r="N271" s="261">
        <f t="shared" si="106"/>
        <v>0</v>
      </c>
      <c r="O271" s="261">
        <f t="shared" si="106"/>
        <v>0</v>
      </c>
      <c r="P271" s="261">
        <f t="shared" si="106"/>
        <v>0</v>
      </c>
      <c r="Q271" s="261">
        <f t="shared" si="106"/>
        <v>0</v>
      </c>
      <c r="R271" s="261">
        <f t="shared" si="106"/>
        <v>0</v>
      </c>
      <c r="S271" s="261">
        <f t="shared" si="106"/>
        <v>0</v>
      </c>
      <c r="T271" s="261">
        <f t="shared" si="106"/>
        <v>0</v>
      </c>
      <c r="U271" s="261">
        <f t="shared" si="106"/>
        <v>0</v>
      </c>
      <c r="V271" s="269">
        <f t="shared" si="105"/>
        <v>0</v>
      </c>
      <c r="W271" s="489"/>
    </row>
    <row r="272" spans="1:23" ht="15" hidden="1" customHeight="1" x14ac:dyDescent="0.2">
      <c r="A272" s="329"/>
      <c r="B272" s="244"/>
      <c r="C272" s="236"/>
      <c r="F272" s="245"/>
      <c r="G272" s="259" t="s">
        <v>126</v>
      </c>
      <c r="H272" s="260"/>
      <c r="I272" s="272" t="s">
        <v>116</v>
      </c>
      <c r="J272" s="261">
        <f>(ROUND(J270,2)+ROUND(J271,10))*ROUND($E278,0)/($I$6-ROUND($E278,0))</f>
        <v>0</v>
      </c>
      <c r="K272" s="261">
        <f t="shared" ref="K272:U272" si="107">(ROUND(K270,2)+ROUND(K271,10))*ROUND($E278,0)/($I$6-ROUND($E278,0))</f>
        <v>0</v>
      </c>
      <c r="L272" s="261">
        <f t="shared" si="107"/>
        <v>0</v>
      </c>
      <c r="M272" s="261">
        <f t="shared" si="107"/>
        <v>0</v>
      </c>
      <c r="N272" s="261">
        <f t="shared" si="107"/>
        <v>0</v>
      </c>
      <c r="O272" s="261">
        <f t="shared" si="107"/>
        <v>0</v>
      </c>
      <c r="P272" s="261">
        <f t="shared" si="107"/>
        <v>0</v>
      </c>
      <c r="Q272" s="261">
        <f t="shared" si="107"/>
        <v>0</v>
      </c>
      <c r="R272" s="261">
        <f t="shared" si="107"/>
        <v>0</v>
      </c>
      <c r="S272" s="261">
        <f t="shared" si="107"/>
        <v>0</v>
      </c>
      <c r="T272" s="261">
        <f t="shared" si="107"/>
        <v>0</v>
      </c>
      <c r="U272" s="261">
        <f t="shared" si="107"/>
        <v>0</v>
      </c>
      <c r="V272" s="269">
        <f t="shared" si="105"/>
        <v>0</v>
      </c>
      <c r="W272" s="489"/>
    </row>
    <row r="273" spans="1:23" ht="15" hidden="1" customHeight="1" x14ac:dyDescent="0.2">
      <c r="A273" s="329"/>
      <c r="B273" s="244"/>
      <c r="C273" s="236"/>
      <c r="D273" s="236"/>
      <c r="E273" s="236"/>
      <c r="F273" s="245"/>
      <c r="G273" s="259" t="s">
        <v>127</v>
      </c>
      <c r="H273" s="260"/>
      <c r="I273" s="272" t="s">
        <v>116</v>
      </c>
      <c r="J273" s="261">
        <f>ROUND(J270,2)+ROUND(J271,10)+ROUND(J272,10)</f>
        <v>0</v>
      </c>
      <c r="K273" s="261">
        <f t="shared" ref="K273:U273" si="108">ROUND(K270,2)+ROUND(K271,10)+ROUND(K272,10)</f>
        <v>0</v>
      </c>
      <c r="L273" s="261">
        <f t="shared" si="108"/>
        <v>0</v>
      </c>
      <c r="M273" s="261">
        <f t="shared" si="108"/>
        <v>0</v>
      </c>
      <c r="N273" s="261">
        <f t="shared" si="108"/>
        <v>0</v>
      </c>
      <c r="O273" s="261">
        <f t="shared" si="108"/>
        <v>0</v>
      </c>
      <c r="P273" s="261">
        <f t="shared" si="108"/>
        <v>0</v>
      </c>
      <c r="Q273" s="261">
        <f t="shared" si="108"/>
        <v>0</v>
      </c>
      <c r="R273" s="261">
        <f t="shared" si="108"/>
        <v>0</v>
      </c>
      <c r="S273" s="261">
        <f t="shared" si="108"/>
        <v>0</v>
      </c>
      <c r="T273" s="261">
        <f t="shared" si="108"/>
        <v>0</v>
      </c>
      <c r="U273" s="261">
        <f t="shared" si="108"/>
        <v>0</v>
      </c>
      <c r="V273" s="269">
        <f t="shared" si="105"/>
        <v>0</v>
      </c>
      <c r="W273" s="489"/>
    </row>
    <row r="274" spans="1:23" ht="15" customHeight="1" x14ac:dyDescent="0.2">
      <c r="A274" s="327"/>
      <c r="B274" s="251" t="s">
        <v>124</v>
      </c>
      <c r="C274" s="236"/>
      <c r="D274" s="236"/>
      <c r="E274" s="236"/>
      <c r="F274" s="245"/>
      <c r="G274" s="275" t="str">
        <f>IF(D269="Stundenanteil","Errechneter Stellenanteil",IF(D269="Stellenanteil","Stellenanteil:",""))</f>
        <v/>
      </c>
      <c r="H274" s="258"/>
      <c r="I274" s="240"/>
      <c r="J274" s="624">
        <f t="shared" ref="J274:U274" si="109">IF(AND($D269="Stellenanteil",$E279&gt;0,J276&gt;0),ROUND($E279,4),IF(AND($D269="Stundenanteil",J268&gt;0),ROUND(J273/ROUND(J268,2),4),0))</f>
        <v>0</v>
      </c>
      <c r="K274" s="624">
        <f t="shared" si="109"/>
        <v>0</v>
      </c>
      <c r="L274" s="624">
        <f t="shared" si="109"/>
        <v>0</v>
      </c>
      <c r="M274" s="624">
        <f t="shared" si="109"/>
        <v>0</v>
      </c>
      <c r="N274" s="624">
        <f t="shared" si="109"/>
        <v>0</v>
      </c>
      <c r="O274" s="624">
        <f t="shared" si="109"/>
        <v>0</v>
      </c>
      <c r="P274" s="624">
        <f t="shared" si="109"/>
        <v>0</v>
      </c>
      <c r="Q274" s="624">
        <f t="shared" si="109"/>
        <v>0</v>
      </c>
      <c r="R274" s="624">
        <f t="shared" si="109"/>
        <v>0</v>
      </c>
      <c r="S274" s="624">
        <f t="shared" si="109"/>
        <v>0</v>
      </c>
      <c r="T274" s="624">
        <f t="shared" si="109"/>
        <v>0</v>
      </c>
      <c r="U274" s="624">
        <f t="shared" si="109"/>
        <v>0</v>
      </c>
      <c r="V274" s="625"/>
      <c r="W274" s="489"/>
    </row>
    <row r="275" spans="1:23" ht="15" customHeight="1" x14ac:dyDescent="0.2">
      <c r="A275" s="327"/>
      <c r="B275" s="244"/>
      <c r="C275" s="243" t="s">
        <v>134</v>
      </c>
      <c r="E275" s="326"/>
      <c r="F275" s="245"/>
      <c r="G275" s="242" t="s">
        <v>117</v>
      </c>
      <c r="H275" s="254"/>
      <c r="I275" s="238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8"/>
      <c r="W275" s="489"/>
    </row>
    <row r="276" spans="1:23" ht="15" customHeight="1" x14ac:dyDescent="0.2">
      <c r="A276" s="327"/>
      <c r="B276" s="244"/>
      <c r="F276" s="247"/>
      <c r="G276" s="241" t="s">
        <v>267</v>
      </c>
      <c r="H276" s="256"/>
      <c r="I276" s="273" t="s">
        <v>30</v>
      </c>
      <c r="J276" s="276"/>
      <c r="K276" s="276"/>
      <c r="L276" s="276"/>
      <c r="M276" s="276"/>
      <c r="N276" s="276"/>
      <c r="O276" s="276"/>
      <c r="P276" s="276"/>
      <c r="Q276" s="276"/>
      <c r="R276" s="276"/>
      <c r="S276" s="276"/>
      <c r="T276" s="276"/>
      <c r="U276" s="276"/>
      <c r="V276" s="565">
        <f>SUMPRODUCT(ROUND(J276:U276,2))</f>
        <v>0</v>
      </c>
      <c r="W276" s="489"/>
    </row>
    <row r="277" spans="1:23" ht="15" customHeight="1" x14ac:dyDescent="0.2">
      <c r="A277" s="329">
        <f>IF($D269="Stundenanteil",1,0)</f>
        <v>0</v>
      </c>
      <c r="B277" s="244"/>
      <c r="C277" s="243" t="str">
        <f>IF(D269="Stundenanteil","wöchentliche Arbeitszeit (in h):","")</f>
        <v/>
      </c>
      <c r="D277" s="236"/>
      <c r="E277" s="340"/>
      <c r="F277" s="247"/>
      <c r="G277" s="239" t="s">
        <v>289</v>
      </c>
      <c r="H277" s="255"/>
      <c r="I277" s="273" t="s">
        <v>30</v>
      </c>
      <c r="J277" s="276"/>
      <c r="K277" s="276"/>
      <c r="L277" s="276"/>
      <c r="M277" s="276"/>
      <c r="N277" s="276"/>
      <c r="O277" s="276"/>
      <c r="P277" s="276"/>
      <c r="Q277" s="276"/>
      <c r="R277" s="276"/>
      <c r="S277" s="276"/>
      <c r="T277" s="276"/>
      <c r="U277" s="276"/>
      <c r="V277" s="565">
        <f>SUMPRODUCT(ROUND(J277:U277,2))</f>
        <v>0</v>
      </c>
      <c r="W277" s="489"/>
    </row>
    <row r="278" spans="1:23" ht="15" customHeight="1" x14ac:dyDescent="0.2">
      <c r="A278" s="329">
        <f>IF($D269="Stundenanteil",1,0)</f>
        <v>0</v>
      </c>
      <c r="B278" s="244"/>
      <c r="C278" s="243" t="str">
        <f>IF(D269="Stundenanteil","Urlaubsanspruch (in AT):","")</f>
        <v/>
      </c>
      <c r="D278" s="236"/>
      <c r="E278" s="341"/>
      <c r="F278" s="247"/>
      <c r="G278" s="239"/>
      <c r="H278" s="255"/>
      <c r="I278" s="273"/>
      <c r="J278" s="252"/>
      <c r="K278" s="252"/>
      <c r="L278" s="252"/>
      <c r="M278" s="252"/>
      <c r="N278" s="252"/>
      <c r="O278" s="252"/>
      <c r="P278" s="252"/>
      <c r="Q278" s="252"/>
      <c r="R278" s="252"/>
      <c r="S278" s="252"/>
      <c r="T278" s="252"/>
      <c r="U278" s="252"/>
      <c r="V278" s="250"/>
      <c r="W278" s="489"/>
    </row>
    <row r="279" spans="1:23" ht="15" customHeight="1" x14ac:dyDescent="0.2">
      <c r="A279" s="329">
        <f>IF($D269="Stellenanteil",1,0)</f>
        <v>0</v>
      </c>
      <c r="B279" s="244"/>
      <c r="C279" s="243" t="str">
        <f>IF(D269="Stellenanteil","Stellenanteil (in %):","")</f>
        <v/>
      </c>
      <c r="D279" s="236"/>
      <c r="E279" s="274"/>
      <c r="F279" s="245"/>
      <c r="G279" s="242" t="s">
        <v>121</v>
      </c>
      <c r="H279" s="254"/>
      <c r="I279" s="238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49"/>
      <c r="U279" s="249"/>
      <c r="V279" s="248"/>
      <c r="W279" s="489"/>
    </row>
    <row r="280" spans="1:23" ht="15" customHeight="1" x14ac:dyDescent="0.2">
      <c r="A280" s="327"/>
      <c r="B280" s="244"/>
      <c r="F280" s="245"/>
      <c r="G280" s="241" t="s">
        <v>119</v>
      </c>
      <c r="H280" s="256"/>
      <c r="I280" s="273" t="s">
        <v>30</v>
      </c>
      <c r="J280" s="563">
        <f>ROUND(ROUND(J276,2)*J274,2)</f>
        <v>0</v>
      </c>
      <c r="K280" s="563">
        <f t="shared" ref="K280:U280" si="110">ROUND(ROUND(K276,2)*K274,2)</f>
        <v>0</v>
      </c>
      <c r="L280" s="563">
        <f t="shared" si="110"/>
        <v>0</v>
      </c>
      <c r="M280" s="563">
        <f t="shared" si="110"/>
        <v>0</v>
      </c>
      <c r="N280" s="563">
        <f t="shared" si="110"/>
        <v>0</v>
      </c>
      <c r="O280" s="563">
        <f t="shared" si="110"/>
        <v>0</v>
      </c>
      <c r="P280" s="563">
        <f t="shared" si="110"/>
        <v>0</v>
      </c>
      <c r="Q280" s="563">
        <f t="shared" si="110"/>
        <v>0</v>
      </c>
      <c r="R280" s="563">
        <f t="shared" si="110"/>
        <v>0</v>
      </c>
      <c r="S280" s="563">
        <f t="shared" si="110"/>
        <v>0</v>
      </c>
      <c r="T280" s="563">
        <f t="shared" si="110"/>
        <v>0</v>
      </c>
      <c r="U280" s="563">
        <f t="shared" si="110"/>
        <v>0</v>
      </c>
      <c r="V280" s="565">
        <f>SUMPRODUCT(ROUND(J280:U280,2))</f>
        <v>0</v>
      </c>
      <c r="W280" s="489"/>
    </row>
    <row r="281" spans="1:23" ht="15" customHeight="1" x14ac:dyDescent="0.2">
      <c r="A281" s="327"/>
      <c r="B281" s="244"/>
      <c r="F281" s="245"/>
      <c r="G281" s="239" t="s">
        <v>290</v>
      </c>
      <c r="H281" s="255"/>
      <c r="I281" s="273" t="s">
        <v>30</v>
      </c>
      <c r="J281" s="563">
        <f>ROUND(ROUND(J277,2)*J274,2)</f>
        <v>0</v>
      </c>
      <c r="K281" s="563">
        <f t="shared" ref="K281:U281" si="111">ROUND(ROUND(K277,2)*K274,2)</f>
        <v>0</v>
      </c>
      <c r="L281" s="563">
        <f t="shared" si="111"/>
        <v>0</v>
      </c>
      <c r="M281" s="563">
        <f t="shared" si="111"/>
        <v>0</v>
      </c>
      <c r="N281" s="563">
        <f t="shared" si="111"/>
        <v>0</v>
      </c>
      <c r="O281" s="563">
        <f t="shared" si="111"/>
        <v>0</v>
      </c>
      <c r="P281" s="563">
        <f t="shared" si="111"/>
        <v>0</v>
      </c>
      <c r="Q281" s="563">
        <f t="shared" si="111"/>
        <v>0</v>
      </c>
      <c r="R281" s="563">
        <f t="shared" si="111"/>
        <v>0</v>
      </c>
      <c r="S281" s="563">
        <f t="shared" si="111"/>
        <v>0</v>
      </c>
      <c r="T281" s="563">
        <f t="shared" si="111"/>
        <v>0</v>
      </c>
      <c r="U281" s="563">
        <f t="shared" si="111"/>
        <v>0</v>
      </c>
      <c r="V281" s="565">
        <f>SUMPRODUCT(ROUND(J281:U281,2))</f>
        <v>0</v>
      </c>
      <c r="W281" s="489"/>
    </row>
    <row r="282" spans="1:23" ht="15" customHeight="1" thickBot="1" x14ac:dyDescent="0.25">
      <c r="A282" s="327"/>
      <c r="B282" s="278"/>
      <c r="C282" s="279"/>
      <c r="D282" s="279"/>
      <c r="E282" s="279"/>
      <c r="F282" s="280"/>
      <c r="G282" s="539" t="str">
        <f>$P$26</f>
        <v>Pauschale für Sozialabgaben inkl. Berufsgenossenschaft</v>
      </c>
      <c r="H282" s="540"/>
      <c r="I282" s="541" t="s">
        <v>30</v>
      </c>
      <c r="J282" s="564">
        <f>ROUND(J281*$U$26,2)</f>
        <v>0</v>
      </c>
      <c r="K282" s="564">
        <f t="shared" ref="K282:U282" si="112">ROUND(K281*$U$26,2)</f>
        <v>0</v>
      </c>
      <c r="L282" s="564">
        <f t="shared" si="112"/>
        <v>0</v>
      </c>
      <c r="M282" s="564">
        <f t="shared" si="112"/>
        <v>0</v>
      </c>
      <c r="N282" s="564">
        <f t="shared" si="112"/>
        <v>0</v>
      </c>
      <c r="O282" s="564">
        <f t="shared" si="112"/>
        <v>0</v>
      </c>
      <c r="P282" s="564">
        <f t="shared" si="112"/>
        <v>0</v>
      </c>
      <c r="Q282" s="564">
        <f t="shared" si="112"/>
        <v>0</v>
      </c>
      <c r="R282" s="564">
        <f t="shared" si="112"/>
        <v>0</v>
      </c>
      <c r="S282" s="564">
        <f t="shared" si="112"/>
        <v>0</v>
      </c>
      <c r="T282" s="564">
        <f t="shared" si="112"/>
        <v>0</v>
      </c>
      <c r="U282" s="564">
        <f t="shared" si="112"/>
        <v>0</v>
      </c>
      <c r="V282" s="566">
        <f>SUMPRODUCT(ROUND(J282:U282,2))</f>
        <v>0</v>
      </c>
      <c r="W282" s="489">
        <f>IF(COUNTIF(V265:V282,"&gt;0")&gt;0,1,0)</f>
        <v>0</v>
      </c>
    </row>
    <row r="283" spans="1:23" ht="15" customHeight="1" thickTop="1" x14ac:dyDescent="0.2">
      <c r="A283" s="327"/>
      <c r="B283" s="244"/>
      <c r="C283" s="236"/>
      <c r="D283" s="236"/>
      <c r="E283" s="236"/>
      <c r="F283" s="245"/>
      <c r="G283" s="262" t="s">
        <v>142</v>
      </c>
      <c r="H283" s="263"/>
      <c r="I283" s="264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65"/>
      <c r="U283" s="265"/>
      <c r="V283" s="266"/>
      <c r="W283" s="489"/>
    </row>
    <row r="284" spans="1:23" ht="15" customHeight="1" x14ac:dyDescent="0.2">
      <c r="A284" s="327"/>
      <c r="B284" s="251" t="s">
        <v>5</v>
      </c>
      <c r="C284" s="236"/>
      <c r="D284" s="832"/>
      <c r="E284" s="833"/>
      <c r="F284" s="246"/>
      <c r="G284" s="237" t="s">
        <v>64</v>
      </c>
      <c r="H284" s="253"/>
      <c r="I284" s="238"/>
      <c r="J284" s="623"/>
      <c r="K284" s="623"/>
      <c r="L284" s="623"/>
      <c r="M284" s="623"/>
      <c r="N284" s="623"/>
      <c r="O284" s="623"/>
      <c r="P284" s="623"/>
      <c r="Q284" s="623"/>
      <c r="R284" s="623"/>
      <c r="S284" s="623"/>
      <c r="T284" s="623"/>
      <c r="U284" s="623"/>
      <c r="V284" s="248"/>
      <c r="W284" s="489"/>
    </row>
    <row r="285" spans="1:23" ht="15" customHeight="1" x14ac:dyDescent="0.2">
      <c r="A285" s="329">
        <f>IF($D287="Stundenanteil",1,0)</f>
        <v>0</v>
      </c>
      <c r="B285" s="251" t="s">
        <v>67</v>
      </c>
      <c r="C285" s="236"/>
      <c r="D285" s="832"/>
      <c r="E285" s="833"/>
      <c r="F285" s="246"/>
      <c r="G285" s="242" t="s">
        <v>114</v>
      </c>
      <c r="H285" s="254"/>
      <c r="I285" s="238"/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49"/>
      <c r="U285" s="249"/>
      <c r="V285" s="248"/>
      <c r="W285" s="489"/>
    </row>
    <row r="286" spans="1:23" ht="15" customHeight="1" x14ac:dyDescent="0.2">
      <c r="A286" s="329">
        <f>IF($D287="Stundenanteil",1,0)</f>
        <v>0</v>
      </c>
      <c r="B286" s="244"/>
      <c r="C286" s="236"/>
      <c r="D286" s="236"/>
      <c r="E286" s="236"/>
      <c r="F286" s="245"/>
      <c r="G286" s="239" t="s">
        <v>122</v>
      </c>
      <c r="H286" s="255"/>
      <c r="I286" s="270" t="s">
        <v>116</v>
      </c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565">
        <f t="shared" ref="V286:V291" si="113">SUMPRODUCT(ROUND(J286:U286,2))</f>
        <v>0</v>
      </c>
      <c r="W286" s="489"/>
    </row>
    <row r="287" spans="1:23" ht="15" customHeight="1" x14ac:dyDescent="0.2">
      <c r="A287" s="329">
        <f>IF($D287="Stundenanteil",1,0)</f>
        <v>0</v>
      </c>
      <c r="B287" s="251" t="s">
        <v>113</v>
      </c>
      <c r="C287" s="236"/>
      <c r="D287" s="832" t="s">
        <v>0</v>
      </c>
      <c r="E287" s="833"/>
      <c r="F287" s="246"/>
      <c r="G287" s="239" t="s">
        <v>128</v>
      </c>
      <c r="H287" s="257" t="s">
        <v>120</v>
      </c>
      <c r="I287" s="270" t="s">
        <v>116</v>
      </c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565">
        <f t="shared" si="113"/>
        <v>0</v>
      </c>
      <c r="W287" s="489"/>
    </row>
    <row r="288" spans="1:23" ht="15" customHeight="1" x14ac:dyDescent="0.2">
      <c r="A288" s="329">
        <f>IF($D287="Stundenanteil",1,0)</f>
        <v>0</v>
      </c>
      <c r="B288" s="244"/>
      <c r="C288" s="236"/>
      <c r="D288" s="236"/>
      <c r="E288" s="236"/>
      <c r="F288" s="245"/>
      <c r="G288" s="239"/>
      <c r="H288" s="257" t="s">
        <v>123</v>
      </c>
      <c r="I288" s="271" t="s">
        <v>116</v>
      </c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565">
        <f t="shared" si="113"/>
        <v>0</v>
      </c>
      <c r="W288" s="489"/>
    </row>
    <row r="289" spans="1:23" ht="15" hidden="1" customHeight="1" x14ac:dyDescent="0.2">
      <c r="A289" s="329"/>
      <c r="B289" s="244"/>
      <c r="C289" s="236"/>
      <c r="F289" s="245"/>
      <c r="G289" s="259" t="s">
        <v>125</v>
      </c>
      <c r="H289" s="260"/>
      <c r="I289" s="272" t="s">
        <v>116</v>
      </c>
      <c r="J289" s="261">
        <f>IF(ROUND(J286,2)-ROUND(J287,2)=0,0,ROUND(J288,2)/(ROUND(J286,2)-ROUND(J287,2))*ROUND(J287,2))</f>
        <v>0</v>
      </c>
      <c r="K289" s="261">
        <f t="shared" ref="K289:U289" si="114">IF(ROUND(K286,2)-ROUND(K287,2)=0,0,ROUND(K288,2)/(ROUND(K286,2)-ROUND(K287,2))*ROUND(K287,2))</f>
        <v>0</v>
      </c>
      <c r="L289" s="261">
        <f t="shared" si="114"/>
        <v>0</v>
      </c>
      <c r="M289" s="261">
        <f t="shared" si="114"/>
        <v>0</v>
      </c>
      <c r="N289" s="261">
        <f t="shared" si="114"/>
        <v>0</v>
      </c>
      <c r="O289" s="261">
        <f t="shared" si="114"/>
        <v>0</v>
      </c>
      <c r="P289" s="261">
        <f t="shared" si="114"/>
        <v>0</v>
      </c>
      <c r="Q289" s="261">
        <f t="shared" si="114"/>
        <v>0</v>
      </c>
      <c r="R289" s="261">
        <f t="shared" si="114"/>
        <v>0</v>
      </c>
      <c r="S289" s="261">
        <f t="shared" si="114"/>
        <v>0</v>
      </c>
      <c r="T289" s="261">
        <f t="shared" si="114"/>
        <v>0</v>
      </c>
      <c r="U289" s="261">
        <f t="shared" si="114"/>
        <v>0</v>
      </c>
      <c r="V289" s="269">
        <f t="shared" si="113"/>
        <v>0</v>
      </c>
      <c r="W289" s="489"/>
    </row>
    <row r="290" spans="1:23" ht="15" hidden="1" customHeight="1" x14ac:dyDescent="0.2">
      <c r="A290" s="329"/>
      <c r="B290" s="244"/>
      <c r="C290" s="236"/>
      <c r="F290" s="245"/>
      <c r="G290" s="259" t="s">
        <v>126</v>
      </c>
      <c r="H290" s="260"/>
      <c r="I290" s="272" t="s">
        <v>116</v>
      </c>
      <c r="J290" s="261">
        <f>(ROUND(J288,2)+ROUND(J289,10))*ROUND($E296,0)/($I$6-ROUND($E296,0))</f>
        <v>0</v>
      </c>
      <c r="K290" s="261">
        <f t="shared" ref="K290:U290" si="115">(ROUND(K288,2)+ROUND(K289,10))*ROUND($E296,0)/($I$6-ROUND($E296,0))</f>
        <v>0</v>
      </c>
      <c r="L290" s="261">
        <f t="shared" si="115"/>
        <v>0</v>
      </c>
      <c r="M290" s="261">
        <f t="shared" si="115"/>
        <v>0</v>
      </c>
      <c r="N290" s="261">
        <f t="shared" si="115"/>
        <v>0</v>
      </c>
      <c r="O290" s="261">
        <f t="shared" si="115"/>
        <v>0</v>
      </c>
      <c r="P290" s="261">
        <f t="shared" si="115"/>
        <v>0</v>
      </c>
      <c r="Q290" s="261">
        <f t="shared" si="115"/>
        <v>0</v>
      </c>
      <c r="R290" s="261">
        <f t="shared" si="115"/>
        <v>0</v>
      </c>
      <c r="S290" s="261">
        <f t="shared" si="115"/>
        <v>0</v>
      </c>
      <c r="T290" s="261">
        <f t="shared" si="115"/>
        <v>0</v>
      </c>
      <c r="U290" s="261">
        <f t="shared" si="115"/>
        <v>0</v>
      </c>
      <c r="V290" s="269">
        <f t="shared" si="113"/>
        <v>0</v>
      </c>
      <c r="W290" s="489"/>
    </row>
    <row r="291" spans="1:23" ht="15" hidden="1" customHeight="1" x14ac:dyDescent="0.2">
      <c r="A291" s="329"/>
      <c r="B291" s="244"/>
      <c r="C291" s="236"/>
      <c r="D291" s="236"/>
      <c r="E291" s="236"/>
      <c r="F291" s="245"/>
      <c r="G291" s="259" t="s">
        <v>127</v>
      </c>
      <c r="H291" s="260"/>
      <c r="I291" s="272" t="s">
        <v>116</v>
      </c>
      <c r="J291" s="261">
        <f>ROUND(J288,2)+ROUND(J289,10)+ROUND(J290,10)</f>
        <v>0</v>
      </c>
      <c r="K291" s="261">
        <f t="shared" ref="K291:U291" si="116">ROUND(K288,2)+ROUND(K289,10)+ROUND(K290,10)</f>
        <v>0</v>
      </c>
      <c r="L291" s="261">
        <f t="shared" si="116"/>
        <v>0</v>
      </c>
      <c r="M291" s="261">
        <f t="shared" si="116"/>
        <v>0</v>
      </c>
      <c r="N291" s="261">
        <f t="shared" si="116"/>
        <v>0</v>
      </c>
      <c r="O291" s="261">
        <f t="shared" si="116"/>
        <v>0</v>
      </c>
      <c r="P291" s="261">
        <f t="shared" si="116"/>
        <v>0</v>
      </c>
      <c r="Q291" s="261">
        <f t="shared" si="116"/>
        <v>0</v>
      </c>
      <c r="R291" s="261">
        <f t="shared" si="116"/>
        <v>0</v>
      </c>
      <c r="S291" s="261">
        <f t="shared" si="116"/>
        <v>0</v>
      </c>
      <c r="T291" s="261">
        <f t="shared" si="116"/>
        <v>0</v>
      </c>
      <c r="U291" s="261">
        <f t="shared" si="116"/>
        <v>0</v>
      </c>
      <c r="V291" s="269">
        <f t="shared" si="113"/>
        <v>0</v>
      </c>
      <c r="W291" s="489"/>
    </row>
    <row r="292" spans="1:23" ht="15" customHeight="1" x14ac:dyDescent="0.2">
      <c r="A292" s="327"/>
      <c r="B292" s="251" t="s">
        <v>124</v>
      </c>
      <c r="C292" s="236"/>
      <c r="D292" s="236"/>
      <c r="E292" s="236"/>
      <c r="F292" s="245"/>
      <c r="G292" s="275" t="str">
        <f>IF(D287="Stundenanteil","Errechneter Stellenanteil",IF(D287="Stellenanteil","Stellenanteil:",""))</f>
        <v/>
      </c>
      <c r="H292" s="258"/>
      <c r="I292" s="240"/>
      <c r="J292" s="624">
        <f t="shared" ref="J292:U292" si="117">IF(AND($D287="Stellenanteil",$E297&gt;0,J294&gt;0),ROUND($E297,4),IF(AND($D287="Stundenanteil",J286&gt;0),ROUND(J291/ROUND(J286,2),4),0))</f>
        <v>0</v>
      </c>
      <c r="K292" s="624">
        <f t="shared" si="117"/>
        <v>0</v>
      </c>
      <c r="L292" s="624">
        <f t="shared" si="117"/>
        <v>0</v>
      </c>
      <c r="M292" s="624">
        <f t="shared" si="117"/>
        <v>0</v>
      </c>
      <c r="N292" s="624">
        <f t="shared" si="117"/>
        <v>0</v>
      </c>
      <c r="O292" s="624">
        <f t="shared" si="117"/>
        <v>0</v>
      </c>
      <c r="P292" s="624">
        <f t="shared" si="117"/>
        <v>0</v>
      </c>
      <c r="Q292" s="624">
        <f t="shared" si="117"/>
        <v>0</v>
      </c>
      <c r="R292" s="624">
        <f t="shared" si="117"/>
        <v>0</v>
      </c>
      <c r="S292" s="624">
        <f t="shared" si="117"/>
        <v>0</v>
      </c>
      <c r="T292" s="624">
        <f t="shared" si="117"/>
        <v>0</v>
      </c>
      <c r="U292" s="624">
        <f t="shared" si="117"/>
        <v>0</v>
      </c>
      <c r="V292" s="625"/>
      <c r="W292" s="489"/>
    </row>
    <row r="293" spans="1:23" ht="15" customHeight="1" x14ac:dyDescent="0.2">
      <c r="A293" s="327"/>
      <c r="B293" s="244"/>
      <c r="C293" s="243" t="s">
        <v>134</v>
      </c>
      <c r="E293" s="326"/>
      <c r="F293" s="245"/>
      <c r="G293" s="242" t="s">
        <v>117</v>
      </c>
      <c r="H293" s="254"/>
      <c r="I293" s="238"/>
      <c r="J293" s="249"/>
      <c r="K293" s="249"/>
      <c r="L293" s="249"/>
      <c r="M293" s="249"/>
      <c r="N293" s="249"/>
      <c r="O293" s="249"/>
      <c r="P293" s="249"/>
      <c r="Q293" s="249"/>
      <c r="R293" s="249"/>
      <c r="S293" s="249"/>
      <c r="T293" s="249"/>
      <c r="U293" s="249"/>
      <c r="V293" s="248"/>
      <c r="W293" s="489"/>
    </row>
    <row r="294" spans="1:23" ht="15" customHeight="1" x14ac:dyDescent="0.2">
      <c r="A294" s="327"/>
      <c r="B294" s="244"/>
      <c r="F294" s="247"/>
      <c r="G294" s="241" t="s">
        <v>267</v>
      </c>
      <c r="H294" s="256"/>
      <c r="I294" s="273" t="s">
        <v>30</v>
      </c>
      <c r="J294" s="276"/>
      <c r="K294" s="276"/>
      <c r="L294" s="276"/>
      <c r="M294" s="276"/>
      <c r="N294" s="276"/>
      <c r="O294" s="276"/>
      <c r="P294" s="276"/>
      <c r="Q294" s="276"/>
      <c r="R294" s="276"/>
      <c r="S294" s="276"/>
      <c r="T294" s="276"/>
      <c r="U294" s="276"/>
      <c r="V294" s="565">
        <f>SUMPRODUCT(ROUND(J294:U294,2))</f>
        <v>0</v>
      </c>
      <c r="W294" s="489"/>
    </row>
    <row r="295" spans="1:23" ht="15" customHeight="1" x14ac:dyDescent="0.2">
      <c r="A295" s="329">
        <f>IF($D287="Stundenanteil",1,0)</f>
        <v>0</v>
      </c>
      <c r="B295" s="244"/>
      <c r="C295" s="243" t="str">
        <f>IF(D287="Stundenanteil","wöchentliche Arbeitszeit (in h):","")</f>
        <v/>
      </c>
      <c r="D295" s="236"/>
      <c r="E295" s="340"/>
      <c r="F295" s="247"/>
      <c r="G295" s="239" t="s">
        <v>289</v>
      </c>
      <c r="H295" s="255"/>
      <c r="I295" s="273" t="s">
        <v>30</v>
      </c>
      <c r="J295" s="276"/>
      <c r="K295" s="276"/>
      <c r="L295" s="276"/>
      <c r="M295" s="276"/>
      <c r="N295" s="276"/>
      <c r="O295" s="276"/>
      <c r="P295" s="276"/>
      <c r="Q295" s="276"/>
      <c r="R295" s="276"/>
      <c r="S295" s="276"/>
      <c r="T295" s="276"/>
      <c r="U295" s="276"/>
      <c r="V295" s="565">
        <f>SUMPRODUCT(ROUND(J295:U295,2))</f>
        <v>0</v>
      </c>
      <c r="W295" s="489"/>
    </row>
    <row r="296" spans="1:23" ht="15" customHeight="1" x14ac:dyDescent="0.2">
      <c r="A296" s="329">
        <f>IF($D287="Stundenanteil",1,0)</f>
        <v>0</v>
      </c>
      <c r="B296" s="244"/>
      <c r="C296" s="243" t="str">
        <f>IF(D287="Stundenanteil","Urlaubsanspruch (in AT):","")</f>
        <v/>
      </c>
      <c r="D296" s="236"/>
      <c r="E296" s="341"/>
      <c r="F296" s="247"/>
      <c r="G296" s="239"/>
      <c r="H296" s="255"/>
      <c r="I296" s="273"/>
      <c r="J296" s="252"/>
      <c r="K296" s="252"/>
      <c r="L296" s="252"/>
      <c r="M296" s="252"/>
      <c r="N296" s="252"/>
      <c r="O296" s="252"/>
      <c r="P296" s="252"/>
      <c r="Q296" s="252"/>
      <c r="R296" s="252"/>
      <c r="S296" s="252"/>
      <c r="T296" s="252"/>
      <c r="U296" s="252"/>
      <c r="V296" s="250"/>
      <c r="W296" s="489"/>
    </row>
    <row r="297" spans="1:23" ht="15" customHeight="1" x14ac:dyDescent="0.2">
      <c r="A297" s="329">
        <f>IF($D287="Stellenanteil",1,0)</f>
        <v>0</v>
      </c>
      <c r="B297" s="244"/>
      <c r="C297" s="243" t="str">
        <f>IF(D287="Stellenanteil","Stellenanteil (in %):","")</f>
        <v/>
      </c>
      <c r="D297" s="236"/>
      <c r="E297" s="274"/>
      <c r="F297" s="245"/>
      <c r="G297" s="242" t="s">
        <v>121</v>
      </c>
      <c r="H297" s="254"/>
      <c r="I297" s="238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49"/>
      <c r="U297" s="249"/>
      <c r="V297" s="248"/>
      <c r="W297" s="489"/>
    </row>
    <row r="298" spans="1:23" ht="15" customHeight="1" x14ac:dyDescent="0.2">
      <c r="A298" s="327"/>
      <c r="B298" s="244"/>
      <c r="F298" s="245"/>
      <c r="G298" s="241" t="s">
        <v>119</v>
      </c>
      <c r="H298" s="256"/>
      <c r="I298" s="273" t="s">
        <v>30</v>
      </c>
      <c r="J298" s="563">
        <f>ROUND(ROUND(J294,2)*J292,2)</f>
        <v>0</v>
      </c>
      <c r="K298" s="563">
        <f t="shared" ref="K298:U298" si="118">ROUND(ROUND(K294,2)*K292,2)</f>
        <v>0</v>
      </c>
      <c r="L298" s="563">
        <f t="shared" si="118"/>
        <v>0</v>
      </c>
      <c r="M298" s="563">
        <f t="shared" si="118"/>
        <v>0</v>
      </c>
      <c r="N298" s="563">
        <f t="shared" si="118"/>
        <v>0</v>
      </c>
      <c r="O298" s="563">
        <f t="shared" si="118"/>
        <v>0</v>
      </c>
      <c r="P298" s="563">
        <f t="shared" si="118"/>
        <v>0</v>
      </c>
      <c r="Q298" s="563">
        <f t="shared" si="118"/>
        <v>0</v>
      </c>
      <c r="R298" s="563">
        <f t="shared" si="118"/>
        <v>0</v>
      </c>
      <c r="S298" s="563">
        <f t="shared" si="118"/>
        <v>0</v>
      </c>
      <c r="T298" s="563">
        <f t="shared" si="118"/>
        <v>0</v>
      </c>
      <c r="U298" s="563">
        <f t="shared" si="118"/>
        <v>0</v>
      </c>
      <c r="V298" s="565">
        <f>SUMPRODUCT(ROUND(J298:U298,2))</f>
        <v>0</v>
      </c>
      <c r="W298" s="489"/>
    </row>
    <row r="299" spans="1:23" ht="15" customHeight="1" x14ac:dyDescent="0.2">
      <c r="A299" s="327"/>
      <c r="B299" s="244"/>
      <c r="F299" s="245"/>
      <c r="G299" s="239" t="s">
        <v>290</v>
      </c>
      <c r="H299" s="255"/>
      <c r="I299" s="273" t="s">
        <v>30</v>
      </c>
      <c r="J299" s="563">
        <f>ROUND(ROUND(J295,2)*J292,2)</f>
        <v>0</v>
      </c>
      <c r="K299" s="563">
        <f t="shared" ref="K299:U299" si="119">ROUND(ROUND(K295,2)*K292,2)</f>
        <v>0</v>
      </c>
      <c r="L299" s="563">
        <f t="shared" si="119"/>
        <v>0</v>
      </c>
      <c r="M299" s="563">
        <f t="shared" si="119"/>
        <v>0</v>
      </c>
      <c r="N299" s="563">
        <f t="shared" si="119"/>
        <v>0</v>
      </c>
      <c r="O299" s="563">
        <f t="shared" si="119"/>
        <v>0</v>
      </c>
      <c r="P299" s="563">
        <f t="shared" si="119"/>
        <v>0</v>
      </c>
      <c r="Q299" s="563">
        <f t="shared" si="119"/>
        <v>0</v>
      </c>
      <c r="R299" s="563">
        <f t="shared" si="119"/>
        <v>0</v>
      </c>
      <c r="S299" s="563">
        <f t="shared" si="119"/>
        <v>0</v>
      </c>
      <c r="T299" s="563">
        <f t="shared" si="119"/>
        <v>0</v>
      </c>
      <c r="U299" s="563">
        <f t="shared" si="119"/>
        <v>0</v>
      </c>
      <c r="V299" s="565">
        <f>SUMPRODUCT(ROUND(J299:U299,2))</f>
        <v>0</v>
      </c>
      <c r="W299" s="489"/>
    </row>
    <row r="300" spans="1:23" ht="15" customHeight="1" thickBot="1" x14ac:dyDescent="0.25">
      <c r="A300" s="327"/>
      <c r="B300" s="278"/>
      <c r="C300" s="279"/>
      <c r="D300" s="279"/>
      <c r="E300" s="279"/>
      <c r="F300" s="280"/>
      <c r="G300" s="539" t="str">
        <f>$P$26</f>
        <v>Pauschale für Sozialabgaben inkl. Berufsgenossenschaft</v>
      </c>
      <c r="H300" s="540"/>
      <c r="I300" s="541" t="s">
        <v>30</v>
      </c>
      <c r="J300" s="564">
        <f>ROUND(J299*$U$26,2)</f>
        <v>0</v>
      </c>
      <c r="K300" s="564">
        <f t="shared" ref="K300:U300" si="120">ROUND(K299*$U$26,2)</f>
        <v>0</v>
      </c>
      <c r="L300" s="564">
        <f t="shared" si="120"/>
        <v>0</v>
      </c>
      <c r="M300" s="564">
        <f t="shared" si="120"/>
        <v>0</v>
      </c>
      <c r="N300" s="564">
        <f t="shared" si="120"/>
        <v>0</v>
      </c>
      <c r="O300" s="564">
        <f t="shared" si="120"/>
        <v>0</v>
      </c>
      <c r="P300" s="564">
        <f t="shared" si="120"/>
        <v>0</v>
      </c>
      <c r="Q300" s="564">
        <f t="shared" si="120"/>
        <v>0</v>
      </c>
      <c r="R300" s="564">
        <f t="shared" si="120"/>
        <v>0</v>
      </c>
      <c r="S300" s="564">
        <f t="shared" si="120"/>
        <v>0</v>
      </c>
      <c r="T300" s="564">
        <f t="shared" si="120"/>
        <v>0</v>
      </c>
      <c r="U300" s="564">
        <f t="shared" si="120"/>
        <v>0</v>
      </c>
      <c r="V300" s="566">
        <f>SUMPRODUCT(ROUND(J300:U300,2))</f>
        <v>0</v>
      </c>
      <c r="W300" s="489">
        <f>IF(COUNTIF(V283:V300,"&gt;0")&gt;0,1,0)</f>
        <v>0</v>
      </c>
    </row>
    <row r="301" spans="1:23" ht="15" customHeight="1" thickTop="1" x14ac:dyDescent="0.2">
      <c r="A301" s="327"/>
      <c r="B301" s="244"/>
      <c r="C301" s="236"/>
      <c r="D301" s="236"/>
      <c r="E301" s="236"/>
      <c r="F301" s="245"/>
      <c r="G301" s="262" t="s">
        <v>142</v>
      </c>
      <c r="H301" s="263"/>
      <c r="I301" s="264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65"/>
      <c r="U301" s="265"/>
      <c r="V301" s="266"/>
      <c r="W301" s="489"/>
    </row>
    <row r="302" spans="1:23" ht="15" customHeight="1" x14ac:dyDescent="0.2">
      <c r="A302" s="327"/>
      <c r="B302" s="251" t="s">
        <v>5</v>
      </c>
      <c r="C302" s="236"/>
      <c r="D302" s="832"/>
      <c r="E302" s="833"/>
      <c r="F302" s="246"/>
      <c r="G302" s="237" t="s">
        <v>64</v>
      </c>
      <c r="H302" s="253"/>
      <c r="I302" s="238"/>
      <c r="J302" s="623"/>
      <c r="K302" s="623"/>
      <c r="L302" s="623"/>
      <c r="M302" s="623"/>
      <c r="N302" s="623"/>
      <c r="O302" s="623"/>
      <c r="P302" s="623"/>
      <c r="Q302" s="623"/>
      <c r="R302" s="623"/>
      <c r="S302" s="623"/>
      <c r="T302" s="623"/>
      <c r="U302" s="623"/>
      <c r="V302" s="248"/>
      <c r="W302" s="489"/>
    </row>
    <row r="303" spans="1:23" ht="15" customHeight="1" x14ac:dyDescent="0.2">
      <c r="A303" s="329">
        <f>IF($D305="Stundenanteil",1,0)</f>
        <v>0</v>
      </c>
      <c r="B303" s="251" t="s">
        <v>67</v>
      </c>
      <c r="C303" s="236"/>
      <c r="D303" s="832"/>
      <c r="E303" s="833"/>
      <c r="F303" s="246"/>
      <c r="G303" s="242" t="s">
        <v>114</v>
      </c>
      <c r="H303" s="254"/>
      <c r="I303" s="238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49"/>
      <c r="U303" s="249"/>
      <c r="V303" s="248"/>
      <c r="W303" s="489"/>
    </row>
    <row r="304" spans="1:23" ht="15" customHeight="1" x14ac:dyDescent="0.2">
      <c r="A304" s="329">
        <f>IF($D305="Stundenanteil",1,0)</f>
        <v>0</v>
      </c>
      <c r="B304" s="244"/>
      <c r="C304" s="236"/>
      <c r="D304" s="236"/>
      <c r="E304" s="236"/>
      <c r="F304" s="245"/>
      <c r="G304" s="239" t="s">
        <v>122</v>
      </c>
      <c r="H304" s="255"/>
      <c r="I304" s="270" t="s">
        <v>116</v>
      </c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565">
        <f t="shared" ref="V304:V309" si="121">SUMPRODUCT(ROUND(J304:U304,2))</f>
        <v>0</v>
      </c>
      <c r="W304" s="489"/>
    </row>
    <row r="305" spans="1:23" ht="15" customHeight="1" x14ac:dyDescent="0.2">
      <c r="A305" s="329">
        <f>IF($D305="Stundenanteil",1,0)</f>
        <v>0</v>
      </c>
      <c r="B305" s="251" t="s">
        <v>113</v>
      </c>
      <c r="C305" s="236"/>
      <c r="D305" s="832" t="s">
        <v>0</v>
      </c>
      <c r="E305" s="833"/>
      <c r="F305" s="246"/>
      <c r="G305" s="239" t="s">
        <v>128</v>
      </c>
      <c r="H305" s="257" t="s">
        <v>120</v>
      </c>
      <c r="I305" s="270" t="s">
        <v>116</v>
      </c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565">
        <f t="shared" si="121"/>
        <v>0</v>
      </c>
      <c r="W305" s="489"/>
    </row>
    <row r="306" spans="1:23" ht="15" customHeight="1" x14ac:dyDescent="0.2">
      <c r="A306" s="329">
        <f>IF($D305="Stundenanteil",1,0)</f>
        <v>0</v>
      </c>
      <c r="B306" s="244"/>
      <c r="C306" s="236"/>
      <c r="D306" s="236"/>
      <c r="E306" s="236"/>
      <c r="F306" s="245"/>
      <c r="G306" s="239"/>
      <c r="H306" s="257" t="s">
        <v>123</v>
      </c>
      <c r="I306" s="271" t="s">
        <v>116</v>
      </c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565">
        <f t="shared" si="121"/>
        <v>0</v>
      </c>
      <c r="W306" s="489"/>
    </row>
    <row r="307" spans="1:23" ht="15" hidden="1" customHeight="1" x14ac:dyDescent="0.2">
      <c r="A307" s="329"/>
      <c r="B307" s="244"/>
      <c r="C307" s="236"/>
      <c r="F307" s="245"/>
      <c r="G307" s="259" t="s">
        <v>125</v>
      </c>
      <c r="H307" s="260"/>
      <c r="I307" s="272" t="s">
        <v>116</v>
      </c>
      <c r="J307" s="261">
        <f>IF(ROUND(J304,2)-ROUND(J305,2)=0,0,ROUND(J306,2)/(ROUND(J304,2)-ROUND(J305,2))*ROUND(J305,2))</f>
        <v>0</v>
      </c>
      <c r="K307" s="261">
        <f t="shared" ref="K307:U307" si="122">IF(ROUND(K304,2)-ROUND(K305,2)=0,0,ROUND(K306,2)/(ROUND(K304,2)-ROUND(K305,2))*ROUND(K305,2))</f>
        <v>0</v>
      </c>
      <c r="L307" s="261">
        <f t="shared" si="122"/>
        <v>0</v>
      </c>
      <c r="M307" s="261">
        <f t="shared" si="122"/>
        <v>0</v>
      </c>
      <c r="N307" s="261">
        <f t="shared" si="122"/>
        <v>0</v>
      </c>
      <c r="O307" s="261">
        <f t="shared" si="122"/>
        <v>0</v>
      </c>
      <c r="P307" s="261">
        <f t="shared" si="122"/>
        <v>0</v>
      </c>
      <c r="Q307" s="261">
        <f t="shared" si="122"/>
        <v>0</v>
      </c>
      <c r="R307" s="261">
        <f t="shared" si="122"/>
        <v>0</v>
      </c>
      <c r="S307" s="261">
        <f t="shared" si="122"/>
        <v>0</v>
      </c>
      <c r="T307" s="261">
        <f t="shared" si="122"/>
        <v>0</v>
      </c>
      <c r="U307" s="261">
        <f t="shared" si="122"/>
        <v>0</v>
      </c>
      <c r="V307" s="269">
        <f t="shared" si="121"/>
        <v>0</v>
      </c>
      <c r="W307" s="489"/>
    </row>
    <row r="308" spans="1:23" ht="15" hidden="1" customHeight="1" x14ac:dyDescent="0.2">
      <c r="A308" s="329"/>
      <c r="B308" s="244"/>
      <c r="C308" s="236"/>
      <c r="F308" s="245"/>
      <c r="G308" s="259" t="s">
        <v>126</v>
      </c>
      <c r="H308" s="260"/>
      <c r="I308" s="272" t="s">
        <v>116</v>
      </c>
      <c r="J308" s="261">
        <f>(ROUND(J306,2)+ROUND(J307,10))*ROUND($E314,0)/($I$6-ROUND($E314,0))</f>
        <v>0</v>
      </c>
      <c r="K308" s="261">
        <f t="shared" ref="K308:U308" si="123">(ROUND(K306,2)+ROUND(K307,10))*ROUND($E314,0)/($I$6-ROUND($E314,0))</f>
        <v>0</v>
      </c>
      <c r="L308" s="261">
        <f t="shared" si="123"/>
        <v>0</v>
      </c>
      <c r="M308" s="261">
        <f t="shared" si="123"/>
        <v>0</v>
      </c>
      <c r="N308" s="261">
        <f t="shared" si="123"/>
        <v>0</v>
      </c>
      <c r="O308" s="261">
        <f t="shared" si="123"/>
        <v>0</v>
      </c>
      <c r="P308" s="261">
        <f t="shared" si="123"/>
        <v>0</v>
      </c>
      <c r="Q308" s="261">
        <f t="shared" si="123"/>
        <v>0</v>
      </c>
      <c r="R308" s="261">
        <f t="shared" si="123"/>
        <v>0</v>
      </c>
      <c r="S308" s="261">
        <f t="shared" si="123"/>
        <v>0</v>
      </c>
      <c r="T308" s="261">
        <f t="shared" si="123"/>
        <v>0</v>
      </c>
      <c r="U308" s="261">
        <f t="shared" si="123"/>
        <v>0</v>
      </c>
      <c r="V308" s="269">
        <f t="shared" si="121"/>
        <v>0</v>
      </c>
      <c r="W308" s="489"/>
    </row>
    <row r="309" spans="1:23" ht="15" hidden="1" customHeight="1" x14ac:dyDescent="0.2">
      <c r="A309" s="329"/>
      <c r="B309" s="244"/>
      <c r="C309" s="236"/>
      <c r="D309" s="236"/>
      <c r="E309" s="236"/>
      <c r="F309" s="245"/>
      <c r="G309" s="259" t="s">
        <v>127</v>
      </c>
      <c r="H309" s="260"/>
      <c r="I309" s="272" t="s">
        <v>116</v>
      </c>
      <c r="J309" s="261">
        <f>ROUND(J306,2)+ROUND(J307,10)+ROUND(J308,10)</f>
        <v>0</v>
      </c>
      <c r="K309" s="261">
        <f t="shared" ref="K309:U309" si="124">ROUND(K306,2)+ROUND(K307,10)+ROUND(K308,10)</f>
        <v>0</v>
      </c>
      <c r="L309" s="261">
        <f t="shared" si="124"/>
        <v>0</v>
      </c>
      <c r="M309" s="261">
        <f t="shared" si="124"/>
        <v>0</v>
      </c>
      <c r="N309" s="261">
        <f t="shared" si="124"/>
        <v>0</v>
      </c>
      <c r="O309" s="261">
        <f t="shared" si="124"/>
        <v>0</v>
      </c>
      <c r="P309" s="261">
        <f t="shared" si="124"/>
        <v>0</v>
      </c>
      <c r="Q309" s="261">
        <f t="shared" si="124"/>
        <v>0</v>
      </c>
      <c r="R309" s="261">
        <f t="shared" si="124"/>
        <v>0</v>
      </c>
      <c r="S309" s="261">
        <f t="shared" si="124"/>
        <v>0</v>
      </c>
      <c r="T309" s="261">
        <f t="shared" si="124"/>
        <v>0</v>
      </c>
      <c r="U309" s="261">
        <f t="shared" si="124"/>
        <v>0</v>
      </c>
      <c r="V309" s="269">
        <f t="shared" si="121"/>
        <v>0</v>
      </c>
      <c r="W309" s="489"/>
    </row>
    <row r="310" spans="1:23" ht="15" customHeight="1" x14ac:dyDescent="0.2">
      <c r="A310" s="327"/>
      <c r="B310" s="251" t="s">
        <v>124</v>
      </c>
      <c r="C310" s="236"/>
      <c r="D310" s="236"/>
      <c r="E310" s="236"/>
      <c r="F310" s="245"/>
      <c r="G310" s="275" t="str">
        <f>IF(D305="Stundenanteil","Errechneter Stellenanteil",IF(D305="Stellenanteil","Stellenanteil:",""))</f>
        <v/>
      </c>
      <c r="H310" s="258"/>
      <c r="I310" s="240"/>
      <c r="J310" s="624">
        <f t="shared" ref="J310:U310" si="125">IF(AND($D305="Stellenanteil",$E315&gt;0,J312&gt;0),ROUND($E315,4),IF(AND($D305="Stundenanteil",J304&gt;0),ROUND(J309/ROUND(J304,2),4),0))</f>
        <v>0</v>
      </c>
      <c r="K310" s="624">
        <f t="shared" si="125"/>
        <v>0</v>
      </c>
      <c r="L310" s="624">
        <f t="shared" si="125"/>
        <v>0</v>
      </c>
      <c r="M310" s="624">
        <f t="shared" si="125"/>
        <v>0</v>
      </c>
      <c r="N310" s="624">
        <f t="shared" si="125"/>
        <v>0</v>
      </c>
      <c r="O310" s="624">
        <f t="shared" si="125"/>
        <v>0</v>
      </c>
      <c r="P310" s="624">
        <f t="shared" si="125"/>
        <v>0</v>
      </c>
      <c r="Q310" s="624">
        <f t="shared" si="125"/>
        <v>0</v>
      </c>
      <c r="R310" s="624">
        <f t="shared" si="125"/>
        <v>0</v>
      </c>
      <c r="S310" s="624">
        <f t="shared" si="125"/>
        <v>0</v>
      </c>
      <c r="T310" s="624">
        <f t="shared" si="125"/>
        <v>0</v>
      </c>
      <c r="U310" s="624">
        <f t="shared" si="125"/>
        <v>0</v>
      </c>
      <c r="V310" s="625"/>
      <c r="W310" s="489"/>
    </row>
    <row r="311" spans="1:23" ht="15" customHeight="1" x14ac:dyDescent="0.2">
      <c r="A311" s="327"/>
      <c r="B311" s="244"/>
      <c r="C311" s="243" t="s">
        <v>134</v>
      </c>
      <c r="E311" s="326"/>
      <c r="F311" s="245"/>
      <c r="G311" s="242" t="s">
        <v>117</v>
      </c>
      <c r="H311" s="254"/>
      <c r="I311" s="238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49"/>
      <c r="U311" s="249"/>
      <c r="V311" s="248"/>
      <c r="W311" s="489"/>
    </row>
    <row r="312" spans="1:23" ht="15" customHeight="1" x14ac:dyDescent="0.2">
      <c r="A312" s="327"/>
      <c r="B312" s="244"/>
      <c r="F312" s="247"/>
      <c r="G312" s="241" t="s">
        <v>267</v>
      </c>
      <c r="H312" s="256"/>
      <c r="I312" s="273" t="s">
        <v>30</v>
      </c>
      <c r="J312" s="276"/>
      <c r="K312" s="276"/>
      <c r="L312" s="276"/>
      <c r="M312" s="276"/>
      <c r="N312" s="276"/>
      <c r="O312" s="276"/>
      <c r="P312" s="276"/>
      <c r="Q312" s="276"/>
      <c r="R312" s="276"/>
      <c r="S312" s="276"/>
      <c r="T312" s="276"/>
      <c r="U312" s="276"/>
      <c r="V312" s="565">
        <f>SUMPRODUCT(ROUND(J312:U312,2))</f>
        <v>0</v>
      </c>
      <c r="W312" s="489"/>
    </row>
    <row r="313" spans="1:23" ht="15" customHeight="1" x14ac:dyDescent="0.2">
      <c r="A313" s="329">
        <f>IF($D305="Stundenanteil",1,0)</f>
        <v>0</v>
      </c>
      <c r="B313" s="244"/>
      <c r="C313" s="243" t="str">
        <f>IF(D305="Stundenanteil","wöchentliche Arbeitszeit (in h):","")</f>
        <v/>
      </c>
      <c r="D313" s="236"/>
      <c r="E313" s="340"/>
      <c r="F313" s="247"/>
      <c r="G313" s="239" t="s">
        <v>289</v>
      </c>
      <c r="H313" s="255"/>
      <c r="I313" s="273" t="s">
        <v>30</v>
      </c>
      <c r="J313" s="276"/>
      <c r="K313" s="276"/>
      <c r="L313" s="276"/>
      <c r="M313" s="276"/>
      <c r="N313" s="276"/>
      <c r="O313" s="276"/>
      <c r="P313" s="276"/>
      <c r="Q313" s="276"/>
      <c r="R313" s="276"/>
      <c r="S313" s="276"/>
      <c r="T313" s="276"/>
      <c r="U313" s="276"/>
      <c r="V313" s="565">
        <f>SUMPRODUCT(ROUND(J313:U313,2))</f>
        <v>0</v>
      </c>
      <c r="W313" s="489"/>
    </row>
    <row r="314" spans="1:23" ht="15" customHeight="1" x14ac:dyDescent="0.2">
      <c r="A314" s="329">
        <f>IF($D305="Stundenanteil",1,0)</f>
        <v>0</v>
      </c>
      <c r="B314" s="244"/>
      <c r="C314" s="243" t="str">
        <f>IF(D305="Stundenanteil","Urlaubsanspruch (in AT):","")</f>
        <v/>
      </c>
      <c r="D314" s="236"/>
      <c r="E314" s="341"/>
      <c r="F314" s="247"/>
      <c r="G314" s="239"/>
      <c r="H314" s="255"/>
      <c r="I314" s="273"/>
      <c r="J314" s="252"/>
      <c r="K314" s="252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250"/>
      <c r="W314" s="489"/>
    </row>
    <row r="315" spans="1:23" ht="15" customHeight="1" x14ac:dyDescent="0.2">
      <c r="A315" s="329">
        <f>IF($D305="Stellenanteil",1,0)</f>
        <v>0</v>
      </c>
      <c r="B315" s="244"/>
      <c r="C315" s="243" t="str">
        <f>IF(D305="Stellenanteil","Stellenanteil (in %):","")</f>
        <v/>
      </c>
      <c r="D315" s="236"/>
      <c r="E315" s="274"/>
      <c r="F315" s="245"/>
      <c r="G315" s="242" t="s">
        <v>121</v>
      </c>
      <c r="H315" s="254"/>
      <c r="I315" s="238"/>
      <c r="J315" s="249"/>
      <c r="K315" s="249"/>
      <c r="L315" s="249"/>
      <c r="M315" s="249"/>
      <c r="N315" s="249"/>
      <c r="O315" s="249"/>
      <c r="P315" s="249"/>
      <c r="Q315" s="249"/>
      <c r="R315" s="249"/>
      <c r="S315" s="249"/>
      <c r="T315" s="249"/>
      <c r="U315" s="249"/>
      <c r="V315" s="248"/>
      <c r="W315" s="489"/>
    </row>
    <row r="316" spans="1:23" ht="15" customHeight="1" x14ac:dyDescent="0.2">
      <c r="A316" s="327"/>
      <c r="B316" s="244"/>
      <c r="F316" s="245"/>
      <c r="G316" s="241" t="s">
        <v>119</v>
      </c>
      <c r="H316" s="256"/>
      <c r="I316" s="273" t="s">
        <v>30</v>
      </c>
      <c r="J316" s="563">
        <f>ROUND(ROUND(J312,2)*J310,2)</f>
        <v>0</v>
      </c>
      <c r="K316" s="563">
        <f t="shared" ref="K316:U316" si="126">ROUND(ROUND(K312,2)*K310,2)</f>
        <v>0</v>
      </c>
      <c r="L316" s="563">
        <f t="shared" si="126"/>
        <v>0</v>
      </c>
      <c r="M316" s="563">
        <f t="shared" si="126"/>
        <v>0</v>
      </c>
      <c r="N316" s="563">
        <f t="shared" si="126"/>
        <v>0</v>
      </c>
      <c r="O316" s="563">
        <f t="shared" si="126"/>
        <v>0</v>
      </c>
      <c r="P316" s="563">
        <f t="shared" si="126"/>
        <v>0</v>
      </c>
      <c r="Q316" s="563">
        <f t="shared" si="126"/>
        <v>0</v>
      </c>
      <c r="R316" s="563">
        <f t="shared" si="126"/>
        <v>0</v>
      </c>
      <c r="S316" s="563">
        <f t="shared" si="126"/>
        <v>0</v>
      </c>
      <c r="T316" s="563">
        <f t="shared" si="126"/>
        <v>0</v>
      </c>
      <c r="U316" s="563">
        <f t="shared" si="126"/>
        <v>0</v>
      </c>
      <c r="V316" s="565">
        <f>SUMPRODUCT(ROUND(J316:U316,2))</f>
        <v>0</v>
      </c>
      <c r="W316" s="489"/>
    </row>
    <row r="317" spans="1:23" ht="15" customHeight="1" x14ac:dyDescent="0.2">
      <c r="A317" s="327"/>
      <c r="B317" s="244"/>
      <c r="F317" s="245"/>
      <c r="G317" s="239" t="s">
        <v>290</v>
      </c>
      <c r="H317" s="255"/>
      <c r="I317" s="273" t="s">
        <v>30</v>
      </c>
      <c r="J317" s="563">
        <f>ROUND(ROUND(J313,2)*J310,2)</f>
        <v>0</v>
      </c>
      <c r="K317" s="563">
        <f t="shared" ref="K317:U317" si="127">ROUND(ROUND(K313,2)*K310,2)</f>
        <v>0</v>
      </c>
      <c r="L317" s="563">
        <f t="shared" si="127"/>
        <v>0</v>
      </c>
      <c r="M317" s="563">
        <f t="shared" si="127"/>
        <v>0</v>
      </c>
      <c r="N317" s="563">
        <f t="shared" si="127"/>
        <v>0</v>
      </c>
      <c r="O317" s="563">
        <f t="shared" si="127"/>
        <v>0</v>
      </c>
      <c r="P317" s="563">
        <f t="shared" si="127"/>
        <v>0</v>
      </c>
      <c r="Q317" s="563">
        <f t="shared" si="127"/>
        <v>0</v>
      </c>
      <c r="R317" s="563">
        <f t="shared" si="127"/>
        <v>0</v>
      </c>
      <c r="S317" s="563">
        <f t="shared" si="127"/>
        <v>0</v>
      </c>
      <c r="T317" s="563">
        <f t="shared" si="127"/>
        <v>0</v>
      </c>
      <c r="U317" s="563">
        <f t="shared" si="127"/>
        <v>0</v>
      </c>
      <c r="V317" s="565">
        <f>SUMPRODUCT(ROUND(J317:U317,2))</f>
        <v>0</v>
      </c>
      <c r="W317" s="489"/>
    </row>
    <row r="318" spans="1:23" ht="15" customHeight="1" thickBot="1" x14ac:dyDescent="0.25">
      <c r="A318" s="327"/>
      <c r="B318" s="278"/>
      <c r="C318" s="279"/>
      <c r="D318" s="279"/>
      <c r="E318" s="279"/>
      <c r="F318" s="280"/>
      <c r="G318" s="539" t="str">
        <f>$P$26</f>
        <v>Pauschale für Sozialabgaben inkl. Berufsgenossenschaft</v>
      </c>
      <c r="H318" s="540"/>
      <c r="I318" s="541" t="s">
        <v>30</v>
      </c>
      <c r="J318" s="564">
        <f>ROUND(J317*$U$26,2)</f>
        <v>0</v>
      </c>
      <c r="K318" s="564">
        <f t="shared" ref="K318:U318" si="128">ROUND(K317*$U$26,2)</f>
        <v>0</v>
      </c>
      <c r="L318" s="564">
        <f t="shared" si="128"/>
        <v>0</v>
      </c>
      <c r="M318" s="564">
        <f t="shared" si="128"/>
        <v>0</v>
      </c>
      <c r="N318" s="564">
        <f t="shared" si="128"/>
        <v>0</v>
      </c>
      <c r="O318" s="564">
        <f t="shared" si="128"/>
        <v>0</v>
      </c>
      <c r="P318" s="564">
        <f t="shared" si="128"/>
        <v>0</v>
      </c>
      <c r="Q318" s="564">
        <f t="shared" si="128"/>
        <v>0</v>
      </c>
      <c r="R318" s="564">
        <f t="shared" si="128"/>
        <v>0</v>
      </c>
      <c r="S318" s="564">
        <f t="shared" si="128"/>
        <v>0</v>
      </c>
      <c r="T318" s="564">
        <f t="shared" si="128"/>
        <v>0</v>
      </c>
      <c r="U318" s="564">
        <f t="shared" si="128"/>
        <v>0</v>
      </c>
      <c r="V318" s="566">
        <f>SUMPRODUCT(ROUND(J318:U318,2))</f>
        <v>0</v>
      </c>
      <c r="W318" s="489">
        <f>IF(COUNTIF(V301:V318,"&gt;0")&gt;0,1,0)</f>
        <v>0</v>
      </c>
    </row>
    <row r="319" spans="1:23" ht="15" customHeight="1" thickTop="1" x14ac:dyDescent="0.2">
      <c r="A319" s="327"/>
      <c r="B319" s="244"/>
      <c r="C319" s="236"/>
      <c r="D319" s="236"/>
      <c r="E319" s="236"/>
      <c r="F319" s="245"/>
      <c r="G319" s="262" t="s">
        <v>142</v>
      </c>
      <c r="H319" s="263"/>
      <c r="I319" s="264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6"/>
      <c r="W319" s="489"/>
    </row>
    <row r="320" spans="1:23" ht="15" customHeight="1" x14ac:dyDescent="0.2">
      <c r="A320" s="327"/>
      <c r="B320" s="251" t="s">
        <v>5</v>
      </c>
      <c r="C320" s="236"/>
      <c r="D320" s="832"/>
      <c r="E320" s="833"/>
      <c r="F320" s="246"/>
      <c r="G320" s="237" t="s">
        <v>64</v>
      </c>
      <c r="H320" s="253"/>
      <c r="I320" s="238"/>
      <c r="J320" s="623"/>
      <c r="K320" s="623"/>
      <c r="L320" s="623"/>
      <c r="M320" s="623"/>
      <c r="N320" s="623"/>
      <c r="O320" s="623"/>
      <c r="P320" s="623"/>
      <c r="Q320" s="623"/>
      <c r="R320" s="623"/>
      <c r="S320" s="623"/>
      <c r="T320" s="623"/>
      <c r="U320" s="623"/>
      <c r="V320" s="248"/>
      <c r="W320" s="489"/>
    </row>
    <row r="321" spans="1:23" ht="15" customHeight="1" x14ac:dyDescent="0.2">
      <c r="A321" s="329">
        <f>IF($D323="Stundenanteil",1,0)</f>
        <v>0</v>
      </c>
      <c r="B321" s="251" t="s">
        <v>67</v>
      </c>
      <c r="C321" s="236"/>
      <c r="D321" s="832"/>
      <c r="E321" s="833"/>
      <c r="F321" s="246"/>
      <c r="G321" s="242" t="s">
        <v>114</v>
      </c>
      <c r="H321" s="254"/>
      <c r="I321" s="238"/>
      <c r="J321" s="249"/>
      <c r="K321" s="249"/>
      <c r="L321" s="249"/>
      <c r="M321" s="249"/>
      <c r="N321" s="249"/>
      <c r="O321" s="249"/>
      <c r="P321" s="249"/>
      <c r="Q321" s="249"/>
      <c r="R321" s="249"/>
      <c r="S321" s="249"/>
      <c r="T321" s="249"/>
      <c r="U321" s="249"/>
      <c r="V321" s="248"/>
      <c r="W321" s="489"/>
    </row>
    <row r="322" spans="1:23" ht="15" customHeight="1" x14ac:dyDescent="0.2">
      <c r="A322" s="329">
        <f>IF($D323="Stundenanteil",1,0)</f>
        <v>0</v>
      </c>
      <c r="B322" s="244"/>
      <c r="C322" s="236"/>
      <c r="D322" s="236"/>
      <c r="E322" s="236"/>
      <c r="F322" s="245"/>
      <c r="G322" s="239" t="s">
        <v>122</v>
      </c>
      <c r="H322" s="255"/>
      <c r="I322" s="270" t="s">
        <v>116</v>
      </c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565">
        <f t="shared" ref="V322:V327" si="129">SUMPRODUCT(ROUND(J322:U322,2))</f>
        <v>0</v>
      </c>
      <c r="W322" s="489"/>
    </row>
    <row r="323" spans="1:23" ht="15" customHeight="1" x14ac:dyDescent="0.2">
      <c r="A323" s="329">
        <f>IF($D323="Stundenanteil",1,0)</f>
        <v>0</v>
      </c>
      <c r="B323" s="251" t="s">
        <v>113</v>
      </c>
      <c r="C323" s="236"/>
      <c r="D323" s="832" t="s">
        <v>0</v>
      </c>
      <c r="E323" s="833"/>
      <c r="F323" s="246"/>
      <c r="G323" s="239" t="s">
        <v>128</v>
      </c>
      <c r="H323" s="257" t="s">
        <v>120</v>
      </c>
      <c r="I323" s="270" t="s">
        <v>116</v>
      </c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565">
        <f t="shared" si="129"/>
        <v>0</v>
      </c>
      <c r="W323" s="489"/>
    </row>
    <row r="324" spans="1:23" ht="15" customHeight="1" x14ac:dyDescent="0.2">
      <c r="A324" s="329">
        <f>IF($D323="Stundenanteil",1,0)</f>
        <v>0</v>
      </c>
      <c r="B324" s="244"/>
      <c r="C324" s="236"/>
      <c r="D324" s="236"/>
      <c r="E324" s="236"/>
      <c r="F324" s="245"/>
      <c r="G324" s="239"/>
      <c r="H324" s="257" t="s">
        <v>123</v>
      </c>
      <c r="I324" s="271" t="s">
        <v>116</v>
      </c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565">
        <f t="shared" si="129"/>
        <v>0</v>
      </c>
      <c r="W324" s="489"/>
    </row>
    <row r="325" spans="1:23" ht="15" hidden="1" customHeight="1" x14ac:dyDescent="0.2">
      <c r="A325" s="329"/>
      <c r="B325" s="244"/>
      <c r="C325" s="236"/>
      <c r="F325" s="245"/>
      <c r="G325" s="259" t="s">
        <v>125</v>
      </c>
      <c r="H325" s="260"/>
      <c r="I325" s="272" t="s">
        <v>116</v>
      </c>
      <c r="J325" s="261">
        <f>IF(ROUND(J322,2)-ROUND(J323,2)=0,0,ROUND(J324,2)/(ROUND(J322,2)-ROUND(J323,2))*ROUND(J323,2))</f>
        <v>0</v>
      </c>
      <c r="K325" s="261">
        <f t="shared" ref="K325:U325" si="130">IF(ROUND(K322,2)-ROUND(K323,2)=0,0,ROUND(K324,2)/(ROUND(K322,2)-ROUND(K323,2))*ROUND(K323,2))</f>
        <v>0</v>
      </c>
      <c r="L325" s="261">
        <f t="shared" si="130"/>
        <v>0</v>
      </c>
      <c r="M325" s="261">
        <f t="shared" si="130"/>
        <v>0</v>
      </c>
      <c r="N325" s="261">
        <f t="shared" si="130"/>
        <v>0</v>
      </c>
      <c r="O325" s="261">
        <f t="shared" si="130"/>
        <v>0</v>
      </c>
      <c r="P325" s="261">
        <f t="shared" si="130"/>
        <v>0</v>
      </c>
      <c r="Q325" s="261">
        <f t="shared" si="130"/>
        <v>0</v>
      </c>
      <c r="R325" s="261">
        <f t="shared" si="130"/>
        <v>0</v>
      </c>
      <c r="S325" s="261">
        <f t="shared" si="130"/>
        <v>0</v>
      </c>
      <c r="T325" s="261">
        <f t="shared" si="130"/>
        <v>0</v>
      </c>
      <c r="U325" s="261">
        <f t="shared" si="130"/>
        <v>0</v>
      </c>
      <c r="V325" s="269">
        <f t="shared" si="129"/>
        <v>0</v>
      </c>
      <c r="W325" s="489"/>
    </row>
    <row r="326" spans="1:23" ht="15" hidden="1" customHeight="1" x14ac:dyDescent="0.2">
      <c r="A326" s="329"/>
      <c r="B326" s="244"/>
      <c r="C326" s="236"/>
      <c r="F326" s="245"/>
      <c r="G326" s="259" t="s">
        <v>126</v>
      </c>
      <c r="H326" s="260"/>
      <c r="I326" s="272" t="s">
        <v>116</v>
      </c>
      <c r="J326" s="261">
        <f>(ROUND(J324,2)+ROUND(J325,10))*ROUND($E332,0)/($I$6-ROUND($E332,0))</f>
        <v>0</v>
      </c>
      <c r="K326" s="261">
        <f t="shared" ref="K326:U326" si="131">(ROUND(K324,2)+ROUND(K325,10))*ROUND($E332,0)/($I$6-ROUND($E332,0))</f>
        <v>0</v>
      </c>
      <c r="L326" s="261">
        <f t="shared" si="131"/>
        <v>0</v>
      </c>
      <c r="M326" s="261">
        <f t="shared" si="131"/>
        <v>0</v>
      </c>
      <c r="N326" s="261">
        <f t="shared" si="131"/>
        <v>0</v>
      </c>
      <c r="O326" s="261">
        <f t="shared" si="131"/>
        <v>0</v>
      </c>
      <c r="P326" s="261">
        <f t="shared" si="131"/>
        <v>0</v>
      </c>
      <c r="Q326" s="261">
        <f t="shared" si="131"/>
        <v>0</v>
      </c>
      <c r="R326" s="261">
        <f t="shared" si="131"/>
        <v>0</v>
      </c>
      <c r="S326" s="261">
        <f t="shared" si="131"/>
        <v>0</v>
      </c>
      <c r="T326" s="261">
        <f t="shared" si="131"/>
        <v>0</v>
      </c>
      <c r="U326" s="261">
        <f t="shared" si="131"/>
        <v>0</v>
      </c>
      <c r="V326" s="269">
        <f t="shared" si="129"/>
        <v>0</v>
      </c>
      <c r="W326" s="489"/>
    </row>
    <row r="327" spans="1:23" ht="15" hidden="1" customHeight="1" x14ac:dyDescent="0.2">
      <c r="A327" s="329"/>
      <c r="B327" s="244"/>
      <c r="C327" s="236"/>
      <c r="D327" s="236"/>
      <c r="E327" s="236"/>
      <c r="F327" s="245"/>
      <c r="G327" s="259" t="s">
        <v>127</v>
      </c>
      <c r="H327" s="260"/>
      <c r="I327" s="272" t="s">
        <v>116</v>
      </c>
      <c r="J327" s="261">
        <f>ROUND(J324,2)+ROUND(J325,10)+ROUND(J326,10)</f>
        <v>0</v>
      </c>
      <c r="K327" s="261">
        <f t="shared" ref="K327:U327" si="132">ROUND(K324,2)+ROUND(K325,10)+ROUND(K326,10)</f>
        <v>0</v>
      </c>
      <c r="L327" s="261">
        <f t="shared" si="132"/>
        <v>0</v>
      </c>
      <c r="M327" s="261">
        <f t="shared" si="132"/>
        <v>0</v>
      </c>
      <c r="N327" s="261">
        <f t="shared" si="132"/>
        <v>0</v>
      </c>
      <c r="O327" s="261">
        <f t="shared" si="132"/>
        <v>0</v>
      </c>
      <c r="P327" s="261">
        <f t="shared" si="132"/>
        <v>0</v>
      </c>
      <c r="Q327" s="261">
        <f t="shared" si="132"/>
        <v>0</v>
      </c>
      <c r="R327" s="261">
        <f t="shared" si="132"/>
        <v>0</v>
      </c>
      <c r="S327" s="261">
        <f t="shared" si="132"/>
        <v>0</v>
      </c>
      <c r="T327" s="261">
        <f t="shared" si="132"/>
        <v>0</v>
      </c>
      <c r="U327" s="261">
        <f t="shared" si="132"/>
        <v>0</v>
      </c>
      <c r="V327" s="269">
        <f t="shared" si="129"/>
        <v>0</v>
      </c>
      <c r="W327" s="489"/>
    </row>
    <row r="328" spans="1:23" ht="15" customHeight="1" x14ac:dyDescent="0.2">
      <c r="A328" s="327"/>
      <c r="B328" s="251" t="s">
        <v>124</v>
      </c>
      <c r="C328" s="236"/>
      <c r="D328" s="236"/>
      <c r="E328" s="236"/>
      <c r="F328" s="245"/>
      <c r="G328" s="275" t="str">
        <f>IF(D323="Stundenanteil","Errechneter Stellenanteil",IF(D323="Stellenanteil","Stellenanteil:",""))</f>
        <v/>
      </c>
      <c r="H328" s="258"/>
      <c r="I328" s="240"/>
      <c r="J328" s="624">
        <f t="shared" ref="J328:U328" si="133">IF(AND($D323="Stellenanteil",$E333&gt;0,J330&gt;0),ROUND($E333,4),IF(AND($D323="Stundenanteil",J322&gt;0),ROUND(J327/ROUND(J322,2),4),0))</f>
        <v>0</v>
      </c>
      <c r="K328" s="624">
        <f t="shared" si="133"/>
        <v>0</v>
      </c>
      <c r="L328" s="624">
        <f t="shared" si="133"/>
        <v>0</v>
      </c>
      <c r="M328" s="624">
        <f t="shared" si="133"/>
        <v>0</v>
      </c>
      <c r="N328" s="624">
        <f t="shared" si="133"/>
        <v>0</v>
      </c>
      <c r="O328" s="624">
        <f t="shared" si="133"/>
        <v>0</v>
      </c>
      <c r="P328" s="624">
        <f t="shared" si="133"/>
        <v>0</v>
      </c>
      <c r="Q328" s="624">
        <f t="shared" si="133"/>
        <v>0</v>
      </c>
      <c r="R328" s="624">
        <f t="shared" si="133"/>
        <v>0</v>
      </c>
      <c r="S328" s="624">
        <f t="shared" si="133"/>
        <v>0</v>
      </c>
      <c r="T328" s="624">
        <f t="shared" si="133"/>
        <v>0</v>
      </c>
      <c r="U328" s="624">
        <f t="shared" si="133"/>
        <v>0</v>
      </c>
      <c r="V328" s="625"/>
      <c r="W328" s="489"/>
    </row>
    <row r="329" spans="1:23" ht="15" customHeight="1" x14ac:dyDescent="0.2">
      <c r="A329" s="327"/>
      <c r="B329" s="244"/>
      <c r="C329" s="243" t="s">
        <v>134</v>
      </c>
      <c r="E329" s="326"/>
      <c r="F329" s="245"/>
      <c r="G329" s="242" t="s">
        <v>117</v>
      </c>
      <c r="H329" s="254"/>
      <c r="I329" s="238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49"/>
      <c r="U329" s="249"/>
      <c r="V329" s="248"/>
      <c r="W329" s="489"/>
    </row>
    <row r="330" spans="1:23" ht="15" customHeight="1" x14ac:dyDescent="0.2">
      <c r="A330" s="327"/>
      <c r="B330" s="244"/>
      <c r="F330" s="247"/>
      <c r="G330" s="241" t="s">
        <v>267</v>
      </c>
      <c r="H330" s="256"/>
      <c r="I330" s="273" t="s">
        <v>30</v>
      </c>
      <c r="J330" s="276"/>
      <c r="K330" s="276"/>
      <c r="L330" s="276"/>
      <c r="M330" s="276"/>
      <c r="N330" s="276"/>
      <c r="O330" s="276"/>
      <c r="P330" s="276"/>
      <c r="Q330" s="276"/>
      <c r="R330" s="276"/>
      <c r="S330" s="276"/>
      <c r="T330" s="276"/>
      <c r="U330" s="276"/>
      <c r="V330" s="565">
        <f>SUMPRODUCT(ROUND(J330:U330,2))</f>
        <v>0</v>
      </c>
      <c r="W330" s="489"/>
    </row>
    <row r="331" spans="1:23" ht="15" customHeight="1" x14ac:dyDescent="0.2">
      <c r="A331" s="329">
        <f>IF($D323="Stundenanteil",1,0)</f>
        <v>0</v>
      </c>
      <c r="B331" s="244"/>
      <c r="C331" s="243" t="str">
        <f>IF(D323="Stundenanteil","wöchentliche Arbeitszeit (in h):","")</f>
        <v/>
      </c>
      <c r="D331" s="236"/>
      <c r="E331" s="340"/>
      <c r="F331" s="247"/>
      <c r="G331" s="239" t="s">
        <v>289</v>
      </c>
      <c r="H331" s="255"/>
      <c r="I331" s="273" t="s">
        <v>30</v>
      </c>
      <c r="J331" s="276"/>
      <c r="K331" s="276"/>
      <c r="L331" s="276"/>
      <c r="M331" s="276"/>
      <c r="N331" s="276"/>
      <c r="O331" s="276"/>
      <c r="P331" s="276"/>
      <c r="Q331" s="276"/>
      <c r="R331" s="276"/>
      <c r="S331" s="276"/>
      <c r="T331" s="276"/>
      <c r="U331" s="276"/>
      <c r="V331" s="565">
        <f>SUMPRODUCT(ROUND(J331:U331,2))</f>
        <v>0</v>
      </c>
      <c r="W331" s="489"/>
    </row>
    <row r="332" spans="1:23" ht="15" customHeight="1" x14ac:dyDescent="0.2">
      <c r="A332" s="329">
        <f>IF($D323="Stundenanteil",1,0)</f>
        <v>0</v>
      </c>
      <c r="B332" s="244"/>
      <c r="C332" s="243" t="str">
        <f>IF(D323="Stundenanteil","Urlaubsanspruch (in AT):","")</f>
        <v/>
      </c>
      <c r="D332" s="236"/>
      <c r="E332" s="341"/>
      <c r="F332" s="247"/>
      <c r="G332" s="239"/>
      <c r="H332" s="255"/>
      <c r="I332" s="273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0"/>
      <c r="W332" s="489"/>
    </row>
    <row r="333" spans="1:23" ht="15" customHeight="1" x14ac:dyDescent="0.2">
      <c r="A333" s="329">
        <f>IF($D323="Stellenanteil",1,0)</f>
        <v>0</v>
      </c>
      <c r="B333" s="244"/>
      <c r="C333" s="243" t="str">
        <f>IF(D323="Stellenanteil","Stellenanteil (in %):","")</f>
        <v/>
      </c>
      <c r="D333" s="236"/>
      <c r="E333" s="274"/>
      <c r="F333" s="245"/>
      <c r="G333" s="242" t="s">
        <v>121</v>
      </c>
      <c r="H333" s="254"/>
      <c r="I333" s="238"/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  <c r="T333" s="249"/>
      <c r="U333" s="249"/>
      <c r="V333" s="248"/>
      <c r="W333" s="489"/>
    </row>
    <row r="334" spans="1:23" ht="15" customHeight="1" x14ac:dyDescent="0.2">
      <c r="A334" s="327"/>
      <c r="B334" s="244"/>
      <c r="F334" s="245"/>
      <c r="G334" s="241" t="s">
        <v>119</v>
      </c>
      <c r="H334" s="256"/>
      <c r="I334" s="273" t="s">
        <v>30</v>
      </c>
      <c r="J334" s="563">
        <f>ROUND(ROUND(J330,2)*J328,2)</f>
        <v>0</v>
      </c>
      <c r="K334" s="563">
        <f t="shared" ref="K334:U334" si="134">ROUND(ROUND(K330,2)*K328,2)</f>
        <v>0</v>
      </c>
      <c r="L334" s="563">
        <f t="shared" si="134"/>
        <v>0</v>
      </c>
      <c r="M334" s="563">
        <f t="shared" si="134"/>
        <v>0</v>
      </c>
      <c r="N334" s="563">
        <f t="shared" si="134"/>
        <v>0</v>
      </c>
      <c r="O334" s="563">
        <f t="shared" si="134"/>
        <v>0</v>
      </c>
      <c r="P334" s="563">
        <f t="shared" si="134"/>
        <v>0</v>
      </c>
      <c r="Q334" s="563">
        <f t="shared" si="134"/>
        <v>0</v>
      </c>
      <c r="R334" s="563">
        <f t="shared" si="134"/>
        <v>0</v>
      </c>
      <c r="S334" s="563">
        <f t="shared" si="134"/>
        <v>0</v>
      </c>
      <c r="T334" s="563">
        <f t="shared" si="134"/>
        <v>0</v>
      </c>
      <c r="U334" s="563">
        <f t="shared" si="134"/>
        <v>0</v>
      </c>
      <c r="V334" s="565">
        <f>SUMPRODUCT(ROUND(J334:U334,2))</f>
        <v>0</v>
      </c>
      <c r="W334" s="489"/>
    </row>
    <row r="335" spans="1:23" ht="15" customHeight="1" x14ac:dyDescent="0.2">
      <c r="A335" s="327"/>
      <c r="B335" s="244"/>
      <c r="F335" s="245"/>
      <c r="G335" s="239" t="s">
        <v>290</v>
      </c>
      <c r="H335" s="255"/>
      <c r="I335" s="273" t="s">
        <v>30</v>
      </c>
      <c r="J335" s="563">
        <f>ROUND(ROUND(J331,2)*J328,2)</f>
        <v>0</v>
      </c>
      <c r="K335" s="563">
        <f t="shared" ref="K335:U335" si="135">ROUND(ROUND(K331,2)*K328,2)</f>
        <v>0</v>
      </c>
      <c r="L335" s="563">
        <f t="shared" si="135"/>
        <v>0</v>
      </c>
      <c r="M335" s="563">
        <f t="shared" si="135"/>
        <v>0</v>
      </c>
      <c r="N335" s="563">
        <f t="shared" si="135"/>
        <v>0</v>
      </c>
      <c r="O335" s="563">
        <f t="shared" si="135"/>
        <v>0</v>
      </c>
      <c r="P335" s="563">
        <f t="shared" si="135"/>
        <v>0</v>
      </c>
      <c r="Q335" s="563">
        <f t="shared" si="135"/>
        <v>0</v>
      </c>
      <c r="R335" s="563">
        <f t="shared" si="135"/>
        <v>0</v>
      </c>
      <c r="S335" s="563">
        <f t="shared" si="135"/>
        <v>0</v>
      </c>
      <c r="T335" s="563">
        <f t="shared" si="135"/>
        <v>0</v>
      </c>
      <c r="U335" s="563">
        <f t="shared" si="135"/>
        <v>0</v>
      </c>
      <c r="V335" s="565">
        <f>SUMPRODUCT(ROUND(J335:U335,2))</f>
        <v>0</v>
      </c>
      <c r="W335" s="489"/>
    </row>
    <row r="336" spans="1:23" ht="15" customHeight="1" thickBot="1" x14ac:dyDescent="0.25">
      <c r="A336" s="327"/>
      <c r="B336" s="278"/>
      <c r="C336" s="279"/>
      <c r="D336" s="279"/>
      <c r="E336" s="279"/>
      <c r="F336" s="280"/>
      <c r="G336" s="539" t="str">
        <f>$P$26</f>
        <v>Pauschale für Sozialabgaben inkl. Berufsgenossenschaft</v>
      </c>
      <c r="H336" s="540"/>
      <c r="I336" s="541" t="s">
        <v>30</v>
      </c>
      <c r="J336" s="564">
        <f>ROUND(J335*$U$26,2)</f>
        <v>0</v>
      </c>
      <c r="K336" s="564">
        <f t="shared" ref="K336:U336" si="136">ROUND(K335*$U$26,2)</f>
        <v>0</v>
      </c>
      <c r="L336" s="564">
        <f t="shared" si="136"/>
        <v>0</v>
      </c>
      <c r="M336" s="564">
        <f t="shared" si="136"/>
        <v>0</v>
      </c>
      <c r="N336" s="564">
        <f t="shared" si="136"/>
        <v>0</v>
      </c>
      <c r="O336" s="564">
        <f t="shared" si="136"/>
        <v>0</v>
      </c>
      <c r="P336" s="564">
        <f t="shared" si="136"/>
        <v>0</v>
      </c>
      <c r="Q336" s="564">
        <f t="shared" si="136"/>
        <v>0</v>
      </c>
      <c r="R336" s="564">
        <f t="shared" si="136"/>
        <v>0</v>
      </c>
      <c r="S336" s="564">
        <f t="shared" si="136"/>
        <v>0</v>
      </c>
      <c r="T336" s="564">
        <f t="shared" si="136"/>
        <v>0</v>
      </c>
      <c r="U336" s="564">
        <f t="shared" si="136"/>
        <v>0</v>
      </c>
      <c r="V336" s="566">
        <f>SUMPRODUCT(ROUND(J336:U336,2))</f>
        <v>0</v>
      </c>
      <c r="W336" s="489">
        <f>IF(COUNTIF(V319:V336,"&gt;0")&gt;0,1,0)</f>
        <v>0</v>
      </c>
    </row>
    <row r="337" spans="1:23" ht="15" customHeight="1" thickTop="1" x14ac:dyDescent="0.2">
      <c r="A337" s="327"/>
      <c r="B337" s="244"/>
      <c r="C337" s="236"/>
      <c r="D337" s="236"/>
      <c r="E337" s="236"/>
      <c r="F337" s="245"/>
      <c r="G337" s="262" t="s">
        <v>142</v>
      </c>
      <c r="H337" s="263"/>
      <c r="I337" s="264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65"/>
      <c r="U337" s="265"/>
      <c r="V337" s="266"/>
      <c r="W337" s="489"/>
    </row>
    <row r="338" spans="1:23" ht="15" customHeight="1" x14ac:dyDescent="0.2">
      <c r="A338" s="327"/>
      <c r="B338" s="251" t="s">
        <v>5</v>
      </c>
      <c r="C338" s="236"/>
      <c r="D338" s="832"/>
      <c r="E338" s="833"/>
      <c r="F338" s="246"/>
      <c r="G338" s="237" t="s">
        <v>64</v>
      </c>
      <c r="H338" s="253"/>
      <c r="I338" s="238"/>
      <c r="J338" s="623"/>
      <c r="K338" s="623"/>
      <c r="L338" s="623"/>
      <c r="M338" s="623"/>
      <c r="N338" s="623"/>
      <c r="O338" s="623"/>
      <c r="P338" s="623"/>
      <c r="Q338" s="623"/>
      <c r="R338" s="623"/>
      <c r="S338" s="623"/>
      <c r="T338" s="623"/>
      <c r="U338" s="623"/>
      <c r="V338" s="248"/>
      <c r="W338" s="489"/>
    </row>
    <row r="339" spans="1:23" ht="15" customHeight="1" x14ac:dyDescent="0.2">
      <c r="A339" s="329">
        <f>IF($D341="Stundenanteil",1,0)</f>
        <v>0</v>
      </c>
      <c r="B339" s="251" t="s">
        <v>67</v>
      </c>
      <c r="C339" s="236"/>
      <c r="D339" s="832"/>
      <c r="E339" s="833"/>
      <c r="F339" s="246"/>
      <c r="G339" s="242" t="s">
        <v>114</v>
      </c>
      <c r="H339" s="254"/>
      <c r="I339" s="238"/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  <c r="T339" s="249"/>
      <c r="U339" s="249"/>
      <c r="V339" s="248"/>
      <c r="W339" s="489"/>
    </row>
    <row r="340" spans="1:23" ht="15" customHeight="1" x14ac:dyDescent="0.2">
      <c r="A340" s="329">
        <f>IF($D341="Stundenanteil",1,0)</f>
        <v>0</v>
      </c>
      <c r="B340" s="244"/>
      <c r="C340" s="236"/>
      <c r="D340" s="236"/>
      <c r="E340" s="236"/>
      <c r="F340" s="245"/>
      <c r="G340" s="239" t="s">
        <v>122</v>
      </c>
      <c r="H340" s="255"/>
      <c r="I340" s="270" t="s">
        <v>116</v>
      </c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565">
        <f t="shared" ref="V340:V345" si="137">SUMPRODUCT(ROUND(J340:U340,2))</f>
        <v>0</v>
      </c>
      <c r="W340" s="489"/>
    </row>
    <row r="341" spans="1:23" ht="15" customHeight="1" x14ac:dyDescent="0.2">
      <c r="A341" s="329">
        <f>IF($D341="Stundenanteil",1,0)</f>
        <v>0</v>
      </c>
      <c r="B341" s="251" t="s">
        <v>113</v>
      </c>
      <c r="C341" s="236"/>
      <c r="D341" s="832" t="s">
        <v>0</v>
      </c>
      <c r="E341" s="833"/>
      <c r="F341" s="246"/>
      <c r="G341" s="239" t="s">
        <v>128</v>
      </c>
      <c r="H341" s="257" t="s">
        <v>120</v>
      </c>
      <c r="I341" s="270" t="s">
        <v>116</v>
      </c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565">
        <f t="shared" si="137"/>
        <v>0</v>
      </c>
      <c r="W341" s="489"/>
    </row>
    <row r="342" spans="1:23" ht="15" customHeight="1" x14ac:dyDescent="0.2">
      <c r="A342" s="329">
        <f>IF($D341="Stundenanteil",1,0)</f>
        <v>0</v>
      </c>
      <c r="B342" s="244"/>
      <c r="C342" s="236"/>
      <c r="D342" s="236"/>
      <c r="E342" s="236"/>
      <c r="F342" s="245"/>
      <c r="G342" s="239"/>
      <c r="H342" s="257" t="s">
        <v>123</v>
      </c>
      <c r="I342" s="271" t="s">
        <v>116</v>
      </c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565">
        <f t="shared" si="137"/>
        <v>0</v>
      </c>
      <c r="W342" s="489"/>
    </row>
    <row r="343" spans="1:23" ht="15" hidden="1" customHeight="1" x14ac:dyDescent="0.2">
      <c r="A343" s="329"/>
      <c r="B343" s="244"/>
      <c r="C343" s="236"/>
      <c r="F343" s="245"/>
      <c r="G343" s="259" t="s">
        <v>125</v>
      </c>
      <c r="H343" s="260"/>
      <c r="I343" s="272" t="s">
        <v>116</v>
      </c>
      <c r="J343" s="261">
        <f>IF(ROUND(J340,2)-ROUND(J341,2)=0,0,ROUND(J342,2)/(ROUND(J340,2)-ROUND(J341,2))*ROUND(J341,2))</f>
        <v>0</v>
      </c>
      <c r="K343" s="261">
        <f t="shared" ref="K343:U343" si="138">IF(ROUND(K340,2)-ROUND(K341,2)=0,0,ROUND(K342,2)/(ROUND(K340,2)-ROUND(K341,2))*ROUND(K341,2))</f>
        <v>0</v>
      </c>
      <c r="L343" s="261">
        <f t="shared" si="138"/>
        <v>0</v>
      </c>
      <c r="M343" s="261">
        <f t="shared" si="138"/>
        <v>0</v>
      </c>
      <c r="N343" s="261">
        <f t="shared" si="138"/>
        <v>0</v>
      </c>
      <c r="O343" s="261">
        <f t="shared" si="138"/>
        <v>0</v>
      </c>
      <c r="P343" s="261">
        <f t="shared" si="138"/>
        <v>0</v>
      </c>
      <c r="Q343" s="261">
        <f t="shared" si="138"/>
        <v>0</v>
      </c>
      <c r="R343" s="261">
        <f t="shared" si="138"/>
        <v>0</v>
      </c>
      <c r="S343" s="261">
        <f t="shared" si="138"/>
        <v>0</v>
      </c>
      <c r="T343" s="261">
        <f t="shared" si="138"/>
        <v>0</v>
      </c>
      <c r="U343" s="261">
        <f t="shared" si="138"/>
        <v>0</v>
      </c>
      <c r="V343" s="269">
        <f t="shared" si="137"/>
        <v>0</v>
      </c>
      <c r="W343" s="489"/>
    </row>
    <row r="344" spans="1:23" ht="15" hidden="1" customHeight="1" x14ac:dyDescent="0.2">
      <c r="A344" s="329"/>
      <c r="B344" s="244"/>
      <c r="C344" s="236"/>
      <c r="F344" s="245"/>
      <c r="G344" s="259" t="s">
        <v>126</v>
      </c>
      <c r="H344" s="260"/>
      <c r="I344" s="272" t="s">
        <v>116</v>
      </c>
      <c r="J344" s="261">
        <f>(ROUND(J342,2)+ROUND(J343,10))*ROUND($E350,0)/($I$6-ROUND($E350,0))</f>
        <v>0</v>
      </c>
      <c r="K344" s="261">
        <f t="shared" ref="K344:U344" si="139">(ROUND(K342,2)+ROUND(K343,10))*ROUND($E350,0)/($I$6-ROUND($E350,0))</f>
        <v>0</v>
      </c>
      <c r="L344" s="261">
        <f t="shared" si="139"/>
        <v>0</v>
      </c>
      <c r="M344" s="261">
        <f t="shared" si="139"/>
        <v>0</v>
      </c>
      <c r="N344" s="261">
        <f t="shared" si="139"/>
        <v>0</v>
      </c>
      <c r="O344" s="261">
        <f t="shared" si="139"/>
        <v>0</v>
      </c>
      <c r="P344" s="261">
        <f t="shared" si="139"/>
        <v>0</v>
      </c>
      <c r="Q344" s="261">
        <f t="shared" si="139"/>
        <v>0</v>
      </c>
      <c r="R344" s="261">
        <f t="shared" si="139"/>
        <v>0</v>
      </c>
      <c r="S344" s="261">
        <f t="shared" si="139"/>
        <v>0</v>
      </c>
      <c r="T344" s="261">
        <f t="shared" si="139"/>
        <v>0</v>
      </c>
      <c r="U344" s="261">
        <f t="shared" si="139"/>
        <v>0</v>
      </c>
      <c r="V344" s="269">
        <f t="shared" si="137"/>
        <v>0</v>
      </c>
      <c r="W344" s="489"/>
    </row>
    <row r="345" spans="1:23" ht="15" hidden="1" customHeight="1" x14ac:dyDescent="0.2">
      <c r="A345" s="329"/>
      <c r="B345" s="244"/>
      <c r="C345" s="236"/>
      <c r="D345" s="236"/>
      <c r="E345" s="236"/>
      <c r="F345" s="245"/>
      <c r="G345" s="259" t="s">
        <v>127</v>
      </c>
      <c r="H345" s="260"/>
      <c r="I345" s="272" t="s">
        <v>116</v>
      </c>
      <c r="J345" s="261">
        <f>ROUND(J342,2)+ROUND(J343,10)+ROUND(J344,10)</f>
        <v>0</v>
      </c>
      <c r="K345" s="261">
        <f t="shared" ref="K345:U345" si="140">ROUND(K342,2)+ROUND(K343,10)+ROUND(K344,10)</f>
        <v>0</v>
      </c>
      <c r="L345" s="261">
        <f t="shared" si="140"/>
        <v>0</v>
      </c>
      <c r="M345" s="261">
        <f t="shared" si="140"/>
        <v>0</v>
      </c>
      <c r="N345" s="261">
        <f t="shared" si="140"/>
        <v>0</v>
      </c>
      <c r="O345" s="261">
        <f t="shared" si="140"/>
        <v>0</v>
      </c>
      <c r="P345" s="261">
        <f t="shared" si="140"/>
        <v>0</v>
      </c>
      <c r="Q345" s="261">
        <f t="shared" si="140"/>
        <v>0</v>
      </c>
      <c r="R345" s="261">
        <f t="shared" si="140"/>
        <v>0</v>
      </c>
      <c r="S345" s="261">
        <f t="shared" si="140"/>
        <v>0</v>
      </c>
      <c r="T345" s="261">
        <f t="shared" si="140"/>
        <v>0</v>
      </c>
      <c r="U345" s="261">
        <f t="shared" si="140"/>
        <v>0</v>
      </c>
      <c r="V345" s="269">
        <f t="shared" si="137"/>
        <v>0</v>
      </c>
      <c r="W345" s="489"/>
    </row>
    <row r="346" spans="1:23" ht="15" customHeight="1" x14ac:dyDescent="0.2">
      <c r="A346" s="327"/>
      <c r="B346" s="251" t="s">
        <v>124</v>
      </c>
      <c r="C346" s="236"/>
      <c r="D346" s="236"/>
      <c r="E346" s="236"/>
      <c r="F346" s="245"/>
      <c r="G346" s="275" t="str">
        <f>IF(D341="Stundenanteil","Errechneter Stellenanteil",IF(D341="Stellenanteil","Stellenanteil:",""))</f>
        <v/>
      </c>
      <c r="H346" s="258"/>
      <c r="I346" s="240"/>
      <c r="J346" s="624">
        <f t="shared" ref="J346:U346" si="141">IF(AND($D341="Stellenanteil",$E351&gt;0,J348&gt;0),ROUND($E351,4),IF(AND($D341="Stundenanteil",J340&gt;0),ROUND(J345/ROUND(J340,2),4),0))</f>
        <v>0</v>
      </c>
      <c r="K346" s="624">
        <f t="shared" si="141"/>
        <v>0</v>
      </c>
      <c r="L346" s="624">
        <f t="shared" si="141"/>
        <v>0</v>
      </c>
      <c r="M346" s="624">
        <f t="shared" si="141"/>
        <v>0</v>
      </c>
      <c r="N346" s="624">
        <f t="shared" si="141"/>
        <v>0</v>
      </c>
      <c r="O346" s="624">
        <f t="shared" si="141"/>
        <v>0</v>
      </c>
      <c r="P346" s="624">
        <f t="shared" si="141"/>
        <v>0</v>
      </c>
      <c r="Q346" s="624">
        <f t="shared" si="141"/>
        <v>0</v>
      </c>
      <c r="R346" s="624">
        <f t="shared" si="141"/>
        <v>0</v>
      </c>
      <c r="S346" s="624">
        <f t="shared" si="141"/>
        <v>0</v>
      </c>
      <c r="T346" s="624">
        <f t="shared" si="141"/>
        <v>0</v>
      </c>
      <c r="U346" s="624">
        <f t="shared" si="141"/>
        <v>0</v>
      </c>
      <c r="V346" s="625"/>
      <c r="W346" s="489"/>
    </row>
    <row r="347" spans="1:23" ht="15" customHeight="1" x14ac:dyDescent="0.2">
      <c r="A347" s="327"/>
      <c r="B347" s="244"/>
      <c r="C347" s="243" t="s">
        <v>134</v>
      </c>
      <c r="E347" s="326"/>
      <c r="F347" s="245"/>
      <c r="G347" s="242" t="s">
        <v>117</v>
      </c>
      <c r="H347" s="254"/>
      <c r="I347" s="238"/>
      <c r="J347" s="249"/>
      <c r="K347" s="249"/>
      <c r="L347" s="249"/>
      <c r="M347" s="249"/>
      <c r="N347" s="249"/>
      <c r="O347" s="249"/>
      <c r="P347" s="249"/>
      <c r="Q347" s="249"/>
      <c r="R347" s="249"/>
      <c r="S347" s="249"/>
      <c r="T347" s="249"/>
      <c r="U347" s="249"/>
      <c r="V347" s="248"/>
      <c r="W347" s="489"/>
    </row>
    <row r="348" spans="1:23" ht="15" customHeight="1" x14ac:dyDescent="0.2">
      <c r="A348" s="327"/>
      <c r="B348" s="244"/>
      <c r="F348" s="247"/>
      <c r="G348" s="241" t="s">
        <v>267</v>
      </c>
      <c r="H348" s="256"/>
      <c r="I348" s="273" t="s">
        <v>30</v>
      </c>
      <c r="J348" s="276"/>
      <c r="K348" s="276"/>
      <c r="L348" s="276"/>
      <c r="M348" s="276"/>
      <c r="N348" s="276"/>
      <c r="O348" s="276"/>
      <c r="P348" s="276"/>
      <c r="Q348" s="276"/>
      <c r="R348" s="276"/>
      <c r="S348" s="276"/>
      <c r="T348" s="276"/>
      <c r="U348" s="276"/>
      <c r="V348" s="565">
        <f>SUMPRODUCT(ROUND(J348:U348,2))</f>
        <v>0</v>
      </c>
      <c r="W348" s="489"/>
    </row>
    <row r="349" spans="1:23" ht="15" customHeight="1" x14ac:dyDescent="0.2">
      <c r="A349" s="329">
        <f>IF($D341="Stundenanteil",1,0)</f>
        <v>0</v>
      </c>
      <c r="B349" s="244"/>
      <c r="C349" s="243" t="str">
        <f>IF(D341="Stundenanteil","wöchentliche Arbeitszeit (in h):","")</f>
        <v/>
      </c>
      <c r="D349" s="236"/>
      <c r="E349" s="340"/>
      <c r="F349" s="247"/>
      <c r="G349" s="239" t="s">
        <v>289</v>
      </c>
      <c r="H349" s="255"/>
      <c r="I349" s="273" t="s">
        <v>30</v>
      </c>
      <c r="J349" s="276"/>
      <c r="K349" s="276"/>
      <c r="L349" s="276"/>
      <c r="M349" s="276"/>
      <c r="N349" s="276"/>
      <c r="O349" s="276"/>
      <c r="P349" s="276"/>
      <c r="Q349" s="276"/>
      <c r="R349" s="276"/>
      <c r="S349" s="276"/>
      <c r="T349" s="276"/>
      <c r="U349" s="276"/>
      <c r="V349" s="565">
        <f>SUMPRODUCT(ROUND(J349:U349,2))</f>
        <v>0</v>
      </c>
      <c r="W349" s="489"/>
    </row>
    <row r="350" spans="1:23" ht="15" customHeight="1" x14ac:dyDescent="0.2">
      <c r="A350" s="329">
        <f>IF($D341="Stundenanteil",1,0)</f>
        <v>0</v>
      </c>
      <c r="B350" s="244"/>
      <c r="C350" s="243" t="str">
        <f>IF(D341="Stundenanteil","Urlaubsanspruch (in AT):","")</f>
        <v/>
      </c>
      <c r="D350" s="236"/>
      <c r="E350" s="341"/>
      <c r="F350" s="247"/>
      <c r="G350" s="239"/>
      <c r="H350" s="255"/>
      <c r="I350" s="273"/>
      <c r="J350" s="252"/>
      <c r="K350" s="252"/>
      <c r="L350" s="252"/>
      <c r="M350" s="252"/>
      <c r="N350" s="252"/>
      <c r="O350" s="252"/>
      <c r="P350" s="252"/>
      <c r="Q350" s="252"/>
      <c r="R350" s="252"/>
      <c r="S350" s="252"/>
      <c r="T350" s="252"/>
      <c r="U350" s="252"/>
      <c r="V350" s="250"/>
      <c r="W350" s="489"/>
    </row>
    <row r="351" spans="1:23" ht="15" customHeight="1" x14ac:dyDescent="0.2">
      <c r="A351" s="329">
        <f>IF($D341="Stellenanteil",1,0)</f>
        <v>0</v>
      </c>
      <c r="B351" s="244"/>
      <c r="C351" s="243" t="str">
        <f>IF(D341="Stellenanteil","Stellenanteil (in %):","")</f>
        <v/>
      </c>
      <c r="D351" s="236"/>
      <c r="E351" s="274"/>
      <c r="F351" s="245"/>
      <c r="G351" s="242" t="s">
        <v>121</v>
      </c>
      <c r="H351" s="254"/>
      <c r="I351" s="238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8"/>
      <c r="W351" s="489"/>
    </row>
    <row r="352" spans="1:23" ht="15" customHeight="1" x14ac:dyDescent="0.2">
      <c r="A352" s="327"/>
      <c r="B352" s="244"/>
      <c r="F352" s="245"/>
      <c r="G352" s="241" t="s">
        <v>119</v>
      </c>
      <c r="H352" s="256"/>
      <c r="I352" s="273" t="s">
        <v>30</v>
      </c>
      <c r="J352" s="563">
        <f>ROUND(ROUND(J348,2)*J346,2)</f>
        <v>0</v>
      </c>
      <c r="K352" s="563">
        <f t="shared" ref="K352:U352" si="142">ROUND(ROUND(K348,2)*K346,2)</f>
        <v>0</v>
      </c>
      <c r="L352" s="563">
        <f t="shared" si="142"/>
        <v>0</v>
      </c>
      <c r="M352" s="563">
        <f t="shared" si="142"/>
        <v>0</v>
      </c>
      <c r="N352" s="563">
        <f t="shared" si="142"/>
        <v>0</v>
      </c>
      <c r="O352" s="563">
        <f t="shared" si="142"/>
        <v>0</v>
      </c>
      <c r="P352" s="563">
        <f t="shared" si="142"/>
        <v>0</v>
      </c>
      <c r="Q352" s="563">
        <f t="shared" si="142"/>
        <v>0</v>
      </c>
      <c r="R352" s="563">
        <f t="shared" si="142"/>
        <v>0</v>
      </c>
      <c r="S352" s="563">
        <f t="shared" si="142"/>
        <v>0</v>
      </c>
      <c r="T352" s="563">
        <f t="shared" si="142"/>
        <v>0</v>
      </c>
      <c r="U352" s="563">
        <f t="shared" si="142"/>
        <v>0</v>
      </c>
      <c r="V352" s="565">
        <f>SUMPRODUCT(ROUND(J352:U352,2))</f>
        <v>0</v>
      </c>
      <c r="W352" s="489"/>
    </row>
    <row r="353" spans="1:23" ht="15" customHeight="1" x14ac:dyDescent="0.2">
      <c r="A353" s="327"/>
      <c r="B353" s="244"/>
      <c r="F353" s="245"/>
      <c r="G353" s="239" t="s">
        <v>290</v>
      </c>
      <c r="H353" s="255"/>
      <c r="I353" s="273" t="s">
        <v>30</v>
      </c>
      <c r="J353" s="563">
        <f>ROUND(ROUND(J349,2)*J346,2)</f>
        <v>0</v>
      </c>
      <c r="K353" s="563">
        <f t="shared" ref="K353:U353" si="143">ROUND(ROUND(K349,2)*K346,2)</f>
        <v>0</v>
      </c>
      <c r="L353" s="563">
        <f t="shared" si="143"/>
        <v>0</v>
      </c>
      <c r="M353" s="563">
        <f t="shared" si="143"/>
        <v>0</v>
      </c>
      <c r="N353" s="563">
        <f t="shared" si="143"/>
        <v>0</v>
      </c>
      <c r="O353" s="563">
        <f t="shared" si="143"/>
        <v>0</v>
      </c>
      <c r="P353" s="563">
        <f t="shared" si="143"/>
        <v>0</v>
      </c>
      <c r="Q353" s="563">
        <f t="shared" si="143"/>
        <v>0</v>
      </c>
      <c r="R353" s="563">
        <f t="shared" si="143"/>
        <v>0</v>
      </c>
      <c r="S353" s="563">
        <f t="shared" si="143"/>
        <v>0</v>
      </c>
      <c r="T353" s="563">
        <f t="shared" si="143"/>
        <v>0</v>
      </c>
      <c r="U353" s="563">
        <f t="shared" si="143"/>
        <v>0</v>
      </c>
      <c r="V353" s="565">
        <f>SUMPRODUCT(ROUND(J353:U353,2))</f>
        <v>0</v>
      </c>
      <c r="W353" s="489"/>
    </row>
    <row r="354" spans="1:23" ht="15" customHeight="1" thickBot="1" x14ac:dyDescent="0.25">
      <c r="A354" s="327"/>
      <c r="B354" s="278"/>
      <c r="C354" s="279"/>
      <c r="D354" s="279"/>
      <c r="E354" s="279"/>
      <c r="F354" s="280"/>
      <c r="G354" s="539" t="str">
        <f>$P$26</f>
        <v>Pauschale für Sozialabgaben inkl. Berufsgenossenschaft</v>
      </c>
      <c r="H354" s="540"/>
      <c r="I354" s="541" t="s">
        <v>30</v>
      </c>
      <c r="J354" s="564">
        <f>ROUND(J353*$U$26,2)</f>
        <v>0</v>
      </c>
      <c r="K354" s="564">
        <f t="shared" ref="K354:U354" si="144">ROUND(K353*$U$26,2)</f>
        <v>0</v>
      </c>
      <c r="L354" s="564">
        <f t="shared" si="144"/>
        <v>0</v>
      </c>
      <c r="M354" s="564">
        <f t="shared" si="144"/>
        <v>0</v>
      </c>
      <c r="N354" s="564">
        <f t="shared" si="144"/>
        <v>0</v>
      </c>
      <c r="O354" s="564">
        <f t="shared" si="144"/>
        <v>0</v>
      </c>
      <c r="P354" s="564">
        <f t="shared" si="144"/>
        <v>0</v>
      </c>
      <c r="Q354" s="564">
        <f t="shared" si="144"/>
        <v>0</v>
      </c>
      <c r="R354" s="564">
        <f t="shared" si="144"/>
        <v>0</v>
      </c>
      <c r="S354" s="564">
        <f t="shared" si="144"/>
        <v>0</v>
      </c>
      <c r="T354" s="564">
        <f t="shared" si="144"/>
        <v>0</v>
      </c>
      <c r="U354" s="564">
        <f t="shared" si="144"/>
        <v>0</v>
      </c>
      <c r="V354" s="566">
        <f>SUMPRODUCT(ROUND(J354:U354,2))</f>
        <v>0</v>
      </c>
      <c r="W354" s="489">
        <f>IF(COUNTIF(V337:V354,"&gt;0")&gt;0,1,0)</f>
        <v>0</v>
      </c>
    </row>
    <row r="355" spans="1:23" ht="15" customHeight="1" thickTop="1" x14ac:dyDescent="0.2">
      <c r="A355" s="327"/>
      <c r="B355" s="244"/>
      <c r="C355" s="236"/>
      <c r="D355" s="236"/>
      <c r="E355" s="236"/>
      <c r="F355" s="245"/>
      <c r="G355" s="262" t="s">
        <v>142</v>
      </c>
      <c r="H355" s="263"/>
      <c r="I355" s="264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  <c r="T355" s="265"/>
      <c r="U355" s="265"/>
      <c r="V355" s="266"/>
      <c r="W355" s="489"/>
    </row>
    <row r="356" spans="1:23" ht="15" customHeight="1" x14ac:dyDescent="0.2">
      <c r="A356" s="327"/>
      <c r="B356" s="251" t="s">
        <v>5</v>
      </c>
      <c r="C356" s="236"/>
      <c r="D356" s="832"/>
      <c r="E356" s="833"/>
      <c r="F356" s="246"/>
      <c r="G356" s="237" t="s">
        <v>64</v>
      </c>
      <c r="H356" s="253"/>
      <c r="I356" s="238"/>
      <c r="J356" s="623"/>
      <c r="K356" s="623"/>
      <c r="L356" s="623"/>
      <c r="M356" s="623"/>
      <c r="N356" s="623"/>
      <c r="O356" s="623"/>
      <c r="P356" s="623"/>
      <c r="Q356" s="623"/>
      <c r="R356" s="623"/>
      <c r="S356" s="623"/>
      <c r="T356" s="623"/>
      <c r="U356" s="623"/>
      <c r="V356" s="248"/>
      <c r="W356" s="489"/>
    </row>
    <row r="357" spans="1:23" ht="15" customHeight="1" x14ac:dyDescent="0.2">
      <c r="A357" s="329">
        <f>IF($D359="Stundenanteil",1,0)</f>
        <v>0</v>
      </c>
      <c r="B357" s="251" t="s">
        <v>67</v>
      </c>
      <c r="C357" s="236"/>
      <c r="D357" s="832"/>
      <c r="E357" s="833"/>
      <c r="F357" s="246"/>
      <c r="G357" s="242" t="s">
        <v>114</v>
      </c>
      <c r="H357" s="254"/>
      <c r="I357" s="238"/>
      <c r="J357" s="249"/>
      <c r="K357" s="249"/>
      <c r="L357" s="249"/>
      <c r="M357" s="249"/>
      <c r="N357" s="249"/>
      <c r="O357" s="249"/>
      <c r="P357" s="249"/>
      <c r="Q357" s="249"/>
      <c r="R357" s="249"/>
      <c r="S357" s="249"/>
      <c r="T357" s="249"/>
      <c r="U357" s="249"/>
      <c r="V357" s="248"/>
      <c r="W357" s="489"/>
    </row>
    <row r="358" spans="1:23" ht="15" customHeight="1" x14ac:dyDescent="0.2">
      <c r="A358" s="329">
        <f>IF($D359="Stundenanteil",1,0)</f>
        <v>0</v>
      </c>
      <c r="B358" s="244"/>
      <c r="C358" s="236"/>
      <c r="D358" s="236"/>
      <c r="E358" s="236"/>
      <c r="F358" s="245"/>
      <c r="G358" s="239" t="s">
        <v>122</v>
      </c>
      <c r="H358" s="255"/>
      <c r="I358" s="270" t="s">
        <v>116</v>
      </c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565">
        <f t="shared" ref="V358:V363" si="145">SUMPRODUCT(ROUND(J358:U358,2))</f>
        <v>0</v>
      </c>
      <c r="W358" s="489"/>
    </row>
    <row r="359" spans="1:23" ht="15" customHeight="1" x14ac:dyDescent="0.2">
      <c r="A359" s="329">
        <f>IF($D359="Stundenanteil",1,0)</f>
        <v>0</v>
      </c>
      <c r="B359" s="251" t="s">
        <v>113</v>
      </c>
      <c r="C359" s="236"/>
      <c r="D359" s="832" t="s">
        <v>0</v>
      </c>
      <c r="E359" s="833"/>
      <c r="F359" s="246"/>
      <c r="G359" s="239" t="s">
        <v>128</v>
      </c>
      <c r="H359" s="257" t="s">
        <v>120</v>
      </c>
      <c r="I359" s="270" t="s">
        <v>116</v>
      </c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565">
        <f t="shared" si="145"/>
        <v>0</v>
      </c>
      <c r="W359" s="489"/>
    </row>
    <row r="360" spans="1:23" ht="15" customHeight="1" x14ac:dyDescent="0.2">
      <c r="A360" s="329">
        <f>IF($D359="Stundenanteil",1,0)</f>
        <v>0</v>
      </c>
      <c r="B360" s="244"/>
      <c r="C360" s="236"/>
      <c r="D360" s="236"/>
      <c r="E360" s="236"/>
      <c r="F360" s="245"/>
      <c r="G360" s="239"/>
      <c r="H360" s="257" t="s">
        <v>123</v>
      </c>
      <c r="I360" s="271" t="s">
        <v>116</v>
      </c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565">
        <f t="shared" si="145"/>
        <v>0</v>
      </c>
      <c r="W360" s="489"/>
    </row>
    <row r="361" spans="1:23" ht="15" hidden="1" customHeight="1" x14ac:dyDescent="0.2">
      <c r="A361" s="329"/>
      <c r="B361" s="244"/>
      <c r="C361" s="236"/>
      <c r="F361" s="245"/>
      <c r="G361" s="259" t="s">
        <v>125</v>
      </c>
      <c r="H361" s="260"/>
      <c r="I361" s="272" t="s">
        <v>116</v>
      </c>
      <c r="J361" s="261">
        <f>IF(ROUND(J358,2)-ROUND(J359,2)=0,0,ROUND(J360,2)/(ROUND(J358,2)-ROUND(J359,2))*ROUND(J359,2))</f>
        <v>0</v>
      </c>
      <c r="K361" s="261">
        <f t="shared" ref="K361:U361" si="146">IF(ROUND(K358,2)-ROUND(K359,2)=0,0,ROUND(K360,2)/(ROUND(K358,2)-ROUND(K359,2))*ROUND(K359,2))</f>
        <v>0</v>
      </c>
      <c r="L361" s="261">
        <f t="shared" si="146"/>
        <v>0</v>
      </c>
      <c r="M361" s="261">
        <f t="shared" si="146"/>
        <v>0</v>
      </c>
      <c r="N361" s="261">
        <f t="shared" si="146"/>
        <v>0</v>
      </c>
      <c r="O361" s="261">
        <f t="shared" si="146"/>
        <v>0</v>
      </c>
      <c r="P361" s="261">
        <f t="shared" si="146"/>
        <v>0</v>
      </c>
      <c r="Q361" s="261">
        <f t="shared" si="146"/>
        <v>0</v>
      </c>
      <c r="R361" s="261">
        <f t="shared" si="146"/>
        <v>0</v>
      </c>
      <c r="S361" s="261">
        <f t="shared" si="146"/>
        <v>0</v>
      </c>
      <c r="T361" s="261">
        <f t="shared" si="146"/>
        <v>0</v>
      </c>
      <c r="U361" s="261">
        <f t="shared" si="146"/>
        <v>0</v>
      </c>
      <c r="V361" s="269">
        <f t="shared" si="145"/>
        <v>0</v>
      </c>
      <c r="W361" s="489"/>
    </row>
    <row r="362" spans="1:23" ht="15" hidden="1" customHeight="1" x14ac:dyDescent="0.2">
      <c r="A362" s="329"/>
      <c r="B362" s="244"/>
      <c r="C362" s="236"/>
      <c r="F362" s="245"/>
      <c r="G362" s="259" t="s">
        <v>126</v>
      </c>
      <c r="H362" s="260"/>
      <c r="I362" s="272" t="s">
        <v>116</v>
      </c>
      <c r="J362" s="261">
        <f>(ROUND(J360,2)+ROUND(J361,10))*ROUND($E368,0)/($I$6-ROUND($E368,0))</f>
        <v>0</v>
      </c>
      <c r="K362" s="261">
        <f t="shared" ref="K362:U362" si="147">(ROUND(K360,2)+ROUND(K361,10))*ROUND($E368,0)/($I$6-ROUND($E368,0))</f>
        <v>0</v>
      </c>
      <c r="L362" s="261">
        <f t="shared" si="147"/>
        <v>0</v>
      </c>
      <c r="M362" s="261">
        <f t="shared" si="147"/>
        <v>0</v>
      </c>
      <c r="N362" s="261">
        <f t="shared" si="147"/>
        <v>0</v>
      </c>
      <c r="O362" s="261">
        <f t="shared" si="147"/>
        <v>0</v>
      </c>
      <c r="P362" s="261">
        <f t="shared" si="147"/>
        <v>0</v>
      </c>
      <c r="Q362" s="261">
        <f t="shared" si="147"/>
        <v>0</v>
      </c>
      <c r="R362" s="261">
        <f t="shared" si="147"/>
        <v>0</v>
      </c>
      <c r="S362" s="261">
        <f t="shared" si="147"/>
        <v>0</v>
      </c>
      <c r="T362" s="261">
        <f t="shared" si="147"/>
        <v>0</v>
      </c>
      <c r="U362" s="261">
        <f t="shared" si="147"/>
        <v>0</v>
      </c>
      <c r="V362" s="269">
        <f t="shared" si="145"/>
        <v>0</v>
      </c>
      <c r="W362" s="489"/>
    </row>
    <row r="363" spans="1:23" ht="15" hidden="1" customHeight="1" x14ac:dyDescent="0.2">
      <c r="A363" s="329"/>
      <c r="B363" s="244"/>
      <c r="C363" s="236"/>
      <c r="D363" s="236"/>
      <c r="E363" s="236"/>
      <c r="F363" s="245"/>
      <c r="G363" s="259" t="s">
        <v>127</v>
      </c>
      <c r="H363" s="260"/>
      <c r="I363" s="272" t="s">
        <v>116</v>
      </c>
      <c r="J363" s="261">
        <f>ROUND(J360,2)+ROUND(J361,10)+ROUND(J362,10)</f>
        <v>0</v>
      </c>
      <c r="K363" s="261">
        <f t="shared" ref="K363:U363" si="148">ROUND(K360,2)+ROUND(K361,10)+ROUND(K362,10)</f>
        <v>0</v>
      </c>
      <c r="L363" s="261">
        <f t="shared" si="148"/>
        <v>0</v>
      </c>
      <c r="M363" s="261">
        <f t="shared" si="148"/>
        <v>0</v>
      </c>
      <c r="N363" s="261">
        <f t="shared" si="148"/>
        <v>0</v>
      </c>
      <c r="O363" s="261">
        <f t="shared" si="148"/>
        <v>0</v>
      </c>
      <c r="P363" s="261">
        <f t="shared" si="148"/>
        <v>0</v>
      </c>
      <c r="Q363" s="261">
        <f t="shared" si="148"/>
        <v>0</v>
      </c>
      <c r="R363" s="261">
        <f t="shared" si="148"/>
        <v>0</v>
      </c>
      <c r="S363" s="261">
        <f t="shared" si="148"/>
        <v>0</v>
      </c>
      <c r="T363" s="261">
        <f t="shared" si="148"/>
        <v>0</v>
      </c>
      <c r="U363" s="261">
        <f t="shared" si="148"/>
        <v>0</v>
      </c>
      <c r="V363" s="269">
        <f t="shared" si="145"/>
        <v>0</v>
      </c>
      <c r="W363" s="489"/>
    </row>
    <row r="364" spans="1:23" ht="15" customHeight="1" x14ac:dyDescent="0.2">
      <c r="A364" s="327"/>
      <c r="B364" s="251" t="s">
        <v>124</v>
      </c>
      <c r="C364" s="236"/>
      <c r="D364" s="236"/>
      <c r="E364" s="236"/>
      <c r="F364" s="245"/>
      <c r="G364" s="275" t="str">
        <f>IF(D359="Stundenanteil","Errechneter Stellenanteil",IF(D359="Stellenanteil","Stellenanteil:",""))</f>
        <v/>
      </c>
      <c r="H364" s="258"/>
      <c r="I364" s="240"/>
      <c r="J364" s="624">
        <f t="shared" ref="J364:U364" si="149">IF(AND($D359="Stellenanteil",$E369&gt;0,J366&gt;0),ROUND($E369,4),IF(AND($D359="Stundenanteil",J358&gt;0),ROUND(J363/ROUND(J358,2),4),0))</f>
        <v>0</v>
      </c>
      <c r="K364" s="624">
        <f t="shared" si="149"/>
        <v>0</v>
      </c>
      <c r="L364" s="624">
        <f t="shared" si="149"/>
        <v>0</v>
      </c>
      <c r="M364" s="624">
        <f t="shared" si="149"/>
        <v>0</v>
      </c>
      <c r="N364" s="624">
        <f t="shared" si="149"/>
        <v>0</v>
      </c>
      <c r="O364" s="624">
        <f t="shared" si="149"/>
        <v>0</v>
      </c>
      <c r="P364" s="624">
        <f t="shared" si="149"/>
        <v>0</v>
      </c>
      <c r="Q364" s="624">
        <f t="shared" si="149"/>
        <v>0</v>
      </c>
      <c r="R364" s="624">
        <f t="shared" si="149"/>
        <v>0</v>
      </c>
      <c r="S364" s="624">
        <f t="shared" si="149"/>
        <v>0</v>
      </c>
      <c r="T364" s="624">
        <f t="shared" si="149"/>
        <v>0</v>
      </c>
      <c r="U364" s="624">
        <f t="shared" si="149"/>
        <v>0</v>
      </c>
      <c r="V364" s="625"/>
      <c r="W364" s="489"/>
    </row>
    <row r="365" spans="1:23" ht="15" customHeight="1" x14ac:dyDescent="0.2">
      <c r="A365" s="327"/>
      <c r="B365" s="244"/>
      <c r="C365" s="243" t="s">
        <v>134</v>
      </c>
      <c r="E365" s="326"/>
      <c r="F365" s="245"/>
      <c r="G365" s="242" t="s">
        <v>117</v>
      </c>
      <c r="H365" s="254"/>
      <c r="I365" s="238"/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  <c r="T365" s="249"/>
      <c r="U365" s="249"/>
      <c r="V365" s="248"/>
      <c r="W365" s="489"/>
    </row>
    <row r="366" spans="1:23" ht="15" customHeight="1" x14ac:dyDescent="0.2">
      <c r="A366" s="327"/>
      <c r="B366" s="244"/>
      <c r="F366" s="247"/>
      <c r="G366" s="241" t="s">
        <v>267</v>
      </c>
      <c r="H366" s="256"/>
      <c r="I366" s="273" t="s">
        <v>30</v>
      </c>
      <c r="J366" s="276"/>
      <c r="K366" s="276"/>
      <c r="L366" s="276"/>
      <c r="M366" s="276"/>
      <c r="N366" s="276"/>
      <c r="O366" s="276"/>
      <c r="P366" s="276"/>
      <c r="Q366" s="276"/>
      <c r="R366" s="276"/>
      <c r="S366" s="276"/>
      <c r="T366" s="276"/>
      <c r="U366" s="276"/>
      <c r="V366" s="565">
        <f>SUMPRODUCT(ROUND(J366:U366,2))</f>
        <v>0</v>
      </c>
      <c r="W366" s="489"/>
    </row>
    <row r="367" spans="1:23" ht="15" customHeight="1" x14ac:dyDescent="0.2">
      <c r="A367" s="329">
        <f>IF($D359="Stundenanteil",1,0)</f>
        <v>0</v>
      </c>
      <c r="B367" s="244"/>
      <c r="C367" s="243" t="str">
        <f>IF(D359="Stundenanteil","wöchentliche Arbeitszeit (in h):","")</f>
        <v/>
      </c>
      <c r="D367" s="236"/>
      <c r="E367" s="340"/>
      <c r="F367" s="247"/>
      <c r="G367" s="239" t="s">
        <v>289</v>
      </c>
      <c r="H367" s="255"/>
      <c r="I367" s="273" t="s">
        <v>30</v>
      </c>
      <c r="J367" s="276"/>
      <c r="K367" s="276"/>
      <c r="L367" s="276"/>
      <c r="M367" s="276"/>
      <c r="N367" s="276"/>
      <c r="O367" s="276"/>
      <c r="P367" s="276"/>
      <c r="Q367" s="276"/>
      <c r="R367" s="276"/>
      <c r="S367" s="276"/>
      <c r="T367" s="276"/>
      <c r="U367" s="276"/>
      <c r="V367" s="565">
        <f>SUMPRODUCT(ROUND(J367:U367,2))</f>
        <v>0</v>
      </c>
      <c r="W367" s="489"/>
    </row>
    <row r="368" spans="1:23" ht="15" customHeight="1" x14ac:dyDescent="0.2">
      <c r="A368" s="329">
        <f>IF($D359="Stundenanteil",1,0)</f>
        <v>0</v>
      </c>
      <c r="B368" s="244"/>
      <c r="C368" s="243" t="str">
        <f>IF(D359="Stundenanteil","Urlaubsanspruch (in AT):","")</f>
        <v/>
      </c>
      <c r="D368" s="236"/>
      <c r="E368" s="341"/>
      <c r="F368" s="247"/>
      <c r="G368" s="239"/>
      <c r="H368" s="255"/>
      <c r="I368" s="273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0"/>
      <c r="W368" s="489"/>
    </row>
    <row r="369" spans="1:23" ht="15" customHeight="1" x14ac:dyDescent="0.2">
      <c r="A369" s="329">
        <f>IF($D359="Stellenanteil",1,0)</f>
        <v>0</v>
      </c>
      <c r="B369" s="244"/>
      <c r="C369" s="243" t="str">
        <f>IF(D359="Stellenanteil","Stellenanteil (in %):","")</f>
        <v/>
      </c>
      <c r="D369" s="236"/>
      <c r="E369" s="274"/>
      <c r="F369" s="245"/>
      <c r="G369" s="242" t="s">
        <v>121</v>
      </c>
      <c r="H369" s="254"/>
      <c r="I369" s="238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8"/>
      <c r="W369" s="489"/>
    </row>
    <row r="370" spans="1:23" ht="15" customHeight="1" x14ac:dyDescent="0.2">
      <c r="A370" s="327"/>
      <c r="B370" s="244"/>
      <c r="F370" s="245"/>
      <c r="G370" s="241" t="s">
        <v>119</v>
      </c>
      <c r="H370" s="256"/>
      <c r="I370" s="273" t="s">
        <v>30</v>
      </c>
      <c r="J370" s="563">
        <f>ROUND(ROUND(J366,2)*J364,2)</f>
        <v>0</v>
      </c>
      <c r="K370" s="563">
        <f t="shared" ref="K370:U370" si="150">ROUND(ROUND(K366,2)*K364,2)</f>
        <v>0</v>
      </c>
      <c r="L370" s="563">
        <f t="shared" si="150"/>
        <v>0</v>
      </c>
      <c r="M370" s="563">
        <f t="shared" si="150"/>
        <v>0</v>
      </c>
      <c r="N370" s="563">
        <f t="shared" si="150"/>
        <v>0</v>
      </c>
      <c r="O370" s="563">
        <f t="shared" si="150"/>
        <v>0</v>
      </c>
      <c r="P370" s="563">
        <f t="shared" si="150"/>
        <v>0</v>
      </c>
      <c r="Q370" s="563">
        <f t="shared" si="150"/>
        <v>0</v>
      </c>
      <c r="R370" s="563">
        <f t="shared" si="150"/>
        <v>0</v>
      </c>
      <c r="S370" s="563">
        <f t="shared" si="150"/>
        <v>0</v>
      </c>
      <c r="T370" s="563">
        <f t="shared" si="150"/>
        <v>0</v>
      </c>
      <c r="U370" s="563">
        <f t="shared" si="150"/>
        <v>0</v>
      </c>
      <c r="V370" s="565">
        <f>SUMPRODUCT(ROUND(J370:U370,2))</f>
        <v>0</v>
      </c>
      <c r="W370" s="489"/>
    </row>
    <row r="371" spans="1:23" ht="15" customHeight="1" x14ac:dyDescent="0.2">
      <c r="A371" s="327"/>
      <c r="B371" s="244"/>
      <c r="F371" s="245"/>
      <c r="G371" s="239" t="s">
        <v>290</v>
      </c>
      <c r="H371" s="255"/>
      <c r="I371" s="273" t="s">
        <v>30</v>
      </c>
      <c r="J371" s="563">
        <f>ROUND(ROUND(J367,2)*J364,2)</f>
        <v>0</v>
      </c>
      <c r="K371" s="563">
        <f t="shared" ref="K371:U371" si="151">ROUND(ROUND(K367,2)*K364,2)</f>
        <v>0</v>
      </c>
      <c r="L371" s="563">
        <f t="shared" si="151"/>
        <v>0</v>
      </c>
      <c r="M371" s="563">
        <f t="shared" si="151"/>
        <v>0</v>
      </c>
      <c r="N371" s="563">
        <f t="shared" si="151"/>
        <v>0</v>
      </c>
      <c r="O371" s="563">
        <f t="shared" si="151"/>
        <v>0</v>
      </c>
      <c r="P371" s="563">
        <f t="shared" si="151"/>
        <v>0</v>
      </c>
      <c r="Q371" s="563">
        <f t="shared" si="151"/>
        <v>0</v>
      </c>
      <c r="R371" s="563">
        <f t="shared" si="151"/>
        <v>0</v>
      </c>
      <c r="S371" s="563">
        <f t="shared" si="151"/>
        <v>0</v>
      </c>
      <c r="T371" s="563">
        <f t="shared" si="151"/>
        <v>0</v>
      </c>
      <c r="U371" s="563">
        <f t="shared" si="151"/>
        <v>0</v>
      </c>
      <c r="V371" s="565">
        <f>SUMPRODUCT(ROUND(J371:U371,2))</f>
        <v>0</v>
      </c>
      <c r="W371" s="489"/>
    </row>
    <row r="372" spans="1:23" ht="15" customHeight="1" thickBot="1" x14ac:dyDescent="0.25">
      <c r="A372" s="327"/>
      <c r="B372" s="278"/>
      <c r="C372" s="279"/>
      <c r="D372" s="279"/>
      <c r="E372" s="279"/>
      <c r="F372" s="280"/>
      <c r="G372" s="539" t="str">
        <f>$P$26</f>
        <v>Pauschale für Sozialabgaben inkl. Berufsgenossenschaft</v>
      </c>
      <c r="H372" s="540"/>
      <c r="I372" s="541" t="s">
        <v>30</v>
      </c>
      <c r="J372" s="564">
        <f>ROUND(J371*$U$26,2)</f>
        <v>0</v>
      </c>
      <c r="K372" s="564">
        <f t="shared" ref="K372:U372" si="152">ROUND(K371*$U$26,2)</f>
        <v>0</v>
      </c>
      <c r="L372" s="564">
        <f t="shared" si="152"/>
        <v>0</v>
      </c>
      <c r="M372" s="564">
        <f t="shared" si="152"/>
        <v>0</v>
      </c>
      <c r="N372" s="564">
        <f t="shared" si="152"/>
        <v>0</v>
      </c>
      <c r="O372" s="564">
        <f t="shared" si="152"/>
        <v>0</v>
      </c>
      <c r="P372" s="564">
        <f t="shared" si="152"/>
        <v>0</v>
      </c>
      <c r="Q372" s="564">
        <f t="shared" si="152"/>
        <v>0</v>
      </c>
      <c r="R372" s="564">
        <f t="shared" si="152"/>
        <v>0</v>
      </c>
      <c r="S372" s="564">
        <f t="shared" si="152"/>
        <v>0</v>
      </c>
      <c r="T372" s="564">
        <f t="shared" si="152"/>
        <v>0</v>
      </c>
      <c r="U372" s="564">
        <f t="shared" si="152"/>
        <v>0</v>
      </c>
      <c r="V372" s="566">
        <f>SUMPRODUCT(ROUND(J372:U372,2))</f>
        <v>0</v>
      </c>
      <c r="W372" s="489">
        <f>IF(COUNTIF(V355:V372,"&gt;0")&gt;0,1,0)</f>
        <v>0</v>
      </c>
    </row>
    <row r="373" spans="1:23" ht="15" customHeight="1" thickTop="1" x14ac:dyDescent="0.2">
      <c r="A373" s="327"/>
      <c r="B373" s="244"/>
      <c r="C373" s="236"/>
      <c r="D373" s="236"/>
      <c r="E373" s="236"/>
      <c r="F373" s="245"/>
      <c r="G373" s="262" t="s">
        <v>142</v>
      </c>
      <c r="H373" s="263"/>
      <c r="I373" s="264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266"/>
      <c r="W373" s="489"/>
    </row>
    <row r="374" spans="1:23" ht="15" customHeight="1" x14ac:dyDescent="0.2">
      <c r="A374" s="327"/>
      <c r="B374" s="251" t="s">
        <v>5</v>
      </c>
      <c r="C374" s="236"/>
      <c r="D374" s="832"/>
      <c r="E374" s="833"/>
      <c r="F374" s="246"/>
      <c r="G374" s="237" t="s">
        <v>64</v>
      </c>
      <c r="H374" s="253"/>
      <c r="I374" s="238"/>
      <c r="J374" s="623"/>
      <c r="K374" s="623"/>
      <c r="L374" s="623"/>
      <c r="M374" s="623"/>
      <c r="N374" s="623"/>
      <c r="O374" s="623"/>
      <c r="P374" s="623"/>
      <c r="Q374" s="623"/>
      <c r="R374" s="623"/>
      <c r="S374" s="623"/>
      <c r="T374" s="623"/>
      <c r="U374" s="623"/>
      <c r="V374" s="248"/>
      <c r="W374" s="489"/>
    </row>
    <row r="375" spans="1:23" ht="15" customHeight="1" x14ac:dyDescent="0.2">
      <c r="A375" s="329">
        <f>IF($D377="Stundenanteil",1,0)</f>
        <v>0</v>
      </c>
      <c r="B375" s="251" t="s">
        <v>67</v>
      </c>
      <c r="C375" s="236"/>
      <c r="D375" s="832"/>
      <c r="E375" s="833"/>
      <c r="F375" s="246"/>
      <c r="G375" s="242" t="s">
        <v>114</v>
      </c>
      <c r="H375" s="254"/>
      <c r="I375" s="238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T375" s="249"/>
      <c r="U375" s="249"/>
      <c r="V375" s="248"/>
      <c r="W375" s="489"/>
    </row>
    <row r="376" spans="1:23" ht="15" customHeight="1" x14ac:dyDescent="0.2">
      <c r="A376" s="329">
        <f>IF($D377="Stundenanteil",1,0)</f>
        <v>0</v>
      </c>
      <c r="B376" s="244"/>
      <c r="C376" s="236"/>
      <c r="D376" s="236"/>
      <c r="E376" s="236"/>
      <c r="F376" s="245"/>
      <c r="G376" s="239" t="s">
        <v>122</v>
      </c>
      <c r="H376" s="255"/>
      <c r="I376" s="270" t="s">
        <v>116</v>
      </c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565">
        <f t="shared" ref="V376:V381" si="153">SUMPRODUCT(ROUND(J376:U376,2))</f>
        <v>0</v>
      </c>
      <c r="W376" s="489"/>
    </row>
    <row r="377" spans="1:23" ht="15" customHeight="1" x14ac:dyDescent="0.2">
      <c r="A377" s="329">
        <f>IF($D377="Stundenanteil",1,0)</f>
        <v>0</v>
      </c>
      <c r="B377" s="251" t="s">
        <v>113</v>
      </c>
      <c r="C377" s="236"/>
      <c r="D377" s="832" t="s">
        <v>0</v>
      </c>
      <c r="E377" s="833"/>
      <c r="F377" s="246"/>
      <c r="G377" s="239" t="s">
        <v>128</v>
      </c>
      <c r="H377" s="257" t="s">
        <v>120</v>
      </c>
      <c r="I377" s="270" t="s">
        <v>116</v>
      </c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565">
        <f t="shared" si="153"/>
        <v>0</v>
      </c>
      <c r="W377" s="489"/>
    </row>
    <row r="378" spans="1:23" ht="15" customHeight="1" x14ac:dyDescent="0.2">
      <c r="A378" s="329">
        <f>IF($D377="Stundenanteil",1,0)</f>
        <v>0</v>
      </c>
      <c r="B378" s="244"/>
      <c r="C378" s="236"/>
      <c r="D378" s="236"/>
      <c r="E378" s="236"/>
      <c r="F378" s="245"/>
      <c r="G378" s="239"/>
      <c r="H378" s="257" t="s">
        <v>123</v>
      </c>
      <c r="I378" s="271" t="s">
        <v>116</v>
      </c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565">
        <f t="shared" si="153"/>
        <v>0</v>
      </c>
      <c r="W378" s="489"/>
    </row>
    <row r="379" spans="1:23" ht="15" hidden="1" customHeight="1" x14ac:dyDescent="0.2">
      <c r="A379" s="329"/>
      <c r="B379" s="244"/>
      <c r="C379" s="236"/>
      <c r="F379" s="245"/>
      <c r="G379" s="259" t="s">
        <v>125</v>
      </c>
      <c r="H379" s="260"/>
      <c r="I379" s="272" t="s">
        <v>116</v>
      </c>
      <c r="J379" s="261">
        <f>IF(ROUND(J376,2)-ROUND(J377,2)=0,0,ROUND(J378,2)/(ROUND(J376,2)-ROUND(J377,2))*ROUND(J377,2))</f>
        <v>0</v>
      </c>
      <c r="K379" s="261">
        <f t="shared" ref="K379:U379" si="154">IF(ROUND(K376,2)-ROUND(K377,2)=0,0,ROUND(K378,2)/(ROUND(K376,2)-ROUND(K377,2))*ROUND(K377,2))</f>
        <v>0</v>
      </c>
      <c r="L379" s="261">
        <f t="shared" si="154"/>
        <v>0</v>
      </c>
      <c r="M379" s="261">
        <f t="shared" si="154"/>
        <v>0</v>
      </c>
      <c r="N379" s="261">
        <f t="shared" si="154"/>
        <v>0</v>
      </c>
      <c r="O379" s="261">
        <f t="shared" si="154"/>
        <v>0</v>
      </c>
      <c r="P379" s="261">
        <f t="shared" si="154"/>
        <v>0</v>
      </c>
      <c r="Q379" s="261">
        <f t="shared" si="154"/>
        <v>0</v>
      </c>
      <c r="R379" s="261">
        <f t="shared" si="154"/>
        <v>0</v>
      </c>
      <c r="S379" s="261">
        <f t="shared" si="154"/>
        <v>0</v>
      </c>
      <c r="T379" s="261">
        <f t="shared" si="154"/>
        <v>0</v>
      </c>
      <c r="U379" s="261">
        <f t="shared" si="154"/>
        <v>0</v>
      </c>
      <c r="V379" s="269">
        <f t="shared" si="153"/>
        <v>0</v>
      </c>
      <c r="W379" s="489"/>
    </row>
    <row r="380" spans="1:23" ht="15" hidden="1" customHeight="1" x14ac:dyDescent="0.2">
      <c r="A380" s="329"/>
      <c r="B380" s="244"/>
      <c r="C380" s="236"/>
      <c r="F380" s="245"/>
      <c r="G380" s="259" t="s">
        <v>126</v>
      </c>
      <c r="H380" s="260"/>
      <c r="I380" s="272" t="s">
        <v>116</v>
      </c>
      <c r="J380" s="261">
        <f>(ROUND(J378,2)+ROUND(J379,10))*ROUND($E386,0)/($I$6-ROUND($E386,0))</f>
        <v>0</v>
      </c>
      <c r="K380" s="261">
        <f t="shared" ref="K380:U380" si="155">(ROUND(K378,2)+ROUND(K379,10))*ROUND($E386,0)/($I$6-ROUND($E386,0))</f>
        <v>0</v>
      </c>
      <c r="L380" s="261">
        <f t="shared" si="155"/>
        <v>0</v>
      </c>
      <c r="M380" s="261">
        <f t="shared" si="155"/>
        <v>0</v>
      </c>
      <c r="N380" s="261">
        <f t="shared" si="155"/>
        <v>0</v>
      </c>
      <c r="O380" s="261">
        <f t="shared" si="155"/>
        <v>0</v>
      </c>
      <c r="P380" s="261">
        <f t="shared" si="155"/>
        <v>0</v>
      </c>
      <c r="Q380" s="261">
        <f t="shared" si="155"/>
        <v>0</v>
      </c>
      <c r="R380" s="261">
        <f t="shared" si="155"/>
        <v>0</v>
      </c>
      <c r="S380" s="261">
        <f t="shared" si="155"/>
        <v>0</v>
      </c>
      <c r="T380" s="261">
        <f t="shared" si="155"/>
        <v>0</v>
      </c>
      <c r="U380" s="261">
        <f t="shared" si="155"/>
        <v>0</v>
      </c>
      <c r="V380" s="269">
        <f t="shared" si="153"/>
        <v>0</v>
      </c>
      <c r="W380" s="489"/>
    </row>
    <row r="381" spans="1:23" ht="15" hidden="1" customHeight="1" x14ac:dyDescent="0.2">
      <c r="A381" s="329"/>
      <c r="B381" s="244"/>
      <c r="C381" s="236"/>
      <c r="D381" s="236"/>
      <c r="E381" s="236"/>
      <c r="F381" s="245"/>
      <c r="G381" s="259" t="s">
        <v>127</v>
      </c>
      <c r="H381" s="260"/>
      <c r="I381" s="272" t="s">
        <v>116</v>
      </c>
      <c r="J381" s="261">
        <f>ROUND(J378,2)+ROUND(J379,10)+ROUND(J380,10)</f>
        <v>0</v>
      </c>
      <c r="K381" s="261">
        <f t="shared" ref="K381:U381" si="156">ROUND(K378,2)+ROUND(K379,10)+ROUND(K380,10)</f>
        <v>0</v>
      </c>
      <c r="L381" s="261">
        <f t="shared" si="156"/>
        <v>0</v>
      </c>
      <c r="M381" s="261">
        <f t="shared" si="156"/>
        <v>0</v>
      </c>
      <c r="N381" s="261">
        <f t="shared" si="156"/>
        <v>0</v>
      </c>
      <c r="O381" s="261">
        <f t="shared" si="156"/>
        <v>0</v>
      </c>
      <c r="P381" s="261">
        <f t="shared" si="156"/>
        <v>0</v>
      </c>
      <c r="Q381" s="261">
        <f t="shared" si="156"/>
        <v>0</v>
      </c>
      <c r="R381" s="261">
        <f t="shared" si="156"/>
        <v>0</v>
      </c>
      <c r="S381" s="261">
        <f t="shared" si="156"/>
        <v>0</v>
      </c>
      <c r="T381" s="261">
        <f t="shared" si="156"/>
        <v>0</v>
      </c>
      <c r="U381" s="261">
        <f t="shared" si="156"/>
        <v>0</v>
      </c>
      <c r="V381" s="269">
        <f t="shared" si="153"/>
        <v>0</v>
      </c>
      <c r="W381" s="489"/>
    </row>
    <row r="382" spans="1:23" ht="15" customHeight="1" x14ac:dyDescent="0.2">
      <c r="A382" s="327"/>
      <c r="B382" s="251" t="s">
        <v>124</v>
      </c>
      <c r="C382" s="236"/>
      <c r="D382" s="236"/>
      <c r="E382" s="236"/>
      <c r="F382" s="245"/>
      <c r="G382" s="275" t="str">
        <f>IF(D377="Stundenanteil","Errechneter Stellenanteil",IF(D377="Stellenanteil","Stellenanteil:",""))</f>
        <v/>
      </c>
      <c r="H382" s="258"/>
      <c r="I382" s="240"/>
      <c r="J382" s="624">
        <f t="shared" ref="J382:U382" si="157">IF(AND($D377="Stellenanteil",$E387&gt;0,J384&gt;0),ROUND($E387,4),IF(AND($D377="Stundenanteil",J376&gt;0),ROUND(J381/ROUND(J376,2),4),0))</f>
        <v>0</v>
      </c>
      <c r="K382" s="624">
        <f t="shared" si="157"/>
        <v>0</v>
      </c>
      <c r="L382" s="624">
        <f t="shared" si="157"/>
        <v>0</v>
      </c>
      <c r="M382" s="624">
        <f t="shared" si="157"/>
        <v>0</v>
      </c>
      <c r="N382" s="624">
        <f t="shared" si="157"/>
        <v>0</v>
      </c>
      <c r="O382" s="624">
        <f t="shared" si="157"/>
        <v>0</v>
      </c>
      <c r="P382" s="624">
        <f t="shared" si="157"/>
        <v>0</v>
      </c>
      <c r="Q382" s="624">
        <f t="shared" si="157"/>
        <v>0</v>
      </c>
      <c r="R382" s="624">
        <f t="shared" si="157"/>
        <v>0</v>
      </c>
      <c r="S382" s="624">
        <f t="shared" si="157"/>
        <v>0</v>
      </c>
      <c r="T382" s="624">
        <f t="shared" si="157"/>
        <v>0</v>
      </c>
      <c r="U382" s="624">
        <f t="shared" si="157"/>
        <v>0</v>
      </c>
      <c r="V382" s="625"/>
      <c r="W382" s="489"/>
    </row>
    <row r="383" spans="1:23" ht="15" customHeight="1" x14ac:dyDescent="0.2">
      <c r="A383" s="327"/>
      <c r="B383" s="244"/>
      <c r="C383" s="243" t="s">
        <v>134</v>
      </c>
      <c r="E383" s="326"/>
      <c r="F383" s="245"/>
      <c r="G383" s="242" t="s">
        <v>117</v>
      </c>
      <c r="H383" s="254"/>
      <c r="I383" s="238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49"/>
      <c r="V383" s="248"/>
      <c r="W383" s="489"/>
    </row>
    <row r="384" spans="1:23" ht="15" customHeight="1" x14ac:dyDescent="0.2">
      <c r="A384" s="327"/>
      <c r="B384" s="244"/>
      <c r="F384" s="247"/>
      <c r="G384" s="241" t="s">
        <v>267</v>
      </c>
      <c r="H384" s="256"/>
      <c r="I384" s="273" t="s">
        <v>30</v>
      </c>
      <c r="J384" s="276"/>
      <c r="K384" s="276"/>
      <c r="L384" s="276"/>
      <c r="M384" s="276"/>
      <c r="N384" s="276"/>
      <c r="O384" s="276"/>
      <c r="P384" s="276"/>
      <c r="Q384" s="276"/>
      <c r="R384" s="276"/>
      <c r="S384" s="276"/>
      <c r="T384" s="276"/>
      <c r="U384" s="276"/>
      <c r="V384" s="565">
        <f>SUMPRODUCT(ROUND(J384:U384,2))</f>
        <v>0</v>
      </c>
      <c r="W384" s="489"/>
    </row>
    <row r="385" spans="1:23" ht="15" customHeight="1" x14ac:dyDescent="0.2">
      <c r="A385" s="329">
        <f>IF($D377="Stundenanteil",1,0)</f>
        <v>0</v>
      </c>
      <c r="B385" s="244"/>
      <c r="C385" s="243" t="str">
        <f>IF(D377="Stundenanteil","wöchentliche Arbeitszeit (in h):","")</f>
        <v/>
      </c>
      <c r="D385" s="236"/>
      <c r="E385" s="340"/>
      <c r="F385" s="247"/>
      <c r="G385" s="239" t="s">
        <v>289</v>
      </c>
      <c r="H385" s="255"/>
      <c r="I385" s="273" t="s">
        <v>30</v>
      </c>
      <c r="J385" s="276"/>
      <c r="K385" s="276"/>
      <c r="L385" s="276"/>
      <c r="M385" s="276"/>
      <c r="N385" s="276"/>
      <c r="O385" s="276"/>
      <c r="P385" s="276"/>
      <c r="Q385" s="276"/>
      <c r="R385" s="276"/>
      <c r="S385" s="276"/>
      <c r="T385" s="276"/>
      <c r="U385" s="276"/>
      <c r="V385" s="565">
        <f>SUMPRODUCT(ROUND(J385:U385,2))</f>
        <v>0</v>
      </c>
      <c r="W385" s="489"/>
    </row>
    <row r="386" spans="1:23" ht="15" customHeight="1" x14ac:dyDescent="0.2">
      <c r="A386" s="329">
        <f>IF($D377="Stundenanteil",1,0)</f>
        <v>0</v>
      </c>
      <c r="B386" s="244"/>
      <c r="C386" s="243" t="str">
        <f>IF(D377="Stundenanteil","Urlaubsanspruch (in AT):","")</f>
        <v/>
      </c>
      <c r="D386" s="236"/>
      <c r="E386" s="341"/>
      <c r="F386" s="247"/>
      <c r="G386" s="239"/>
      <c r="H386" s="255"/>
      <c r="I386" s="273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0"/>
      <c r="W386" s="489"/>
    </row>
    <row r="387" spans="1:23" ht="15" customHeight="1" x14ac:dyDescent="0.2">
      <c r="A387" s="329">
        <f>IF($D377="Stellenanteil",1,0)</f>
        <v>0</v>
      </c>
      <c r="B387" s="244"/>
      <c r="C387" s="243" t="str">
        <f>IF(D377="Stellenanteil","Stellenanteil (in %):","")</f>
        <v/>
      </c>
      <c r="D387" s="236"/>
      <c r="E387" s="274"/>
      <c r="F387" s="245"/>
      <c r="G387" s="242" t="s">
        <v>121</v>
      </c>
      <c r="H387" s="254"/>
      <c r="I387" s="238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49"/>
      <c r="V387" s="248"/>
      <c r="W387" s="489"/>
    </row>
    <row r="388" spans="1:23" ht="15" customHeight="1" x14ac:dyDescent="0.2">
      <c r="A388" s="327"/>
      <c r="B388" s="244"/>
      <c r="F388" s="245"/>
      <c r="G388" s="241" t="s">
        <v>119</v>
      </c>
      <c r="H388" s="256"/>
      <c r="I388" s="273" t="s">
        <v>30</v>
      </c>
      <c r="J388" s="563">
        <f>ROUND(ROUND(J384,2)*J382,2)</f>
        <v>0</v>
      </c>
      <c r="K388" s="563">
        <f t="shared" ref="K388:U388" si="158">ROUND(ROUND(K384,2)*K382,2)</f>
        <v>0</v>
      </c>
      <c r="L388" s="563">
        <f t="shared" si="158"/>
        <v>0</v>
      </c>
      <c r="M388" s="563">
        <f t="shared" si="158"/>
        <v>0</v>
      </c>
      <c r="N388" s="563">
        <f t="shared" si="158"/>
        <v>0</v>
      </c>
      <c r="O388" s="563">
        <f t="shared" si="158"/>
        <v>0</v>
      </c>
      <c r="P388" s="563">
        <f t="shared" si="158"/>
        <v>0</v>
      </c>
      <c r="Q388" s="563">
        <f t="shared" si="158"/>
        <v>0</v>
      </c>
      <c r="R388" s="563">
        <f t="shared" si="158"/>
        <v>0</v>
      </c>
      <c r="S388" s="563">
        <f t="shared" si="158"/>
        <v>0</v>
      </c>
      <c r="T388" s="563">
        <f t="shared" si="158"/>
        <v>0</v>
      </c>
      <c r="U388" s="563">
        <f t="shared" si="158"/>
        <v>0</v>
      </c>
      <c r="V388" s="565">
        <f>SUMPRODUCT(ROUND(J388:U388,2))</f>
        <v>0</v>
      </c>
      <c r="W388" s="489"/>
    </row>
    <row r="389" spans="1:23" ht="15" customHeight="1" x14ac:dyDescent="0.2">
      <c r="A389" s="327"/>
      <c r="B389" s="244"/>
      <c r="F389" s="245"/>
      <c r="G389" s="239" t="s">
        <v>290</v>
      </c>
      <c r="H389" s="255"/>
      <c r="I389" s="273" t="s">
        <v>30</v>
      </c>
      <c r="J389" s="563">
        <f>ROUND(ROUND(J385,2)*J382,2)</f>
        <v>0</v>
      </c>
      <c r="K389" s="563">
        <f t="shared" ref="K389:U389" si="159">ROUND(ROUND(K385,2)*K382,2)</f>
        <v>0</v>
      </c>
      <c r="L389" s="563">
        <f t="shared" si="159"/>
        <v>0</v>
      </c>
      <c r="M389" s="563">
        <f t="shared" si="159"/>
        <v>0</v>
      </c>
      <c r="N389" s="563">
        <f t="shared" si="159"/>
        <v>0</v>
      </c>
      <c r="O389" s="563">
        <f t="shared" si="159"/>
        <v>0</v>
      </c>
      <c r="P389" s="563">
        <f t="shared" si="159"/>
        <v>0</v>
      </c>
      <c r="Q389" s="563">
        <f t="shared" si="159"/>
        <v>0</v>
      </c>
      <c r="R389" s="563">
        <f t="shared" si="159"/>
        <v>0</v>
      </c>
      <c r="S389" s="563">
        <f t="shared" si="159"/>
        <v>0</v>
      </c>
      <c r="T389" s="563">
        <f t="shared" si="159"/>
        <v>0</v>
      </c>
      <c r="U389" s="563">
        <f t="shared" si="159"/>
        <v>0</v>
      </c>
      <c r="V389" s="565">
        <f>SUMPRODUCT(ROUND(J389:U389,2))</f>
        <v>0</v>
      </c>
      <c r="W389" s="489"/>
    </row>
    <row r="390" spans="1:23" ht="15" customHeight="1" thickBot="1" x14ac:dyDescent="0.25">
      <c r="A390" s="327"/>
      <c r="B390" s="278"/>
      <c r="C390" s="279"/>
      <c r="D390" s="279"/>
      <c r="E390" s="279"/>
      <c r="F390" s="280"/>
      <c r="G390" s="539" t="str">
        <f>$P$26</f>
        <v>Pauschale für Sozialabgaben inkl. Berufsgenossenschaft</v>
      </c>
      <c r="H390" s="540"/>
      <c r="I390" s="541" t="s">
        <v>30</v>
      </c>
      <c r="J390" s="564">
        <f>ROUND(J389*$U$26,2)</f>
        <v>0</v>
      </c>
      <c r="K390" s="564">
        <f t="shared" ref="K390:U390" si="160">ROUND(K389*$U$26,2)</f>
        <v>0</v>
      </c>
      <c r="L390" s="564">
        <f t="shared" si="160"/>
        <v>0</v>
      </c>
      <c r="M390" s="564">
        <f t="shared" si="160"/>
        <v>0</v>
      </c>
      <c r="N390" s="564">
        <f t="shared" si="160"/>
        <v>0</v>
      </c>
      <c r="O390" s="564">
        <f t="shared" si="160"/>
        <v>0</v>
      </c>
      <c r="P390" s="564">
        <f t="shared" si="160"/>
        <v>0</v>
      </c>
      <c r="Q390" s="564">
        <f t="shared" si="160"/>
        <v>0</v>
      </c>
      <c r="R390" s="564">
        <f t="shared" si="160"/>
        <v>0</v>
      </c>
      <c r="S390" s="564">
        <f t="shared" si="160"/>
        <v>0</v>
      </c>
      <c r="T390" s="564">
        <f t="shared" si="160"/>
        <v>0</v>
      </c>
      <c r="U390" s="564">
        <f t="shared" si="160"/>
        <v>0</v>
      </c>
      <c r="V390" s="566">
        <f>SUMPRODUCT(ROUND(J390:U390,2))</f>
        <v>0</v>
      </c>
      <c r="W390" s="489">
        <f>IF(COUNTIF(V373:V390,"&gt;0")&gt;0,1,0)</f>
        <v>0</v>
      </c>
    </row>
    <row r="391" spans="1:23" ht="15" customHeight="1" thickTop="1" x14ac:dyDescent="0.2">
      <c r="A391" s="327"/>
      <c r="B391" s="244"/>
      <c r="C391" s="236"/>
      <c r="D391" s="236"/>
      <c r="E391" s="236"/>
      <c r="F391" s="245"/>
      <c r="G391" s="262" t="s">
        <v>142</v>
      </c>
      <c r="H391" s="263"/>
      <c r="I391" s="264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6"/>
      <c r="W391" s="489"/>
    </row>
    <row r="392" spans="1:23" ht="15" customHeight="1" x14ac:dyDescent="0.2">
      <c r="A392" s="327"/>
      <c r="B392" s="251" t="s">
        <v>5</v>
      </c>
      <c r="C392" s="236"/>
      <c r="D392" s="832"/>
      <c r="E392" s="833"/>
      <c r="F392" s="246"/>
      <c r="G392" s="237" t="s">
        <v>64</v>
      </c>
      <c r="H392" s="253"/>
      <c r="I392" s="238"/>
      <c r="J392" s="623"/>
      <c r="K392" s="623"/>
      <c r="L392" s="623"/>
      <c r="M392" s="623"/>
      <c r="N392" s="623"/>
      <c r="O392" s="623"/>
      <c r="P392" s="623"/>
      <c r="Q392" s="623"/>
      <c r="R392" s="623"/>
      <c r="S392" s="623"/>
      <c r="T392" s="623"/>
      <c r="U392" s="623"/>
      <c r="V392" s="248"/>
      <c r="W392" s="489"/>
    </row>
    <row r="393" spans="1:23" ht="15" customHeight="1" x14ac:dyDescent="0.2">
      <c r="A393" s="329">
        <f>IF($D395="Stundenanteil",1,0)</f>
        <v>0</v>
      </c>
      <c r="B393" s="251" t="s">
        <v>67</v>
      </c>
      <c r="C393" s="236"/>
      <c r="D393" s="832"/>
      <c r="E393" s="833"/>
      <c r="F393" s="246"/>
      <c r="G393" s="242" t="s">
        <v>114</v>
      </c>
      <c r="H393" s="254"/>
      <c r="I393" s="238"/>
      <c r="J393" s="249"/>
      <c r="K393" s="249"/>
      <c r="L393" s="249"/>
      <c r="M393" s="249"/>
      <c r="N393" s="249"/>
      <c r="O393" s="249"/>
      <c r="P393" s="249"/>
      <c r="Q393" s="249"/>
      <c r="R393" s="249"/>
      <c r="S393" s="249"/>
      <c r="T393" s="249"/>
      <c r="U393" s="249"/>
      <c r="V393" s="248"/>
      <c r="W393" s="489"/>
    </row>
    <row r="394" spans="1:23" ht="15" customHeight="1" x14ac:dyDescent="0.2">
      <c r="A394" s="329">
        <f>IF($D395="Stundenanteil",1,0)</f>
        <v>0</v>
      </c>
      <c r="B394" s="244"/>
      <c r="C394" s="236"/>
      <c r="D394" s="236"/>
      <c r="E394" s="236"/>
      <c r="F394" s="245"/>
      <c r="G394" s="239" t="s">
        <v>122</v>
      </c>
      <c r="H394" s="255"/>
      <c r="I394" s="270" t="s">
        <v>116</v>
      </c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565">
        <f t="shared" ref="V394:V399" si="161">SUMPRODUCT(ROUND(J394:U394,2))</f>
        <v>0</v>
      </c>
      <c r="W394" s="489"/>
    </row>
    <row r="395" spans="1:23" ht="15" customHeight="1" x14ac:dyDescent="0.2">
      <c r="A395" s="329">
        <f>IF($D395="Stundenanteil",1,0)</f>
        <v>0</v>
      </c>
      <c r="B395" s="251" t="s">
        <v>113</v>
      </c>
      <c r="C395" s="236"/>
      <c r="D395" s="832" t="s">
        <v>0</v>
      </c>
      <c r="E395" s="833"/>
      <c r="F395" s="246"/>
      <c r="G395" s="239" t="s">
        <v>128</v>
      </c>
      <c r="H395" s="257" t="s">
        <v>120</v>
      </c>
      <c r="I395" s="270" t="s">
        <v>116</v>
      </c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565">
        <f t="shared" si="161"/>
        <v>0</v>
      </c>
      <c r="W395" s="489"/>
    </row>
    <row r="396" spans="1:23" ht="15" customHeight="1" x14ac:dyDescent="0.2">
      <c r="A396" s="329">
        <f>IF($D395="Stundenanteil",1,0)</f>
        <v>0</v>
      </c>
      <c r="B396" s="244"/>
      <c r="C396" s="236"/>
      <c r="D396" s="236"/>
      <c r="E396" s="236"/>
      <c r="F396" s="245"/>
      <c r="G396" s="239"/>
      <c r="H396" s="257" t="s">
        <v>123</v>
      </c>
      <c r="I396" s="271" t="s">
        <v>116</v>
      </c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565">
        <f t="shared" si="161"/>
        <v>0</v>
      </c>
      <c r="W396" s="489"/>
    </row>
    <row r="397" spans="1:23" ht="15" hidden="1" customHeight="1" x14ac:dyDescent="0.2">
      <c r="A397" s="329"/>
      <c r="B397" s="244"/>
      <c r="C397" s="236"/>
      <c r="F397" s="245"/>
      <c r="G397" s="259" t="s">
        <v>125</v>
      </c>
      <c r="H397" s="260"/>
      <c r="I397" s="272" t="s">
        <v>116</v>
      </c>
      <c r="J397" s="261">
        <f>IF(ROUND(J394,2)-ROUND(J395,2)=0,0,ROUND(J396,2)/(ROUND(J394,2)-ROUND(J395,2))*ROUND(J395,2))</f>
        <v>0</v>
      </c>
      <c r="K397" s="261">
        <f t="shared" ref="K397:U397" si="162">IF(ROUND(K394,2)-ROUND(K395,2)=0,0,ROUND(K396,2)/(ROUND(K394,2)-ROUND(K395,2))*ROUND(K395,2))</f>
        <v>0</v>
      </c>
      <c r="L397" s="261">
        <f t="shared" si="162"/>
        <v>0</v>
      </c>
      <c r="M397" s="261">
        <f t="shared" si="162"/>
        <v>0</v>
      </c>
      <c r="N397" s="261">
        <f t="shared" si="162"/>
        <v>0</v>
      </c>
      <c r="O397" s="261">
        <f t="shared" si="162"/>
        <v>0</v>
      </c>
      <c r="P397" s="261">
        <f t="shared" si="162"/>
        <v>0</v>
      </c>
      <c r="Q397" s="261">
        <f t="shared" si="162"/>
        <v>0</v>
      </c>
      <c r="R397" s="261">
        <f t="shared" si="162"/>
        <v>0</v>
      </c>
      <c r="S397" s="261">
        <f t="shared" si="162"/>
        <v>0</v>
      </c>
      <c r="T397" s="261">
        <f t="shared" si="162"/>
        <v>0</v>
      </c>
      <c r="U397" s="261">
        <f t="shared" si="162"/>
        <v>0</v>
      </c>
      <c r="V397" s="269">
        <f t="shared" si="161"/>
        <v>0</v>
      </c>
      <c r="W397" s="489"/>
    </row>
    <row r="398" spans="1:23" ht="15" hidden="1" customHeight="1" x14ac:dyDescent="0.2">
      <c r="A398" s="329"/>
      <c r="B398" s="244"/>
      <c r="C398" s="236"/>
      <c r="F398" s="245"/>
      <c r="G398" s="259" t="s">
        <v>126</v>
      </c>
      <c r="H398" s="260"/>
      <c r="I398" s="272" t="s">
        <v>116</v>
      </c>
      <c r="J398" s="261">
        <f>(ROUND(J396,2)+ROUND(J397,10))*ROUND($E404,0)/($I$6-ROUND($E404,0))</f>
        <v>0</v>
      </c>
      <c r="K398" s="261">
        <f t="shared" ref="K398:U398" si="163">(ROUND(K396,2)+ROUND(K397,10))*ROUND($E404,0)/($I$6-ROUND($E404,0))</f>
        <v>0</v>
      </c>
      <c r="L398" s="261">
        <f t="shared" si="163"/>
        <v>0</v>
      </c>
      <c r="M398" s="261">
        <f t="shared" si="163"/>
        <v>0</v>
      </c>
      <c r="N398" s="261">
        <f t="shared" si="163"/>
        <v>0</v>
      </c>
      <c r="O398" s="261">
        <f t="shared" si="163"/>
        <v>0</v>
      </c>
      <c r="P398" s="261">
        <f t="shared" si="163"/>
        <v>0</v>
      </c>
      <c r="Q398" s="261">
        <f t="shared" si="163"/>
        <v>0</v>
      </c>
      <c r="R398" s="261">
        <f t="shared" si="163"/>
        <v>0</v>
      </c>
      <c r="S398" s="261">
        <f t="shared" si="163"/>
        <v>0</v>
      </c>
      <c r="T398" s="261">
        <f t="shared" si="163"/>
        <v>0</v>
      </c>
      <c r="U398" s="261">
        <f t="shared" si="163"/>
        <v>0</v>
      </c>
      <c r="V398" s="269">
        <f t="shared" si="161"/>
        <v>0</v>
      </c>
      <c r="W398" s="489"/>
    </row>
    <row r="399" spans="1:23" ht="15" hidden="1" customHeight="1" x14ac:dyDescent="0.2">
      <c r="A399" s="329"/>
      <c r="B399" s="244"/>
      <c r="C399" s="236"/>
      <c r="D399" s="236"/>
      <c r="E399" s="236"/>
      <c r="F399" s="245"/>
      <c r="G399" s="259" t="s">
        <v>127</v>
      </c>
      <c r="H399" s="260"/>
      <c r="I399" s="272" t="s">
        <v>116</v>
      </c>
      <c r="J399" s="261">
        <f>ROUND(J396,2)+ROUND(J397,10)+ROUND(J398,10)</f>
        <v>0</v>
      </c>
      <c r="K399" s="261">
        <f t="shared" ref="K399:U399" si="164">ROUND(K396,2)+ROUND(K397,10)+ROUND(K398,10)</f>
        <v>0</v>
      </c>
      <c r="L399" s="261">
        <f t="shared" si="164"/>
        <v>0</v>
      </c>
      <c r="M399" s="261">
        <f t="shared" si="164"/>
        <v>0</v>
      </c>
      <c r="N399" s="261">
        <f t="shared" si="164"/>
        <v>0</v>
      </c>
      <c r="O399" s="261">
        <f t="shared" si="164"/>
        <v>0</v>
      </c>
      <c r="P399" s="261">
        <f t="shared" si="164"/>
        <v>0</v>
      </c>
      <c r="Q399" s="261">
        <f t="shared" si="164"/>
        <v>0</v>
      </c>
      <c r="R399" s="261">
        <f t="shared" si="164"/>
        <v>0</v>
      </c>
      <c r="S399" s="261">
        <f t="shared" si="164"/>
        <v>0</v>
      </c>
      <c r="T399" s="261">
        <f t="shared" si="164"/>
        <v>0</v>
      </c>
      <c r="U399" s="261">
        <f t="shared" si="164"/>
        <v>0</v>
      </c>
      <c r="V399" s="269">
        <f t="shared" si="161"/>
        <v>0</v>
      </c>
      <c r="W399" s="489"/>
    </row>
    <row r="400" spans="1:23" ht="15" customHeight="1" x14ac:dyDescent="0.2">
      <c r="A400" s="327"/>
      <c r="B400" s="251" t="s">
        <v>124</v>
      </c>
      <c r="C400" s="236"/>
      <c r="D400" s="236"/>
      <c r="E400" s="236"/>
      <c r="F400" s="245"/>
      <c r="G400" s="275" t="str">
        <f>IF(D395="Stundenanteil","Errechneter Stellenanteil",IF(D395="Stellenanteil","Stellenanteil:",""))</f>
        <v/>
      </c>
      <c r="H400" s="258"/>
      <c r="I400" s="240"/>
      <c r="J400" s="624">
        <f t="shared" ref="J400:U400" si="165">IF(AND($D395="Stellenanteil",$E405&gt;0,J402&gt;0),ROUND($E405,4),IF(AND($D395="Stundenanteil",J394&gt;0),ROUND(J399/ROUND(J394,2),4),0))</f>
        <v>0</v>
      </c>
      <c r="K400" s="624">
        <f t="shared" si="165"/>
        <v>0</v>
      </c>
      <c r="L400" s="624">
        <f t="shared" si="165"/>
        <v>0</v>
      </c>
      <c r="M400" s="624">
        <f t="shared" si="165"/>
        <v>0</v>
      </c>
      <c r="N400" s="624">
        <f t="shared" si="165"/>
        <v>0</v>
      </c>
      <c r="O400" s="624">
        <f t="shared" si="165"/>
        <v>0</v>
      </c>
      <c r="P400" s="624">
        <f t="shared" si="165"/>
        <v>0</v>
      </c>
      <c r="Q400" s="624">
        <f t="shared" si="165"/>
        <v>0</v>
      </c>
      <c r="R400" s="624">
        <f t="shared" si="165"/>
        <v>0</v>
      </c>
      <c r="S400" s="624">
        <f t="shared" si="165"/>
        <v>0</v>
      </c>
      <c r="T400" s="624">
        <f t="shared" si="165"/>
        <v>0</v>
      </c>
      <c r="U400" s="624">
        <f t="shared" si="165"/>
        <v>0</v>
      </c>
      <c r="V400" s="625"/>
      <c r="W400" s="489"/>
    </row>
    <row r="401" spans="1:23" ht="15" customHeight="1" x14ac:dyDescent="0.2">
      <c r="A401" s="327"/>
      <c r="B401" s="244"/>
      <c r="C401" s="243" t="s">
        <v>134</v>
      </c>
      <c r="E401" s="326"/>
      <c r="F401" s="245"/>
      <c r="G401" s="242" t="s">
        <v>117</v>
      </c>
      <c r="H401" s="254"/>
      <c r="I401" s="238"/>
      <c r="J401" s="249"/>
      <c r="K401" s="249"/>
      <c r="L401" s="249"/>
      <c r="M401" s="249"/>
      <c r="N401" s="249"/>
      <c r="O401" s="249"/>
      <c r="P401" s="249"/>
      <c r="Q401" s="249"/>
      <c r="R401" s="249"/>
      <c r="S401" s="249"/>
      <c r="T401" s="249"/>
      <c r="U401" s="249"/>
      <c r="V401" s="248"/>
      <c r="W401" s="489"/>
    </row>
    <row r="402" spans="1:23" ht="15" customHeight="1" x14ac:dyDescent="0.2">
      <c r="A402" s="327"/>
      <c r="B402" s="244"/>
      <c r="F402" s="247"/>
      <c r="G402" s="241" t="s">
        <v>267</v>
      </c>
      <c r="H402" s="256"/>
      <c r="I402" s="273" t="s">
        <v>30</v>
      </c>
      <c r="J402" s="276"/>
      <c r="K402" s="276"/>
      <c r="L402" s="276"/>
      <c r="M402" s="276"/>
      <c r="N402" s="276"/>
      <c r="O402" s="276"/>
      <c r="P402" s="276"/>
      <c r="Q402" s="276"/>
      <c r="R402" s="276"/>
      <c r="S402" s="276"/>
      <c r="T402" s="276"/>
      <c r="U402" s="276"/>
      <c r="V402" s="565">
        <f>SUMPRODUCT(ROUND(J402:U402,2))</f>
        <v>0</v>
      </c>
      <c r="W402" s="489"/>
    </row>
    <row r="403" spans="1:23" ht="15" customHeight="1" x14ac:dyDescent="0.2">
      <c r="A403" s="329">
        <f>IF($D395="Stundenanteil",1,0)</f>
        <v>0</v>
      </c>
      <c r="B403" s="244"/>
      <c r="C403" s="243" t="str">
        <f>IF(D395="Stundenanteil","wöchentliche Arbeitszeit (in h):","")</f>
        <v/>
      </c>
      <c r="D403" s="236"/>
      <c r="E403" s="340"/>
      <c r="F403" s="247"/>
      <c r="G403" s="239" t="s">
        <v>289</v>
      </c>
      <c r="H403" s="255"/>
      <c r="I403" s="273" t="s">
        <v>30</v>
      </c>
      <c r="J403" s="276"/>
      <c r="K403" s="276"/>
      <c r="L403" s="276"/>
      <c r="M403" s="276"/>
      <c r="N403" s="276"/>
      <c r="O403" s="276"/>
      <c r="P403" s="276"/>
      <c r="Q403" s="276"/>
      <c r="R403" s="276"/>
      <c r="S403" s="276"/>
      <c r="T403" s="276"/>
      <c r="U403" s="276"/>
      <c r="V403" s="565">
        <f>SUMPRODUCT(ROUND(J403:U403,2))</f>
        <v>0</v>
      </c>
      <c r="W403" s="489"/>
    </row>
    <row r="404" spans="1:23" ht="15" customHeight="1" x14ac:dyDescent="0.2">
      <c r="A404" s="329">
        <f>IF($D395="Stundenanteil",1,0)</f>
        <v>0</v>
      </c>
      <c r="B404" s="244"/>
      <c r="C404" s="243" t="str">
        <f>IF(D395="Stundenanteil","Urlaubsanspruch (in AT):","")</f>
        <v/>
      </c>
      <c r="D404" s="236"/>
      <c r="E404" s="341"/>
      <c r="F404" s="247"/>
      <c r="G404" s="239"/>
      <c r="H404" s="255"/>
      <c r="I404" s="273"/>
      <c r="J404" s="252"/>
      <c r="K404" s="252"/>
      <c r="L404" s="252"/>
      <c r="M404" s="252"/>
      <c r="N404" s="252"/>
      <c r="O404" s="252"/>
      <c r="P404" s="252"/>
      <c r="Q404" s="252"/>
      <c r="R404" s="252"/>
      <c r="S404" s="252"/>
      <c r="T404" s="252"/>
      <c r="U404" s="252"/>
      <c r="V404" s="250"/>
      <c r="W404" s="489"/>
    </row>
    <row r="405" spans="1:23" ht="15" customHeight="1" x14ac:dyDescent="0.2">
      <c r="A405" s="329">
        <f>IF($D395="Stellenanteil",1,0)</f>
        <v>0</v>
      </c>
      <c r="B405" s="244"/>
      <c r="C405" s="243" t="str">
        <f>IF(D395="Stellenanteil","Stellenanteil (in %):","")</f>
        <v/>
      </c>
      <c r="D405" s="236"/>
      <c r="E405" s="274"/>
      <c r="F405" s="245"/>
      <c r="G405" s="242" t="s">
        <v>121</v>
      </c>
      <c r="H405" s="254"/>
      <c r="I405" s="238"/>
      <c r="J405" s="249"/>
      <c r="K405" s="249"/>
      <c r="L405" s="249"/>
      <c r="M405" s="249"/>
      <c r="N405" s="249"/>
      <c r="O405" s="249"/>
      <c r="P405" s="249"/>
      <c r="Q405" s="249"/>
      <c r="R405" s="249"/>
      <c r="S405" s="249"/>
      <c r="T405" s="249"/>
      <c r="U405" s="249"/>
      <c r="V405" s="248"/>
      <c r="W405" s="489"/>
    </row>
    <row r="406" spans="1:23" ht="15" customHeight="1" x14ac:dyDescent="0.2">
      <c r="A406" s="327"/>
      <c r="B406" s="244"/>
      <c r="F406" s="245"/>
      <c r="G406" s="241" t="s">
        <v>119</v>
      </c>
      <c r="H406" s="256"/>
      <c r="I406" s="273" t="s">
        <v>30</v>
      </c>
      <c r="J406" s="563">
        <f>ROUND(ROUND(J402,2)*J400,2)</f>
        <v>0</v>
      </c>
      <c r="K406" s="563">
        <f t="shared" ref="K406:U406" si="166">ROUND(ROUND(K402,2)*K400,2)</f>
        <v>0</v>
      </c>
      <c r="L406" s="563">
        <f t="shared" si="166"/>
        <v>0</v>
      </c>
      <c r="M406" s="563">
        <f t="shared" si="166"/>
        <v>0</v>
      </c>
      <c r="N406" s="563">
        <f t="shared" si="166"/>
        <v>0</v>
      </c>
      <c r="O406" s="563">
        <f t="shared" si="166"/>
        <v>0</v>
      </c>
      <c r="P406" s="563">
        <f t="shared" si="166"/>
        <v>0</v>
      </c>
      <c r="Q406" s="563">
        <f t="shared" si="166"/>
        <v>0</v>
      </c>
      <c r="R406" s="563">
        <f t="shared" si="166"/>
        <v>0</v>
      </c>
      <c r="S406" s="563">
        <f t="shared" si="166"/>
        <v>0</v>
      </c>
      <c r="T406" s="563">
        <f t="shared" si="166"/>
        <v>0</v>
      </c>
      <c r="U406" s="563">
        <f t="shared" si="166"/>
        <v>0</v>
      </c>
      <c r="V406" s="565">
        <f>SUMPRODUCT(ROUND(J406:U406,2))</f>
        <v>0</v>
      </c>
      <c r="W406" s="489"/>
    </row>
    <row r="407" spans="1:23" ht="15" customHeight="1" x14ac:dyDescent="0.2">
      <c r="A407" s="327"/>
      <c r="B407" s="244"/>
      <c r="F407" s="245"/>
      <c r="G407" s="239" t="s">
        <v>290</v>
      </c>
      <c r="H407" s="255"/>
      <c r="I407" s="273" t="s">
        <v>30</v>
      </c>
      <c r="J407" s="563">
        <f>ROUND(ROUND(J403,2)*J400,2)</f>
        <v>0</v>
      </c>
      <c r="K407" s="563">
        <f t="shared" ref="K407:U407" si="167">ROUND(ROUND(K403,2)*K400,2)</f>
        <v>0</v>
      </c>
      <c r="L407" s="563">
        <f t="shared" si="167"/>
        <v>0</v>
      </c>
      <c r="M407" s="563">
        <f t="shared" si="167"/>
        <v>0</v>
      </c>
      <c r="N407" s="563">
        <f t="shared" si="167"/>
        <v>0</v>
      </c>
      <c r="O407" s="563">
        <f t="shared" si="167"/>
        <v>0</v>
      </c>
      <c r="P407" s="563">
        <f t="shared" si="167"/>
        <v>0</v>
      </c>
      <c r="Q407" s="563">
        <f t="shared" si="167"/>
        <v>0</v>
      </c>
      <c r="R407" s="563">
        <f t="shared" si="167"/>
        <v>0</v>
      </c>
      <c r="S407" s="563">
        <f t="shared" si="167"/>
        <v>0</v>
      </c>
      <c r="T407" s="563">
        <f t="shared" si="167"/>
        <v>0</v>
      </c>
      <c r="U407" s="563">
        <f t="shared" si="167"/>
        <v>0</v>
      </c>
      <c r="V407" s="565">
        <f>SUMPRODUCT(ROUND(J407:U407,2))</f>
        <v>0</v>
      </c>
      <c r="W407" s="489"/>
    </row>
    <row r="408" spans="1:23" ht="15" customHeight="1" thickBot="1" x14ac:dyDescent="0.25">
      <c r="A408" s="327"/>
      <c r="B408" s="278"/>
      <c r="C408" s="279"/>
      <c r="D408" s="279"/>
      <c r="E408" s="279"/>
      <c r="F408" s="280"/>
      <c r="G408" s="539" t="str">
        <f>$P$26</f>
        <v>Pauschale für Sozialabgaben inkl. Berufsgenossenschaft</v>
      </c>
      <c r="H408" s="540"/>
      <c r="I408" s="541" t="s">
        <v>30</v>
      </c>
      <c r="J408" s="564">
        <f>ROUND(J407*$U$26,2)</f>
        <v>0</v>
      </c>
      <c r="K408" s="564">
        <f t="shared" ref="K408:U408" si="168">ROUND(K407*$U$26,2)</f>
        <v>0</v>
      </c>
      <c r="L408" s="564">
        <f t="shared" si="168"/>
        <v>0</v>
      </c>
      <c r="M408" s="564">
        <f t="shared" si="168"/>
        <v>0</v>
      </c>
      <c r="N408" s="564">
        <f t="shared" si="168"/>
        <v>0</v>
      </c>
      <c r="O408" s="564">
        <f t="shared" si="168"/>
        <v>0</v>
      </c>
      <c r="P408" s="564">
        <f t="shared" si="168"/>
        <v>0</v>
      </c>
      <c r="Q408" s="564">
        <f t="shared" si="168"/>
        <v>0</v>
      </c>
      <c r="R408" s="564">
        <f t="shared" si="168"/>
        <v>0</v>
      </c>
      <c r="S408" s="564">
        <f t="shared" si="168"/>
        <v>0</v>
      </c>
      <c r="T408" s="564">
        <f t="shared" si="168"/>
        <v>0</v>
      </c>
      <c r="U408" s="564">
        <f t="shared" si="168"/>
        <v>0</v>
      </c>
      <c r="V408" s="566">
        <f>SUMPRODUCT(ROUND(J408:U408,2))</f>
        <v>0</v>
      </c>
      <c r="W408" s="489">
        <f>IF(COUNTIF(V391:V408,"&gt;0")&gt;0,1,0)</f>
        <v>0</v>
      </c>
    </row>
    <row r="409" spans="1:23" ht="15" customHeight="1" thickTop="1" x14ac:dyDescent="0.2">
      <c r="A409" s="327"/>
      <c r="B409" s="244"/>
      <c r="C409" s="236"/>
      <c r="D409" s="236"/>
      <c r="E409" s="236"/>
      <c r="F409" s="245"/>
      <c r="G409" s="262" t="s">
        <v>142</v>
      </c>
      <c r="H409" s="263"/>
      <c r="I409" s="264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6"/>
      <c r="W409" s="489"/>
    </row>
    <row r="410" spans="1:23" ht="15" customHeight="1" x14ac:dyDescent="0.2">
      <c r="A410" s="327"/>
      <c r="B410" s="251" t="s">
        <v>5</v>
      </c>
      <c r="C410" s="236"/>
      <c r="D410" s="832"/>
      <c r="E410" s="833"/>
      <c r="F410" s="246"/>
      <c r="G410" s="237" t="s">
        <v>64</v>
      </c>
      <c r="H410" s="253"/>
      <c r="I410" s="238"/>
      <c r="J410" s="623"/>
      <c r="K410" s="623"/>
      <c r="L410" s="623"/>
      <c r="M410" s="623"/>
      <c r="N410" s="623"/>
      <c r="O410" s="623"/>
      <c r="P410" s="623"/>
      <c r="Q410" s="623"/>
      <c r="R410" s="623"/>
      <c r="S410" s="623"/>
      <c r="T410" s="623"/>
      <c r="U410" s="623"/>
      <c r="V410" s="248"/>
      <c r="W410" s="489"/>
    </row>
    <row r="411" spans="1:23" ht="15" customHeight="1" x14ac:dyDescent="0.2">
      <c r="A411" s="329">
        <f>IF($D413="Stundenanteil",1,0)</f>
        <v>0</v>
      </c>
      <c r="B411" s="251" t="s">
        <v>67</v>
      </c>
      <c r="C411" s="236"/>
      <c r="D411" s="832"/>
      <c r="E411" s="833"/>
      <c r="F411" s="246"/>
      <c r="G411" s="242" t="s">
        <v>114</v>
      </c>
      <c r="H411" s="254"/>
      <c r="I411" s="238"/>
      <c r="J411" s="249"/>
      <c r="K411" s="249"/>
      <c r="L411" s="249"/>
      <c r="M411" s="249"/>
      <c r="N411" s="249"/>
      <c r="O411" s="249"/>
      <c r="P411" s="249"/>
      <c r="Q411" s="249"/>
      <c r="R411" s="249"/>
      <c r="S411" s="249"/>
      <c r="T411" s="249"/>
      <c r="U411" s="249"/>
      <c r="V411" s="248"/>
      <c r="W411" s="489"/>
    </row>
    <row r="412" spans="1:23" ht="15" customHeight="1" x14ac:dyDescent="0.2">
      <c r="A412" s="329">
        <f>IF($D413="Stundenanteil",1,0)</f>
        <v>0</v>
      </c>
      <c r="B412" s="244"/>
      <c r="C412" s="236"/>
      <c r="D412" s="236"/>
      <c r="E412" s="236"/>
      <c r="F412" s="245"/>
      <c r="G412" s="239" t="s">
        <v>122</v>
      </c>
      <c r="H412" s="255"/>
      <c r="I412" s="270" t="s">
        <v>116</v>
      </c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565">
        <f t="shared" ref="V412:V417" si="169">SUMPRODUCT(ROUND(J412:U412,2))</f>
        <v>0</v>
      </c>
      <c r="W412" s="489"/>
    </row>
    <row r="413" spans="1:23" ht="15" customHeight="1" x14ac:dyDescent="0.2">
      <c r="A413" s="329">
        <f>IF($D413="Stundenanteil",1,0)</f>
        <v>0</v>
      </c>
      <c r="B413" s="251" t="s">
        <v>113</v>
      </c>
      <c r="C413" s="236"/>
      <c r="D413" s="832" t="s">
        <v>0</v>
      </c>
      <c r="E413" s="833"/>
      <c r="F413" s="246"/>
      <c r="G413" s="239" t="s">
        <v>128</v>
      </c>
      <c r="H413" s="257" t="s">
        <v>120</v>
      </c>
      <c r="I413" s="270" t="s">
        <v>116</v>
      </c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565">
        <f t="shared" si="169"/>
        <v>0</v>
      </c>
      <c r="W413" s="489"/>
    </row>
    <row r="414" spans="1:23" ht="15" customHeight="1" x14ac:dyDescent="0.2">
      <c r="A414" s="329">
        <f>IF($D413="Stundenanteil",1,0)</f>
        <v>0</v>
      </c>
      <c r="B414" s="244"/>
      <c r="C414" s="236"/>
      <c r="D414" s="236"/>
      <c r="E414" s="236"/>
      <c r="F414" s="245"/>
      <c r="G414" s="239"/>
      <c r="H414" s="257" t="s">
        <v>123</v>
      </c>
      <c r="I414" s="271" t="s">
        <v>116</v>
      </c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565">
        <f t="shared" si="169"/>
        <v>0</v>
      </c>
      <c r="W414" s="489"/>
    </row>
    <row r="415" spans="1:23" ht="15" hidden="1" customHeight="1" x14ac:dyDescent="0.2">
      <c r="A415" s="329"/>
      <c r="B415" s="244"/>
      <c r="C415" s="236"/>
      <c r="F415" s="245"/>
      <c r="G415" s="259" t="s">
        <v>125</v>
      </c>
      <c r="H415" s="260"/>
      <c r="I415" s="272" t="s">
        <v>116</v>
      </c>
      <c r="J415" s="261">
        <f>IF(ROUND(J412,2)-ROUND(J413,2)=0,0,ROUND(J414,2)/(ROUND(J412,2)-ROUND(J413,2))*ROUND(J413,2))</f>
        <v>0</v>
      </c>
      <c r="K415" s="261">
        <f t="shared" ref="K415:U415" si="170">IF(ROUND(K412,2)-ROUND(K413,2)=0,0,ROUND(K414,2)/(ROUND(K412,2)-ROUND(K413,2))*ROUND(K413,2))</f>
        <v>0</v>
      </c>
      <c r="L415" s="261">
        <f t="shared" si="170"/>
        <v>0</v>
      </c>
      <c r="M415" s="261">
        <f t="shared" si="170"/>
        <v>0</v>
      </c>
      <c r="N415" s="261">
        <f t="shared" si="170"/>
        <v>0</v>
      </c>
      <c r="O415" s="261">
        <f t="shared" si="170"/>
        <v>0</v>
      </c>
      <c r="P415" s="261">
        <f t="shared" si="170"/>
        <v>0</v>
      </c>
      <c r="Q415" s="261">
        <f t="shared" si="170"/>
        <v>0</v>
      </c>
      <c r="R415" s="261">
        <f t="shared" si="170"/>
        <v>0</v>
      </c>
      <c r="S415" s="261">
        <f t="shared" si="170"/>
        <v>0</v>
      </c>
      <c r="T415" s="261">
        <f t="shared" si="170"/>
        <v>0</v>
      </c>
      <c r="U415" s="261">
        <f t="shared" si="170"/>
        <v>0</v>
      </c>
      <c r="V415" s="269">
        <f t="shared" si="169"/>
        <v>0</v>
      </c>
      <c r="W415" s="489"/>
    </row>
    <row r="416" spans="1:23" ht="15" hidden="1" customHeight="1" x14ac:dyDescent="0.2">
      <c r="A416" s="329"/>
      <c r="B416" s="244"/>
      <c r="C416" s="236"/>
      <c r="F416" s="245"/>
      <c r="G416" s="259" t="s">
        <v>126</v>
      </c>
      <c r="H416" s="260"/>
      <c r="I416" s="272" t="s">
        <v>116</v>
      </c>
      <c r="J416" s="261">
        <f>(ROUND(J414,2)+ROUND(J415,10))*ROUND($E422,0)/($I$6-ROUND($E422,0))</f>
        <v>0</v>
      </c>
      <c r="K416" s="261">
        <f t="shared" ref="K416:U416" si="171">(ROUND(K414,2)+ROUND(K415,10))*ROUND($E422,0)/($I$6-ROUND($E422,0))</f>
        <v>0</v>
      </c>
      <c r="L416" s="261">
        <f t="shared" si="171"/>
        <v>0</v>
      </c>
      <c r="M416" s="261">
        <f t="shared" si="171"/>
        <v>0</v>
      </c>
      <c r="N416" s="261">
        <f t="shared" si="171"/>
        <v>0</v>
      </c>
      <c r="O416" s="261">
        <f t="shared" si="171"/>
        <v>0</v>
      </c>
      <c r="P416" s="261">
        <f t="shared" si="171"/>
        <v>0</v>
      </c>
      <c r="Q416" s="261">
        <f t="shared" si="171"/>
        <v>0</v>
      </c>
      <c r="R416" s="261">
        <f t="shared" si="171"/>
        <v>0</v>
      </c>
      <c r="S416" s="261">
        <f t="shared" si="171"/>
        <v>0</v>
      </c>
      <c r="T416" s="261">
        <f t="shared" si="171"/>
        <v>0</v>
      </c>
      <c r="U416" s="261">
        <f t="shared" si="171"/>
        <v>0</v>
      </c>
      <c r="V416" s="269">
        <f t="shared" si="169"/>
        <v>0</v>
      </c>
      <c r="W416" s="489"/>
    </row>
    <row r="417" spans="1:23" ht="15" hidden="1" customHeight="1" x14ac:dyDescent="0.2">
      <c r="A417" s="329"/>
      <c r="B417" s="244"/>
      <c r="C417" s="236"/>
      <c r="D417" s="236"/>
      <c r="E417" s="236"/>
      <c r="F417" s="245"/>
      <c r="G417" s="259" t="s">
        <v>127</v>
      </c>
      <c r="H417" s="260"/>
      <c r="I417" s="272" t="s">
        <v>116</v>
      </c>
      <c r="J417" s="261">
        <f>ROUND(J414,2)+ROUND(J415,10)+ROUND(J416,10)</f>
        <v>0</v>
      </c>
      <c r="K417" s="261">
        <f t="shared" ref="K417:U417" si="172">ROUND(K414,2)+ROUND(K415,10)+ROUND(K416,10)</f>
        <v>0</v>
      </c>
      <c r="L417" s="261">
        <f t="shared" si="172"/>
        <v>0</v>
      </c>
      <c r="M417" s="261">
        <f t="shared" si="172"/>
        <v>0</v>
      </c>
      <c r="N417" s="261">
        <f t="shared" si="172"/>
        <v>0</v>
      </c>
      <c r="O417" s="261">
        <f t="shared" si="172"/>
        <v>0</v>
      </c>
      <c r="P417" s="261">
        <f t="shared" si="172"/>
        <v>0</v>
      </c>
      <c r="Q417" s="261">
        <f t="shared" si="172"/>
        <v>0</v>
      </c>
      <c r="R417" s="261">
        <f t="shared" si="172"/>
        <v>0</v>
      </c>
      <c r="S417" s="261">
        <f t="shared" si="172"/>
        <v>0</v>
      </c>
      <c r="T417" s="261">
        <f t="shared" si="172"/>
        <v>0</v>
      </c>
      <c r="U417" s="261">
        <f t="shared" si="172"/>
        <v>0</v>
      </c>
      <c r="V417" s="269">
        <f t="shared" si="169"/>
        <v>0</v>
      </c>
      <c r="W417" s="489"/>
    </row>
    <row r="418" spans="1:23" ht="15" customHeight="1" x14ac:dyDescent="0.2">
      <c r="A418" s="327"/>
      <c r="B418" s="251" t="s">
        <v>124</v>
      </c>
      <c r="C418" s="236"/>
      <c r="D418" s="236"/>
      <c r="E418" s="236"/>
      <c r="F418" s="245"/>
      <c r="G418" s="275" t="str">
        <f>IF(D413="Stundenanteil","Errechneter Stellenanteil",IF(D413="Stellenanteil","Stellenanteil:",""))</f>
        <v/>
      </c>
      <c r="H418" s="258"/>
      <c r="I418" s="240"/>
      <c r="J418" s="624">
        <f t="shared" ref="J418:U418" si="173">IF(AND($D413="Stellenanteil",$E423&gt;0,J420&gt;0),ROUND($E423,4),IF(AND($D413="Stundenanteil",J412&gt;0),ROUND(J417/ROUND(J412,2),4),0))</f>
        <v>0</v>
      </c>
      <c r="K418" s="624">
        <f t="shared" si="173"/>
        <v>0</v>
      </c>
      <c r="L418" s="624">
        <f t="shared" si="173"/>
        <v>0</v>
      </c>
      <c r="M418" s="624">
        <f t="shared" si="173"/>
        <v>0</v>
      </c>
      <c r="N418" s="624">
        <f t="shared" si="173"/>
        <v>0</v>
      </c>
      <c r="O418" s="624">
        <f t="shared" si="173"/>
        <v>0</v>
      </c>
      <c r="P418" s="624">
        <f t="shared" si="173"/>
        <v>0</v>
      </c>
      <c r="Q418" s="624">
        <f t="shared" si="173"/>
        <v>0</v>
      </c>
      <c r="R418" s="624">
        <f t="shared" si="173"/>
        <v>0</v>
      </c>
      <c r="S418" s="624">
        <f t="shared" si="173"/>
        <v>0</v>
      </c>
      <c r="T418" s="624">
        <f t="shared" si="173"/>
        <v>0</v>
      </c>
      <c r="U418" s="624">
        <f t="shared" si="173"/>
        <v>0</v>
      </c>
      <c r="V418" s="625"/>
      <c r="W418" s="489"/>
    </row>
    <row r="419" spans="1:23" ht="15" customHeight="1" x14ac:dyDescent="0.2">
      <c r="A419" s="327"/>
      <c r="B419" s="244"/>
      <c r="C419" s="243" t="s">
        <v>134</v>
      </c>
      <c r="E419" s="326"/>
      <c r="F419" s="245"/>
      <c r="G419" s="242" t="s">
        <v>117</v>
      </c>
      <c r="H419" s="254"/>
      <c r="I419" s="238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249"/>
      <c r="U419" s="249"/>
      <c r="V419" s="248"/>
      <c r="W419" s="489"/>
    </row>
    <row r="420" spans="1:23" ht="15" customHeight="1" x14ac:dyDescent="0.2">
      <c r="A420" s="327"/>
      <c r="B420" s="244"/>
      <c r="F420" s="247"/>
      <c r="G420" s="241" t="s">
        <v>267</v>
      </c>
      <c r="H420" s="256"/>
      <c r="I420" s="273" t="s">
        <v>30</v>
      </c>
      <c r="J420" s="276"/>
      <c r="K420" s="276"/>
      <c r="L420" s="276"/>
      <c r="M420" s="276"/>
      <c r="N420" s="276"/>
      <c r="O420" s="276"/>
      <c r="P420" s="276"/>
      <c r="Q420" s="276"/>
      <c r="R420" s="276"/>
      <c r="S420" s="276"/>
      <c r="T420" s="276"/>
      <c r="U420" s="276"/>
      <c r="V420" s="565">
        <f>SUMPRODUCT(ROUND(J420:U420,2))</f>
        <v>0</v>
      </c>
      <c r="W420" s="489"/>
    </row>
    <row r="421" spans="1:23" ht="15" customHeight="1" x14ac:dyDescent="0.2">
      <c r="A421" s="329">
        <f>IF($D413="Stundenanteil",1,0)</f>
        <v>0</v>
      </c>
      <c r="B421" s="244"/>
      <c r="C421" s="243" t="str">
        <f>IF(D413="Stundenanteil","wöchentliche Arbeitszeit (in h):","")</f>
        <v/>
      </c>
      <c r="D421" s="236"/>
      <c r="E421" s="340"/>
      <c r="F421" s="247"/>
      <c r="G421" s="239" t="s">
        <v>289</v>
      </c>
      <c r="H421" s="255"/>
      <c r="I421" s="273" t="s">
        <v>30</v>
      </c>
      <c r="J421" s="276"/>
      <c r="K421" s="276"/>
      <c r="L421" s="276"/>
      <c r="M421" s="276"/>
      <c r="N421" s="276"/>
      <c r="O421" s="276"/>
      <c r="P421" s="276"/>
      <c r="Q421" s="276"/>
      <c r="R421" s="276"/>
      <c r="S421" s="276"/>
      <c r="T421" s="276"/>
      <c r="U421" s="276"/>
      <c r="V421" s="565">
        <f>SUMPRODUCT(ROUND(J421:U421,2))</f>
        <v>0</v>
      </c>
      <c r="W421" s="489"/>
    </row>
    <row r="422" spans="1:23" ht="15" customHeight="1" x14ac:dyDescent="0.2">
      <c r="A422" s="329">
        <f>IF($D413="Stundenanteil",1,0)</f>
        <v>0</v>
      </c>
      <c r="B422" s="244"/>
      <c r="C422" s="243" t="str">
        <f>IF(D413="Stundenanteil","Urlaubsanspruch (in AT):","")</f>
        <v/>
      </c>
      <c r="D422" s="236"/>
      <c r="E422" s="341"/>
      <c r="F422" s="247"/>
      <c r="G422" s="239"/>
      <c r="H422" s="255"/>
      <c r="I422" s="273"/>
      <c r="J422" s="252"/>
      <c r="K422" s="252"/>
      <c r="L422" s="252"/>
      <c r="M422" s="252"/>
      <c r="N422" s="252"/>
      <c r="O422" s="252"/>
      <c r="P422" s="252"/>
      <c r="Q422" s="252"/>
      <c r="R422" s="252"/>
      <c r="S422" s="252"/>
      <c r="T422" s="252"/>
      <c r="U422" s="252"/>
      <c r="V422" s="250"/>
      <c r="W422" s="489"/>
    </row>
    <row r="423" spans="1:23" ht="15" customHeight="1" x14ac:dyDescent="0.2">
      <c r="A423" s="329">
        <f>IF($D413="Stellenanteil",1,0)</f>
        <v>0</v>
      </c>
      <c r="B423" s="244"/>
      <c r="C423" s="243" t="str">
        <f>IF(D413="Stellenanteil","Stellenanteil (in %):","")</f>
        <v/>
      </c>
      <c r="D423" s="236"/>
      <c r="E423" s="274"/>
      <c r="F423" s="245"/>
      <c r="G423" s="242" t="s">
        <v>121</v>
      </c>
      <c r="H423" s="254"/>
      <c r="I423" s="238"/>
      <c r="J423" s="249"/>
      <c r="K423" s="249"/>
      <c r="L423" s="249"/>
      <c r="M423" s="249"/>
      <c r="N423" s="249"/>
      <c r="O423" s="249"/>
      <c r="P423" s="249"/>
      <c r="Q423" s="249"/>
      <c r="R423" s="249"/>
      <c r="S423" s="249"/>
      <c r="T423" s="249"/>
      <c r="U423" s="249"/>
      <c r="V423" s="248"/>
      <c r="W423" s="489"/>
    </row>
    <row r="424" spans="1:23" ht="15" customHeight="1" x14ac:dyDescent="0.2">
      <c r="A424" s="327"/>
      <c r="B424" s="244"/>
      <c r="F424" s="245"/>
      <c r="G424" s="241" t="s">
        <v>119</v>
      </c>
      <c r="H424" s="256"/>
      <c r="I424" s="273" t="s">
        <v>30</v>
      </c>
      <c r="J424" s="563">
        <f>ROUND(ROUND(J420,2)*J418,2)</f>
        <v>0</v>
      </c>
      <c r="K424" s="563">
        <f t="shared" ref="K424:U424" si="174">ROUND(ROUND(K420,2)*K418,2)</f>
        <v>0</v>
      </c>
      <c r="L424" s="563">
        <f t="shared" si="174"/>
        <v>0</v>
      </c>
      <c r="M424" s="563">
        <f t="shared" si="174"/>
        <v>0</v>
      </c>
      <c r="N424" s="563">
        <f t="shared" si="174"/>
        <v>0</v>
      </c>
      <c r="O424" s="563">
        <f t="shared" si="174"/>
        <v>0</v>
      </c>
      <c r="P424" s="563">
        <f t="shared" si="174"/>
        <v>0</v>
      </c>
      <c r="Q424" s="563">
        <f t="shared" si="174"/>
        <v>0</v>
      </c>
      <c r="R424" s="563">
        <f t="shared" si="174"/>
        <v>0</v>
      </c>
      <c r="S424" s="563">
        <f t="shared" si="174"/>
        <v>0</v>
      </c>
      <c r="T424" s="563">
        <f t="shared" si="174"/>
        <v>0</v>
      </c>
      <c r="U424" s="563">
        <f t="shared" si="174"/>
        <v>0</v>
      </c>
      <c r="V424" s="565">
        <f>SUMPRODUCT(ROUND(J424:U424,2))</f>
        <v>0</v>
      </c>
      <c r="W424" s="489"/>
    </row>
    <row r="425" spans="1:23" ht="15" customHeight="1" x14ac:dyDescent="0.2">
      <c r="A425" s="327"/>
      <c r="B425" s="244"/>
      <c r="F425" s="245"/>
      <c r="G425" s="239" t="s">
        <v>290</v>
      </c>
      <c r="H425" s="255"/>
      <c r="I425" s="273" t="s">
        <v>30</v>
      </c>
      <c r="J425" s="563">
        <f>ROUND(ROUND(J421,2)*J418,2)</f>
        <v>0</v>
      </c>
      <c r="K425" s="563">
        <f t="shared" ref="K425:U425" si="175">ROUND(ROUND(K421,2)*K418,2)</f>
        <v>0</v>
      </c>
      <c r="L425" s="563">
        <f t="shared" si="175"/>
        <v>0</v>
      </c>
      <c r="M425" s="563">
        <f t="shared" si="175"/>
        <v>0</v>
      </c>
      <c r="N425" s="563">
        <f t="shared" si="175"/>
        <v>0</v>
      </c>
      <c r="O425" s="563">
        <f t="shared" si="175"/>
        <v>0</v>
      </c>
      <c r="P425" s="563">
        <f t="shared" si="175"/>
        <v>0</v>
      </c>
      <c r="Q425" s="563">
        <f t="shared" si="175"/>
        <v>0</v>
      </c>
      <c r="R425" s="563">
        <f t="shared" si="175"/>
        <v>0</v>
      </c>
      <c r="S425" s="563">
        <f t="shared" si="175"/>
        <v>0</v>
      </c>
      <c r="T425" s="563">
        <f t="shared" si="175"/>
        <v>0</v>
      </c>
      <c r="U425" s="563">
        <f t="shared" si="175"/>
        <v>0</v>
      </c>
      <c r="V425" s="565">
        <f>SUMPRODUCT(ROUND(J425:U425,2))</f>
        <v>0</v>
      </c>
      <c r="W425" s="489"/>
    </row>
    <row r="426" spans="1:23" ht="15" customHeight="1" thickBot="1" x14ac:dyDescent="0.25">
      <c r="A426" s="327"/>
      <c r="B426" s="278"/>
      <c r="C426" s="279"/>
      <c r="D426" s="279"/>
      <c r="E426" s="279"/>
      <c r="F426" s="280"/>
      <c r="G426" s="539" t="str">
        <f>$P$26</f>
        <v>Pauschale für Sozialabgaben inkl. Berufsgenossenschaft</v>
      </c>
      <c r="H426" s="540"/>
      <c r="I426" s="541" t="s">
        <v>30</v>
      </c>
      <c r="J426" s="564">
        <f>ROUND(J425*$U$26,2)</f>
        <v>0</v>
      </c>
      <c r="K426" s="564">
        <f t="shared" ref="K426:U426" si="176">ROUND(K425*$U$26,2)</f>
        <v>0</v>
      </c>
      <c r="L426" s="564">
        <f t="shared" si="176"/>
        <v>0</v>
      </c>
      <c r="M426" s="564">
        <f t="shared" si="176"/>
        <v>0</v>
      </c>
      <c r="N426" s="564">
        <f t="shared" si="176"/>
        <v>0</v>
      </c>
      <c r="O426" s="564">
        <f t="shared" si="176"/>
        <v>0</v>
      </c>
      <c r="P426" s="564">
        <f t="shared" si="176"/>
        <v>0</v>
      </c>
      <c r="Q426" s="564">
        <f t="shared" si="176"/>
        <v>0</v>
      </c>
      <c r="R426" s="564">
        <f t="shared" si="176"/>
        <v>0</v>
      </c>
      <c r="S426" s="564">
        <f t="shared" si="176"/>
        <v>0</v>
      </c>
      <c r="T426" s="564">
        <f t="shared" si="176"/>
        <v>0</v>
      </c>
      <c r="U426" s="564">
        <f t="shared" si="176"/>
        <v>0</v>
      </c>
      <c r="V426" s="566">
        <f>SUMPRODUCT(ROUND(J426:U426,2))</f>
        <v>0</v>
      </c>
      <c r="W426" s="489">
        <f>IF(COUNTIF(V409:V426,"&gt;0")&gt;0,1,0)</f>
        <v>0</v>
      </c>
    </row>
    <row r="427" spans="1:23" ht="15" customHeight="1" thickTop="1" x14ac:dyDescent="0.2">
      <c r="A427" s="327"/>
      <c r="B427" s="244"/>
      <c r="C427" s="236"/>
      <c r="D427" s="236"/>
      <c r="E427" s="236"/>
      <c r="F427" s="245"/>
      <c r="G427" s="262" t="s">
        <v>142</v>
      </c>
      <c r="H427" s="263"/>
      <c r="I427" s="264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  <c r="T427" s="265"/>
      <c r="U427" s="265"/>
      <c r="V427" s="266"/>
      <c r="W427" s="489"/>
    </row>
    <row r="428" spans="1:23" ht="15" customHeight="1" x14ac:dyDescent="0.2">
      <c r="A428" s="327"/>
      <c r="B428" s="251" t="s">
        <v>5</v>
      </c>
      <c r="C428" s="236"/>
      <c r="D428" s="832"/>
      <c r="E428" s="833"/>
      <c r="F428" s="246"/>
      <c r="G428" s="237" t="s">
        <v>64</v>
      </c>
      <c r="H428" s="253"/>
      <c r="I428" s="238"/>
      <c r="J428" s="623"/>
      <c r="K428" s="623"/>
      <c r="L428" s="623"/>
      <c r="M428" s="623"/>
      <c r="N428" s="623"/>
      <c r="O428" s="623"/>
      <c r="P428" s="623"/>
      <c r="Q428" s="623"/>
      <c r="R428" s="623"/>
      <c r="S428" s="623"/>
      <c r="T428" s="623"/>
      <c r="U428" s="623"/>
      <c r="V428" s="248"/>
      <c r="W428" s="489"/>
    </row>
    <row r="429" spans="1:23" ht="15" customHeight="1" x14ac:dyDescent="0.2">
      <c r="A429" s="329">
        <f>IF($D431="Stundenanteil",1,0)</f>
        <v>0</v>
      </c>
      <c r="B429" s="251" t="s">
        <v>67</v>
      </c>
      <c r="C429" s="236"/>
      <c r="D429" s="832"/>
      <c r="E429" s="833"/>
      <c r="F429" s="246"/>
      <c r="G429" s="242" t="s">
        <v>114</v>
      </c>
      <c r="H429" s="254"/>
      <c r="I429" s="238"/>
      <c r="J429" s="249"/>
      <c r="K429" s="249"/>
      <c r="L429" s="249"/>
      <c r="M429" s="249"/>
      <c r="N429" s="249"/>
      <c r="O429" s="249"/>
      <c r="P429" s="249"/>
      <c r="Q429" s="249"/>
      <c r="R429" s="249"/>
      <c r="S429" s="249"/>
      <c r="T429" s="249"/>
      <c r="U429" s="249"/>
      <c r="V429" s="248"/>
      <c r="W429" s="489"/>
    </row>
    <row r="430" spans="1:23" ht="15" customHeight="1" x14ac:dyDescent="0.2">
      <c r="A430" s="329">
        <f>IF($D431="Stundenanteil",1,0)</f>
        <v>0</v>
      </c>
      <c r="B430" s="244"/>
      <c r="C430" s="236"/>
      <c r="D430" s="236"/>
      <c r="E430" s="236"/>
      <c r="F430" s="245"/>
      <c r="G430" s="239" t="s">
        <v>122</v>
      </c>
      <c r="H430" s="255"/>
      <c r="I430" s="270" t="s">
        <v>116</v>
      </c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565">
        <f t="shared" ref="V430:V435" si="177">SUMPRODUCT(ROUND(J430:U430,2))</f>
        <v>0</v>
      </c>
      <c r="W430" s="489"/>
    </row>
    <row r="431" spans="1:23" ht="15" customHeight="1" x14ac:dyDescent="0.2">
      <c r="A431" s="329">
        <f>IF($D431="Stundenanteil",1,0)</f>
        <v>0</v>
      </c>
      <c r="B431" s="251" t="s">
        <v>113</v>
      </c>
      <c r="C431" s="236"/>
      <c r="D431" s="832" t="s">
        <v>0</v>
      </c>
      <c r="E431" s="833"/>
      <c r="F431" s="246"/>
      <c r="G431" s="239" t="s">
        <v>128</v>
      </c>
      <c r="H431" s="257" t="s">
        <v>120</v>
      </c>
      <c r="I431" s="270" t="s">
        <v>116</v>
      </c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565">
        <f t="shared" si="177"/>
        <v>0</v>
      </c>
      <c r="W431" s="489"/>
    </row>
    <row r="432" spans="1:23" ht="15" customHeight="1" x14ac:dyDescent="0.2">
      <c r="A432" s="329">
        <f>IF($D431="Stundenanteil",1,0)</f>
        <v>0</v>
      </c>
      <c r="B432" s="244"/>
      <c r="C432" s="236"/>
      <c r="D432" s="236"/>
      <c r="E432" s="236"/>
      <c r="F432" s="245"/>
      <c r="G432" s="239"/>
      <c r="H432" s="257" t="s">
        <v>123</v>
      </c>
      <c r="I432" s="271" t="s">
        <v>116</v>
      </c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565">
        <f t="shared" si="177"/>
        <v>0</v>
      </c>
      <c r="W432" s="489"/>
    </row>
    <row r="433" spans="1:23" ht="15" hidden="1" customHeight="1" x14ac:dyDescent="0.2">
      <c r="A433" s="329"/>
      <c r="B433" s="244"/>
      <c r="C433" s="236"/>
      <c r="F433" s="245"/>
      <c r="G433" s="259" t="s">
        <v>125</v>
      </c>
      <c r="H433" s="260"/>
      <c r="I433" s="272" t="s">
        <v>116</v>
      </c>
      <c r="J433" s="261">
        <f>IF(ROUND(J430,2)-ROUND(J431,2)=0,0,ROUND(J432,2)/(ROUND(J430,2)-ROUND(J431,2))*ROUND(J431,2))</f>
        <v>0</v>
      </c>
      <c r="K433" s="261">
        <f t="shared" ref="K433:U433" si="178">IF(ROUND(K430,2)-ROUND(K431,2)=0,0,ROUND(K432,2)/(ROUND(K430,2)-ROUND(K431,2))*ROUND(K431,2))</f>
        <v>0</v>
      </c>
      <c r="L433" s="261">
        <f t="shared" si="178"/>
        <v>0</v>
      </c>
      <c r="M433" s="261">
        <f t="shared" si="178"/>
        <v>0</v>
      </c>
      <c r="N433" s="261">
        <f t="shared" si="178"/>
        <v>0</v>
      </c>
      <c r="O433" s="261">
        <f t="shared" si="178"/>
        <v>0</v>
      </c>
      <c r="P433" s="261">
        <f t="shared" si="178"/>
        <v>0</v>
      </c>
      <c r="Q433" s="261">
        <f t="shared" si="178"/>
        <v>0</v>
      </c>
      <c r="R433" s="261">
        <f t="shared" si="178"/>
        <v>0</v>
      </c>
      <c r="S433" s="261">
        <f t="shared" si="178"/>
        <v>0</v>
      </c>
      <c r="T433" s="261">
        <f t="shared" si="178"/>
        <v>0</v>
      </c>
      <c r="U433" s="261">
        <f t="shared" si="178"/>
        <v>0</v>
      </c>
      <c r="V433" s="269">
        <f t="shared" si="177"/>
        <v>0</v>
      </c>
      <c r="W433" s="489"/>
    </row>
    <row r="434" spans="1:23" ht="15" hidden="1" customHeight="1" x14ac:dyDescent="0.2">
      <c r="A434" s="329"/>
      <c r="B434" s="244"/>
      <c r="C434" s="236"/>
      <c r="F434" s="245"/>
      <c r="G434" s="259" t="s">
        <v>126</v>
      </c>
      <c r="H434" s="260"/>
      <c r="I434" s="272" t="s">
        <v>116</v>
      </c>
      <c r="J434" s="261">
        <f>(ROUND(J432,2)+ROUND(J433,10))*ROUND($E440,0)/($I$6-ROUND($E440,0))</f>
        <v>0</v>
      </c>
      <c r="K434" s="261">
        <f t="shared" ref="K434:U434" si="179">(ROUND(K432,2)+ROUND(K433,10))*ROUND($E440,0)/($I$6-ROUND($E440,0))</f>
        <v>0</v>
      </c>
      <c r="L434" s="261">
        <f t="shared" si="179"/>
        <v>0</v>
      </c>
      <c r="M434" s="261">
        <f t="shared" si="179"/>
        <v>0</v>
      </c>
      <c r="N434" s="261">
        <f t="shared" si="179"/>
        <v>0</v>
      </c>
      <c r="O434" s="261">
        <f t="shared" si="179"/>
        <v>0</v>
      </c>
      <c r="P434" s="261">
        <f t="shared" si="179"/>
        <v>0</v>
      </c>
      <c r="Q434" s="261">
        <f t="shared" si="179"/>
        <v>0</v>
      </c>
      <c r="R434" s="261">
        <f t="shared" si="179"/>
        <v>0</v>
      </c>
      <c r="S434" s="261">
        <f t="shared" si="179"/>
        <v>0</v>
      </c>
      <c r="T434" s="261">
        <f t="shared" si="179"/>
        <v>0</v>
      </c>
      <c r="U434" s="261">
        <f t="shared" si="179"/>
        <v>0</v>
      </c>
      <c r="V434" s="269">
        <f t="shared" si="177"/>
        <v>0</v>
      </c>
      <c r="W434" s="489"/>
    </row>
    <row r="435" spans="1:23" ht="15" hidden="1" customHeight="1" x14ac:dyDescent="0.2">
      <c r="A435" s="329"/>
      <c r="B435" s="244"/>
      <c r="C435" s="236"/>
      <c r="D435" s="236"/>
      <c r="E435" s="236"/>
      <c r="F435" s="245"/>
      <c r="G435" s="259" t="s">
        <v>127</v>
      </c>
      <c r="H435" s="260"/>
      <c r="I435" s="272" t="s">
        <v>116</v>
      </c>
      <c r="J435" s="261">
        <f>ROUND(J432,2)+ROUND(J433,10)+ROUND(J434,10)</f>
        <v>0</v>
      </c>
      <c r="K435" s="261">
        <f t="shared" ref="K435:U435" si="180">ROUND(K432,2)+ROUND(K433,10)+ROUND(K434,10)</f>
        <v>0</v>
      </c>
      <c r="L435" s="261">
        <f t="shared" si="180"/>
        <v>0</v>
      </c>
      <c r="M435" s="261">
        <f t="shared" si="180"/>
        <v>0</v>
      </c>
      <c r="N435" s="261">
        <f t="shared" si="180"/>
        <v>0</v>
      </c>
      <c r="O435" s="261">
        <f t="shared" si="180"/>
        <v>0</v>
      </c>
      <c r="P435" s="261">
        <f t="shared" si="180"/>
        <v>0</v>
      </c>
      <c r="Q435" s="261">
        <f t="shared" si="180"/>
        <v>0</v>
      </c>
      <c r="R435" s="261">
        <f t="shared" si="180"/>
        <v>0</v>
      </c>
      <c r="S435" s="261">
        <f t="shared" si="180"/>
        <v>0</v>
      </c>
      <c r="T435" s="261">
        <f t="shared" si="180"/>
        <v>0</v>
      </c>
      <c r="U435" s="261">
        <f t="shared" si="180"/>
        <v>0</v>
      </c>
      <c r="V435" s="269">
        <f t="shared" si="177"/>
        <v>0</v>
      </c>
      <c r="W435" s="489"/>
    </row>
    <row r="436" spans="1:23" ht="15" customHeight="1" x14ac:dyDescent="0.2">
      <c r="A436" s="327"/>
      <c r="B436" s="251" t="s">
        <v>124</v>
      </c>
      <c r="C436" s="236"/>
      <c r="D436" s="236"/>
      <c r="E436" s="236"/>
      <c r="F436" s="245"/>
      <c r="G436" s="275" t="str">
        <f>IF(D431="Stundenanteil","Errechneter Stellenanteil",IF(D431="Stellenanteil","Stellenanteil:",""))</f>
        <v/>
      </c>
      <c r="H436" s="258"/>
      <c r="I436" s="240"/>
      <c r="J436" s="624">
        <f t="shared" ref="J436:U436" si="181">IF(AND($D431="Stellenanteil",$E441&gt;0,J438&gt;0),ROUND($E441,4),IF(AND($D431="Stundenanteil",J430&gt;0),ROUND(J435/ROUND(J430,2),4),0))</f>
        <v>0</v>
      </c>
      <c r="K436" s="624">
        <f t="shared" si="181"/>
        <v>0</v>
      </c>
      <c r="L436" s="624">
        <f t="shared" si="181"/>
        <v>0</v>
      </c>
      <c r="M436" s="624">
        <f t="shared" si="181"/>
        <v>0</v>
      </c>
      <c r="N436" s="624">
        <f t="shared" si="181"/>
        <v>0</v>
      </c>
      <c r="O436" s="624">
        <f t="shared" si="181"/>
        <v>0</v>
      </c>
      <c r="P436" s="624">
        <f t="shared" si="181"/>
        <v>0</v>
      </c>
      <c r="Q436" s="624">
        <f t="shared" si="181"/>
        <v>0</v>
      </c>
      <c r="R436" s="624">
        <f t="shared" si="181"/>
        <v>0</v>
      </c>
      <c r="S436" s="624">
        <f t="shared" si="181"/>
        <v>0</v>
      </c>
      <c r="T436" s="624">
        <f t="shared" si="181"/>
        <v>0</v>
      </c>
      <c r="U436" s="624">
        <f t="shared" si="181"/>
        <v>0</v>
      </c>
      <c r="V436" s="625"/>
      <c r="W436" s="489"/>
    </row>
    <row r="437" spans="1:23" ht="15" customHeight="1" x14ac:dyDescent="0.2">
      <c r="A437" s="327"/>
      <c r="B437" s="244"/>
      <c r="C437" s="243" t="s">
        <v>134</v>
      </c>
      <c r="E437" s="326"/>
      <c r="F437" s="245"/>
      <c r="G437" s="242" t="s">
        <v>117</v>
      </c>
      <c r="H437" s="254"/>
      <c r="I437" s="238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T437" s="249"/>
      <c r="U437" s="249"/>
      <c r="V437" s="248"/>
      <c r="W437" s="489"/>
    </row>
    <row r="438" spans="1:23" ht="15" customHeight="1" x14ac:dyDescent="0.2">
      <c r="A438" s="327"/>
      <c r="B438" s="244"/>
      <c r="F438" s="247"/>
      <c r="G438" s="241" t="s">
        <v>267</v>
      </c>
      <c r="H438" s="256"/>
      <c r="I438" s="273" t="s">
        <v>30</v>
      </c>
      <c r="J438" s="276"/>
      <c r="K438" s="276"/>
      <c r="L438" s="276"/>
      <c r="M438" s="276"/>
      <c r="N438" s="276"/>
      <c r="O438" s="276"/>
      <c r="P438" s="276"/>
      <c r="Q438" s="276"/>
      <c r="R438" s="276"/>
      <c r="S438" s="276"/>
      <c r="T438" s="276"/>
      <c r="U438" s="276"/>
      <c r="V438" s="565">
        <f>SUMPRODUCT(ROUND(J438:U438,2))</f>
        <v>0</v>
      </c>
      <c r="W438" s="489"/>
    </row>
    <row r="439" spans="1:23" ht="15" customHeight="1" x14ac:dyDescent="0.2">
      <c r="A439" s="329">
        <f>IF($D431="Stundenanteil",1,0)</f>
        <v>0</v>
      </c>
      <c r="B439" s="244"/>
      <c r="C439" s="243" t="str">
        <f>IF(D431="Stundenanteil","wöchentliche Arbeitszeit (in h):","")</f>
        <v/>
      </c>
      <c r="D439" s="236"/>
      <c r="E439" s="340"/>
      <c r="F439" s="247"/>
      <c r="G439" s="239" t="s">
        <v>289</v>
      </c>
      <c r="H439" s="255"/>
      <c r="I439" s="273" t="s">
        <v>30</v>
      </c>
      <c r="J439" s="276"/>
      <c r="K439" s="276"/>
      <c r="L439" s="276"/>
      <c r="M439" s="276"/>
      <c r="N439" s="276"/>
      <c r="O439" s="276"/>
      <c r="P439" s="276"/>
      <c r="Q439" s="276"/>
      <c r="R439" s="276"/>
      <c r="S439" s="276"/>
      <c r="T439" s="276"/>
      <c r="U439" s="276"/>
      <c r="V439" s="565">
        <f>SUMPRODUCT(ROUND(J439:U439,2))</f>
        <v>0</v>
      </c>
      <c r="W439" s="489"/>
    </row>
    <row r="440" spans="1:23" ht="15" customHeight="1" x14ac:dyDescent="0.2">
      <c r="A440" s="329">
        <f>IF($D431="Stundenanteil",1,0)</f>
        <v>0</v>
      </c>
      <c r="B440" s="244"/>
      <c r="C440" s="243" t="str">
        <f>IF(D431="Stundenanteil","Urlaubsanspruch (in AT):","")</f>
        <v/>
      </c>
      <c r="D440" s="236"/>
      <c r="E440" s="341"/>
      <c r="F440" s="247"/>
      <c r="G440" s="239"/>
      <c r="H440" s="255"/>
      <c r="I440" s="273"/>
      <c r="J440" s="252"/>
      <c r="K440" s="252"/>
      <c r="L440" s="252"/>
      <c r="M440" s="252"/>
      <c r="N440" s="252"/>
      <c r="O440" s="252"/>
      <c r="P440" s="252"/>
      <c r="Q440" s="252"/>
      <c r="R440" s="252"/>
      <c r="S440" s="252"/>
      <c r="T440" s="252"/>
      <c r="U440" s="252"/>
      <c r="V440" s="250"/>
      <c r="W440" s="489"/>
    </row>
    <row r="441" spans="1:23" ht="15" customHeight="1" x14ac:dyDescent="0.2">
      <c r="A441" s="329">
        <f>IF($D431="Stellenanteil",1,0)</f>
        <v>0</v>
      </c>
      <c r="B441" s="244"/>
      <c r="C441" s="243" t="str">
        <f>IF(D431="Stellenanteil","Stellenanteil (in %):","")</f>
        <v/>
      </c>
      <c r="D441" s="236"/>
      <c r="E441" s="274"/>
      <c r="F441" s="245"/>
      <c r="G441" s="242" t="s">
        <v>121</v>
      </c>
      <c r="H441" s="254"/>
      <c r="I441" s="238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T441" s="249"/>
      <c r="U441" s="249"/>
      <c r="V441" s="248"/>
      <c r="W441" s="489"/>
    </row>
    <row r="442" spans="1:23" ht="15" customHeight="1" x14ac:dyDescent="0.2">
      <c r="A442" s="327"/>
      <c r="B442" s="244"/>
      <c r="F442" s="245"/>
      <c r="G442" s="241" t="s">
        <v>119</v>
      </c>
      <c r="H442" s="256"/>
      <c r="I442" s="273" t="s">
        <v>30</v>
      </c>
      <c r="J442" s="563">
        <f>ROUND(ROUND(J438,2)*J436,2)</f>
        <v>0</v>
      </c>
      <c r="K442" s="563">
        <f t="shared" ref="K442:U442" si="182">ROUND(ROUND(K438,2)*K436,2)</f>
        <v>0</v>
      </c>
      <c r="L442" s="563">
        <f t="shared" si="182"/>
        <v>0</v>
      </c>
      <c r="M442" s="563">
        <f t="shared" si="182"/>
        <v>0</v>
      </c>
      <c r="N442" s="563">
        <f t="shared" si="182"/>
        <v>0</v>
      </c>
      <c r="O442" s="563">
        <f t="shared" si="182"/>
        <v>0</v>
      </c>
      <c r="P442" s="563">
        <f t="shared" si="182"/>
        <v>0</v>
      </c>
      <c r="Q442" s="563">
        <f t="shared" si="182"/>
        <v>0</v>
      </c>
      <c r="R442" s="563">
        <f t="shared" si="182"/>
        <v>0</v>
      </c>
      <c r="S442" s="563">
        <f t="shared" si="182"/>
        <v>0</v>
      </c>
      <c r="T442" s="563">
        <f t="shared" si="182"/>
        <v>0</v>
      </c>
      <c r="U442" s="563">
        <f t="shared" si="182"/>
        <v>0</v>
      </c>
      <c r="V442" s="565">
        <f>SUMPRODUCT(ROUND(J442:U442,2))</f>
        <v>0</v>
      </c>
      <c r="W442" s="489"/>
    </row>
    <row r="443" spans="1:23" ht="15" customHeight="1" x14ac:dyDescent="0.2">
      <c r="A443" s="327"/>
      <c r="B443" s="244"/>
      <c r="F443" s="245"/>
      <c r="G443" s="239" t="s">
        <v>290</v>
      </c>
      <c r="H443" s="255"/>
      <c r="I443" s="273" t="s">
        <v>30</v>
      </c>
      <c r="J443" s="563">
        <f>ROUND(ROUND(J439,2)*J436,2)</f>
        <v>0</v>
      </c>
      <c r="K443" s="563">
        <f t="shared" ref="K443:U443" si="183">ROUND(ROUND(K439,2)*K436,2)</f>
        <v>0</v>
      </c>
      <c r="L443" s="563">
        <f t="shared" si="183"/>
        <v>0</v>
      </c>
      <c r="M443" s="563">
        <f t="shared" si="183"/>
        <v>0</v>
      </c>
      <c r="N443" s="563">
        <f t="shared" si="183"/>
        <v>0</v>
      </c>
      <c r="O443" s="563">
        <f t="shared" si="183"/>
        <v>0</v>
      </c>
      <c r="P443" s="563">
        <f t="shared" si="183"/>
        <v>0</v>
      </c>
      <c r="Q443" s="563">
        <f t="shared" si="183"/>
        <v>0</v>
      </c>
      <c r="R443" s="563">
        <f t="shared" si="183"/>
        <v>0</v>
      </c>
      <c r="S443" s="563">
        <f t="shared" si="183"/>
        <v>0</v>
      </c>
      <c r="T443" s="563">
        <f t="shared" si="183"/>
        <v>0</v>
      </c>
      <c r="U443" s="563">
        <f t="shared" si="183"/>
        <v>0</v>
      </c>
      <c r="V443" s="565">
        <f>SUMPRODUCT(ROUND(J443:U443,2))</f>
        <v>0</v>
      </c>
      <c r="W443" s="489"/>
    </row>
    <row r="444" spans="1:23" ht="15" customHeight="1" thickBot="1" x14ac:dyDescent="0.25">
      <c r="A444" s="327"/>
      <c r="B444" s="278"/>
      <c r="C444" s="279"/>
      <c r="D444" s="279"/>
      <c r="E444" s="279"/>
      <c r="F444" s="280"/>
      <c r="G444" s="539" t="str">
        <f>$P$26</f>
        <v>Pauschale für Sozialabgaben inkl. Berufsgenossenschaft</v>
      </c>
      <c r="H444" s="540"/>
      <c r="I444" s="541" t="s">
        <v>30</v>
      </c>
      <c r="J444" s="564">
        <f>ROUND(J443*$U$26,2)</f>
        <v>0</v>
      </c>
      <c r="K444" s="564">
        <f t="shared" ref="K444:U444" si="184">ROUND(K443*$U$26,2)</f>
        <v>0</v>
      </c>
      <c r="L444" s="564">
        <f t="shared" si="184"/>
        <v>0</v>
      </c>
      <c r="M444" s="564">
        <f t="shared" si="184"/>
        <v>0</v>
      </c>
      <c r="N444" s="564">
        <f t="shared" si="184"/>
        <v>0</v>
      </c>
      <c r="O444" s="564">
        <f t="shared" si="184"/>
        <v>0</v>
      </c>
      <c r="P444" s="564">
        <f t="shared" si="184"/>
        <v>0</v>
      </c>
      <c r="Q444" s="564">
        <f t="shared" si="184"/>
        <v>0</v>
      </c>
      <c r="R444" s="564">
        <f t="shared" si="184"/>
        <v>0</v>
      </c>
      <c r="S444" s="564">
        <f t="shared" si="184"/>
        <v>0</v>
      </c>
      <c r="T444" s="564">
        <f t="shared" si="184"/>
        <v>0</v>
      </c>
      <c r="U444" s="564">
        <f t="shared" si="184"/>
        <v>0</v>
      </c>
      <c r="V444" s="566">
        <f>SUMPRODUCT(ROUND(J444:U444,2))</f>
        <v>0</v>
      </c>
      <c r="W444" s="489">
        <f>IF(COUNTIF(V427:V444,"&gt;0")&gt;0,1,0)</f>
        <v>0</v>
      </c>
    </row>
    <row r="445" spans="1:23" ht="15" customHeight="1" thickTop="1" x14ac:dyDescent="0.2">
      <c r="A445" s="327"/>
      <c r="B445" s="244"/>
      <c r="C445" s="236"/>
      <c r="D445" s="236"/>
      <c r="E445" s="236"/>
      <c r="F445" s="245"/>
      <c r="G445" s="262" t="s">
        <v>142</v>
      </c>
      <c r="H445" s="263"/>
      <c r="I445" s="264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  <c r="T445" s="265"/>
      <c r="U445" s="265"/>
      <c r="V445" s="266"/>
      <c r="W445" s="489"/>
    </row>
    <row r="446" spans="1:23" ht="15" customHeight="1" x14ac:dyDescent="0.2">
      <c r="A446" s="327"/>
      <c r="B446" s="251" t="s">
        <v>5</v>
      </c>
      <c r="C446" s="236"/>
      <c r="D446" s="832"/>
      <c r="E446" s="833"/>
      <c r="F446" s="246"/>
      <c r="G446" s="237" t="s">
        <v>64</v>
      </c>
      <c r="H446" s="253"/>
      <c r="I446" s="238"/>
      <c r="J446" s="623"/>
      <c r="K446" s="623"/>
      <c r="L446" s="623"/>
      <c r="M446" s="623"/>
      <c r="N446" s="623"/>
      <c r="O446" s="623"/>
      <c r="P446" s="623"/>
      <c r="Q446" s="623"/>
      <c r="R446" s="623"/>
      <c r="S446" s="623"/>
      <c r="T446" s="623"/>
      <c r="U446" s="623"/>
      <c r="V446" s="248"/>
      <c r="W446" s="489"/>
    </row>
    <row r="447" spans="1:23" ht="15" customHeight="1" x14ac:dyDescent="0.2">
      <c r="A447" s="329">
        <f>IF($D449="Stundenanteil",1,0)</f>
        <v>0</v>
      </c>
      <c r="B447" s="251" t="s">
        <v>67</v>
      </c>
      <c r="C447" s="236"/>
      <c r="D447" s="832"/>
      <c r="E447" s="833"/>
      <c r="F447" s="246"/>
      <c r="G447" s="242" t="s">
        <v>114</v>
      </c>
      <c r="H447" s="254"/>
      <c r="I447" s="238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T447" s="249"/>
      <c r="U447" s="249"/>
      <c r="V447" s="248"/>
      <c r="W447" s="489"/>
    </row>
    <row r="448" spans="1:23" ht="15" customHeight="1" x14ac:dyDescent="0.2">
      <c r="A448" s="329">
        <f>IF($D449="Stundenanteil",1,0)</f>
        <v>0</v>
      </c>
      <c r="B448" s="244"/>
      <c r="C448" s="236"/>
      <c r="D448" s="236"/>
      <c r="E448" s="236"/>
      <c r="F448" s="245"/>
      <c r="G448" s="239" t="s">
        <v>122</v>
      </c>
      <c r="H448" s="255"/>
      <c r="I448" s="270" t="s">
        <v>116</v>
      </c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565">
        <f t="shared" ref="V448:V453" si="185">SUMPRODUCT(ROUND(J448:U448,2))</f>
        <v>0</v>
      </c>
      <c r="W448" s="489"/>
    </row>
    <row r="449" spans="1:23" ht="15" customHeight="1" x14ac:dyDescent="0.2">
      <c r="A449" s="329">
        <f>IF($D449="Stundenanteil",1,0)</f>
        <v>0</v>
      </c>
      <c r="B449" s="251" t="s">
        <v>113</v>
      </c>
      <c r="C449" s="236"/>
      <c r="D449" s="832" t="s">
        <v>0</v>
      </c>
      <c r="E449" s="833"/>
      <c r="F449" s="246"/>
      <c r="G449" s="239" t="s">
        <v>128</v>
      </c>
      <c r="H449" s="257" t="s">
        <v>120</v>
      </c>
      <c r="I449" s="270" t="s">
        <v>116</v>
      </c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565">
        <f t="shared" si="185"/>
        <v>0</v>
      </c>
      <c r="W449" s="489"/>
    </row>
    <row r="450" spans="1:23" ht="15" customHeight="1" x14ac:dyDescent="0.2">
      <c r="A450" s="329">
        <f>IF($D449="Stundenanteil",1,0)</f>
        <v>0</v>
      </c>
      <c r="B450" s="244"/>
      <c r="C450" s="236"/>
      <c r="D450" s="236"/>
      <c r="E450" s="236"/>
      <c r="F450" s="245"/>
      <c r="G450" s="239"/>
      <c r="H450" s="257" t="s">
        <v>123</v>
      </c>
      <c r="I450" s="271" t="s">
        <v>116</v>
      </c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565">
        <f t="shared" si="185"/>
        <v>0</v>
      </c>
      <c r="W450" s="489"/>
    </row>
    <row r="451" spans="1:23" ht="15" hidden="1" customHeight="1" x14ac:dyDescent="0.2">
      <c r="A451" s="329"/>
      <c r="B451" s="244"/>
      <c r="C451" s="236"/>
      <c r="F451" s="245"/>
      <c r="G451" s="259" t="s">
        <v>125</v>
      </c>
      <c r="H451" s="260"/>
      <c r="I451" s="272" t="s">
        <v>116</v>
      </c>
      <c r="J451" s="261">
        <f>IF(ROUND(J448,2)-ROUND(J449,2)=0,0,ROUND(J450,2)/(ROUND(J448,2)-ROUND(J449,2))*ROUND(J449,2))</f>
        <v>0</v>
      </c>
      <c r="K451" s="261">
        <f t="shared" ref="K451:U451" si="186">IF(ROUND(K448,2)-ROUND(K449,2)=0,0,ROUND(K450,2)/(ROUND(K448,2)-ROUND(K449,2))*ROUND(K449,2))</f>
        <v>0</v>
      </c>
      <c r="L451" s="261">
        <f t="shared" si="186"/>
        <v>0</v>
      </c>
      <c r="M451" s="261">
        <f t="shared" si="186"/>
        <v>0</v>
      </c>
      <c r="N451" s="261">
        <f t="shared" si="186"/>
        <v>0</v>
      </c>
      <c r="O451" s="261">
        <f t="shared" si="186"/>
        <v>0</v>
      </c>
      <c r="P451" s="261">
        <f t="shared" si="186"/>
        <v>0</v>
      </c>
      <c r="Q451" s="261">
        <f t="shared" si="186"/>
        <v>0</v>
      </c>
      <c r="R451" s="261">
        <f t="shared" si="186"/>
        <v>0</v>
      </c>
      <c r="S451" s="261">
        <f t="shared" si="186"/>
        <v>0</v>
      </c>
      <c r="T451" s="261">
        <f t="shared" si="186"/>
        <v>0</v>
      </c>
      <c r="U451" s="261">
        <f t="shared" si="186"/>
        <v>0</v>
      </c>
      <c r="V451" s="269">
        <f t="shared" si="185"/>
        <v>0</v>
      </c>
      <c r="W451" s="489"/>
    </row>
    <row r="452" spans="1:23" ht="15" hidden="1" customHeight="1" x14ac:dyDescent="0.2">
      <c r="A452" s="329"/>
      <c r="B452" s="244"/>
      <c r="C452" s="236"/>
      <c r="F452" s="245"/>
      <c r="G452" s="259" t="s">
        <v>126</v>
      </c>
      <c r="H452" s="260"/>
      <c r="I452" s="272" t="s">
        <v>116</v>
      </c>
      <c r="J452" s="261">
        <f>(ROUND(J450,2)+ROUND(J451,10))*ROUND($E458,0)/($I$6-ROUND($E458,0))</f>
        <v>0</v>
      </c>
      <c r="K452" s="261">
        <f t="shared" ref="K452:U452" si="187">(ROUND(K450,2)+ROUND(K451,10))*ROUND($E458,0)/($I$6-ROUND($E458,0))</f>
        <v>0</v>
      </c>
      <c r="L452" s="261">
        <f t="shared" si="187"/>
        <v>0</v>
      </c>
      <c r="M452" s="261">
        <f t="shared" si="187"/>
        <v>0</v>
      </c>
      <c r="N452" s="261">
        <f t="shared" si="187"/>
        <v>0</v>
      </c>
      <c r="O452" s="261">
        <f t="shared" si="187"/>
        <v>0</v>
      </c>
      <c r="P452" s="261">
        <f t="shared" si="187"/>
        <v>0</v>
      </c>
      <c r="Q452" s="261">
        <f t="shared" si="187"/>
        <v>0</v>
      </c>
      <c r="R452" s="261">
        <f t="shared" si="187"/>
        <v>0</v>
      </c>
      <c r="S452" s="261">
        <f t="shared" si="187"/>
        <v>0</v>
      </c>
      <c r="T452" s="261">
        <f t="shared" si="187"/>
        <v>0</v>
      </c>
      <c r="U452" s="261">
        <f t="shared" si="187"/>
        <v>0</v>
      </c>
      <c r="V452" s="269">
        <f t="shared" si="185"/>
        <v>0</v>
      </c>
      <c r="W452" s="489"/>
    </row>
    <row r="453" spans="1:23" ht="15" hidden="1" customHeight="1" x14ac:dyDescent="0.2">
      <c r="A453" s="329"/>
      <c r="B453" s="244"/>
      <c r="C453" s="236"/>
      <c r="D453" s="236"/>
      <c r="E453" s="236"/>
      <c r="F453" s="245"/>
      <c r="G453" s="259" t="s">
        <v>127</v>
      </c>
      <c r="H453" s="260"/>
      <c r="I453" s="272" t="s">
        <v>116</v>
      </c>
      <c r="J453" s="261">
        <f>ROUND(J450,2)+ROUND(J451,10)+ROUND(J452,10)</f>
        <v>0</v>
      </c>
      <c r="K453" s="261">
        <f t="shared" ref="K453:U453" si="188">ROUND(K450,2)+ROUND(K451,10)+ROUND(K452,10)</f>
        <v>0</v>
      </c>
      <c r="L453" s="261">
        <f t="shared" si="188"/>
        <v>0</v>
      </c>
      <c r="M453" s="261">
        <f t="shared" si="188"/>
        <v>0</v>
      </c>
      <c r="N453" s="261">
        <f t="shared" si="188"/>
        <v>0</v>
      </c>
      <c r="O453" s="261">
        <f t="shared" si="188"/>
        <v>0</v>
      </c>
      <c r="P453" s="261">
        <f t="shared" si="188"/>
        <v>0</v>
      </c>
      <c r="Q453" s="261">
        <f t="shared" si="188"/>
        <v>0</v>
      </c>
      <c r="R453" s="261">
        <f t="shared" si="188"/>
        <v>0</v>
      </c>
      <c r="S453" s="261">
        <f t="shared" si="188"/>
        <v>0</v>
      </c>
      <c r="T453" s="261">
        <f t="shared" si="188"/>
        <v>0</v>
      </c>
      <c r="U453" s="261">
        <f t="shared" si="188"/>
        <v>0</v>
      </c>
      <c r="V453" s="269">
        <f t="shared" si="185"/>
        <v>0</v>
      </c>
      <c r="W453" s="489"/>
    </row>
    <row r="454" spans="1:23" ht="15" customHeight="1" x14ac:dyDescent="0.2">
      <c r="A454" s="327"/>
      <c r="B454" s="251" t="s">
        <v>124</v>
      </c>
      <c r="C454" s="236"/>
      <c r="D454" s="236"/>
      <c r="E454" s="236"/>
      <c r="F454" s="245"/>
      <c r="G454" s="275" t="str">
        <f>IF(D449="Stundenanteil","Errechneter Stellenanteil",IF(D449="Stellenanteil","Stellenanteil:",""))</f>
        <v/>
      </c>
      <c r="H454" s="258"/>
      <c r="I454" s="240"/>
      <c r="J454" s="624">
        <f t="shared" ref="J454:U454" si="189">IF(AND($D449="Stellenanteil",$E459&gt;0,J456&gt;0),ROUND($E459,4),IF(AND($D449="Stundenanteil",J448&gt;0),ROUND(J453/ROUND(J448,2),4),0))</f>
        <v>0</v>
      </c>
      <c r="K454" s="624">
        <f t="shared" si="189"/>
        <v>0</v>
      </c>
      <c r="L454" s="624">
        <f t="shared" si="189"/>
        <v>0</v>
      </c>
      <c r="M454" s="624">
        <f t="shared" si="189"/>
        <v>0</v>
      </c>
      <c r="N454" s="624">
        <f t="shared" si="189"/>
        <v>0</v>
      </c>
      <c r="O454" s="624">
        <f t="shared" si="189"/>
        <v>0</v>
      </c>
      <c r="P454" s="624">
        <f t="shared" si="189"/>
        <v>0</v>
      </c>
      <c r="Q454" s="624">
        <f t="shared" si="189"/>
        <v>0</v>
      </c>
      <c r="R454" s="624">
        <f t="shared" si="189"/>
        <v>0</v>
      </c>
      <c r="S454" s="624">
        <f t="shared" si="189"/>
        <v>0</v>
      </c>
      <c r="T454" s="624">
        <f t="shared" si="189"/>
        <v>0</v>
      </c>
      <c r="U454" s="624">
        <f t="shared" si="189"/>
        <v>0</v>
      </c>
      <c r="V454" s="625"/>
      <c r="W454" s="489"/>
    </row>
    <row r="455" spans="1:23" ht="15" customHeight="1" x14ac:dyDescent="0.2">
      <c r="A455" s="327"/>
      <c r="B455" s="244"/>
      <c r="C455" s="243" t="s">
        <v>134</v>
      </c>
      <c r="E455" s="326"/>
      <c r="F455" s="245"/>
      <c r="G455" s="242" t="s">
        <v>117</v>
      </c>
      <c r="H455" s="254"/>
      <c r="I455" s="238"/>
      <c r="J455" s="249"/>
      <c r="K455" s="249"/>
      <c r="L455" s="249"/>
      <c r="M455" s="249"/>
      <c r="N455" s="249"/>
      <c r="O455" s="249"/>
      <c r="P455" s="249"/>
      <c r="Q455" s="249"/>
      <c r="R455" s="249"/>
      <c r="S455" s="249"/>
      <c r="T455" s="249"/>
      <c r="U455" s="249"/>
      <c r="V455" s="248"/>
      <c r="W455" s="489"/>
    </row>
    <row r="456" spans="1:23" ht="15" customHeight="1" x14ac:dyDescent="0.2">
      <c r="A456" s="327"/>
      <c r="B456" s="244"/>
      <c r="F456" s="247"/>
      <c r="G456" s="241" t="s">
        <v>267</v>
      </c>
      <c r="H456" s="256"/>
      <c r="I456" s="273" t="s">
        <v>30</v>
      </c>
      <c r="J456" s="276"/>
      <c r="K456" s="276"/>
      <c r="L456" s="276"/>
      <c r="M456" s="276"/>
      <c r="N456" s="276"/>
      <c r="O456" s="276"/>
      <c r="P456" s="276"/>
      <c r="Q456" s="276"/>
      <c r="R456" s="276"/>
      <c r="S456" s="276"/>
      <c r="T456" s="276"/>
      <c r="U456" s="276"/>
      <c r="V456" s="565">
        <f>SUMPRODUCT(ROUND(J456:U456,2))</f>
        <v>0</v>
      </c>
      <c r="W456" s="489"/>
    </row>
    <row r="457" spans="1:23" ht="15" customHeight="1" x14ac:dyDescent="0.2">
      <c r="A457" s="329">
        <f>IF($D449="Stundenanteil",1,0)</f>
        <v>0</v>
      </c>
      <c r="B457" s="244"/>
      <c r="C457" s="243" t="str">
        <f>IF(D449="Stundenanteil","wöchentliche Arbeitszeit (in h):","")</f>
        <v/>
      </c>
      <c r="D457" s="236"/>
      <c r="E457" s="340"/>
      <c r="F457" s="247"/>
      <c r="G457" s="239" t="s">
        <v>289</v>
      </c>
      <c r="H457" s="255"/>
      <c r="I457" s="273" t="s">
        <v>30</v>
      </c>
      <c r="J457" s="276"/>
      <c r="K457" s="276"/>
      <c r="L457" s="276"/>
      <c r="M457" s="276"/>
      <c r="N457" s="276"/>
      <c r="O457" s="276"/>
      <c r="P457" s="276"/>
      <c r="Q457" s="276"/>
      <c r="R457" s="276"/>
      <c r="S457" s="276"/>
      <c r="T457" s="276"/>
      <c r="U457" s="276"/>
      <c r="V457" s="565">
        <f>SUMPRODUCT(ROUND(J457:U457,2))</f>
        <v>0</v>
      </c>
      <c r="W457" s="489"/>
    </row>
    <row r="458" spans="1:23" ht="15" customHeight="1" x14ac:dyDescent="0.2">
      <c r="A458" s="329">
        <f>IF($D449="Stundenanteil",1,0)</f>
        <v>0</v>
      </c>
      <c r="B458" s="244"/>
      <c r="C458" s="243" t="str">
        <f>IF(D449="Stundenanteil","Urlaubsanspruch (in AT):","")</f>
        <v/>
      </c>
      <c r="D458" s="236"/>
      <c r="E458" s="341"/>
      <c r="F458" s="247"/>
      <c r="G458" s="239"/>
      <c r="H458" s="255"/>
      <c r="I458" s="273"/>
      <c r="J458" s="252"/>
      <c r="K458" s="252"/>
      <c r="L458" s="252"/>
      <c r="M458" s="252"/>
      <c r="N458" s="252"/>
      <c r="O458" s="252"/>
      <c r="P458" s="252"/>
      <c r="Q458" s="252"/>
      <c r="R458" s="252"/>
      <c r="S458" s="252"/>
      <c r="T458" s="252"/>
      <c r="U458" s="252"/>
      <c r="V458" s="250"/>
      <c r="W458" s="489"/>
    </row>
    <row r="459" spans="1:23" ht="15" customHeight="1" x14ac:dyDescent="0.2">
      <c r="A459" s="329">
        <f>IF($D449="Stellenanteil",1,0)</f>
        <v>0</v>
      </c>
      <c r="B459" s="244"/>
      <c r="C459" s="243" t="str">
        <f>IF(D449="Stellenanteil","Stellenanteil (in %):","")</f>
        <v/>
      </c>
      <c r="D459" s="236"/>
      <c r="E459" s="274"/>
      <c r="F459" s="245"/>
      <c r="G459" s="242" t="s">
        <v>121</v>
      </c>
      <c r="H459" s="254"/>
      <c r="I459" s="238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T459" s="249"/>
      <c r="U459" s="249"/>
      <c r="V459" s="248"/>
      <c r="W459" s="489"/>
    </row>
    <row r="460" spans="1:23" ht="15" customHeight="1" x14ac:dyDescent="0.2">
      <c r="A460" s="327"/>
      <c r="B460" s="244"/>
      <c r="F460" s="245"/>
      <c r="G460" s="241" t="s">
        <v>119</v>
      </c>
      <c r="H460" s="256"/>
      <c r="I460" s="273" t="s">
        <v>30</v>
      </c>
      <c r="J460" s="563">
        <f>ROUND(ROUND(J456,2)*J454,2)</f>
        <v>0</v>
      </c>
      <c r="K460" s="563">
        <f t="shared" ref="K460:U460" si="190">ROUND(ROUND(K456,2)*K454,2)</f>
        <v>0</v>
      </c>
      <c r="L460" s="563">
        <f t="shared" si="190"/>
        <v>0</v>
      </c>
      <c r="M460" s="563">
        <f t="shared" si="190"/>
        <v>0</v>
      </c>
      <c r="N460" s="563">
        <f t="shared" si="190"/>
        <v>0</v>
      </c>
      <c r="O460" s="563">
        <f t="shared" si="190"/>
        <v>0</v>
      </c>
      <c r="P460" s="563">
        <f t="shared" si="190"/>
        <v>0</v>
      </c>
      <c r="Q460" s="563">
        <f t="shared" si="190"/>
        <v>0</v>
      </c>
      <c r="R460" s="563">
        <f t="shared" si="190"/>
        <v>0</v>
      </c>
      <c r="S460" s="563">
        <f t="shared" si="190"/>
        <v>0</v>
      </c>
      <c r="T460" s="563">
        <f t="shared" si="190"/>
        <v>0</v>
      </c>
      <c r="U460" s="563">
        <f t="shared" si="190"/>
        <v>0</v>
      </c>
      <c r="V460" s="565">
        <f>SUMPRODUCT(ROUND(J460:U460,2))</f>
        <v>0</v>
      </c>
      <c r="W460" s="489"/>
    </row>
    <row r="461" spans="1:23" ht="15" customHeight="1" x14ac:dyDescent="0.2">
      <c r="A461" s="327"/>
      <c r="B461" s="244"/>
      <c r="F461" s="245"/>
      <c r="G461" s="239" t="s">
        <v>290</v>
      </c>
      <c r="H461" s="255"/>
      <c r="I461" s="273" t="s">
        <v>30</v>
      </c>
      <c r="J461" s="563">
        <f>ROUND(ROUND(J457,2)*J454,2)</f>
        <v>0</v>
      </c>
      <c r="K461" s="563">
        <f t="shared" ref="K461:U461" si="191">ROUND(ROUND(K457,2)*K454,2)</f>
        <v>0</v>
      </c>
      <c r="L461" s="563">
        <f t="shared" si="191"/>
        <v>0</v>
      </c>
      <c r="M461" s="563">
        <f t="shared" si="191"/>
        <v>0</v>
      </c>
      <c r="N461" s="563">
        <f t="shared" si="191"/>
        <v>0</v>
      </c>
      <c r="O461" s="563">
        <f t="shared" si="191"/>
        <v>0</v>
      </c>
      <c r="P461" s="563">
        <f t="shared" si="191"/>
        <v>0</v>
      </c>
      <c r="Q461" s="563">
        <f t="shared" si="191"/>
        <v>0</v>
      </c>
      <c r="R461" s="563">
        <f t="shared" si="191"/>
        <v>0</v>
      </c>
      <c r="S461" s="563">
        <f t="shared" si="191"/>
        <v>0</v>
      </c>
      <c r="T461" s="563">
        <f t="shared" si="191"/>
        <v>0</v>
      </c>
      <c r="U461" s="563">
        <f t="shared" si="191"/>
        <v>0</v>
      </c>
      <c r="V461" s="565">
        <f>SUMPRODUCT(ROUND(J461:U461,2))</f>
        <v>0</v>
      </c>
      <c r="W461" s="489"/>
    </row>
    <row r="462" spans="1:23" ht="15" customHeight="1" thickBot="1" x14ac:dyDescent="0.25">
      <c r="A462" s="327"/>
      <c r="B462" s="278"/>
      <c r="C462" s="279"/>
      <c r="D462" s="279"/>
      <c r="E462" s="279"/>
      <c r="F462" s="280"/>
      <c r="G462" s="539" t="str">
        <f>$P$26</f>
        <v>Pauschale für Sozialabgaben inkl. Berufsgenossenschaft</v>
      </c>
      <c r="H462" s="540"/>
      <c r="I462" s="541" t="s">
        <v>30</v>
      </c>
      <c r="J462" s="564">
        <f>ROUND(J461*$U$26,2)</f>
        <v>0</v>
      </c>
      <c r="K462" s="564">
        <f t="shared" ref="K462:U462" si="192">ROUND(K461*$U$26,2)</f>
        <v>0</v>
      </c>
      <c r="L462" s="564">
        <f t="shared" si="192"/>
        <v>0</v>
      </c>
      <c r="M462" s="564">
        <f t="shared" si="192"/>
        <v>0</v>
      </c>
      <c r="N462" s="564">
        <f t="shared" si="192"/>
        <v>0</v>
      </c>
      <c r="O462" s="564">
        <f t="shared" si="192"/>
        <v>0</v>
      </c>
      <c r="P462" s="564">
        <f t="shared" si="192"/>
        <v>0</v>
      </c>
      <c r="Q462" s="564">
        <f t="shared" si="192"/>
        <v>0</v>
      </c>
      <c r="R462" s="564">
        <f t="shared" si="192"/>
        <v>0</v>
      </c>
      <c r="S462" s="564">
        <f t="shared" si="192"/>
        <v>0</v>
      </c>
      <c r="T462" s="564">
        <f t="shared" si="192"/>
        <v>0</v>
      </c>
      <c r="U462" s="564">
        <f t="shared" si="192"/>
        <v>0</v>
      </c>
      <c r="V462" s="566">
        <f>SUMPRODUCT(ROUND(J462:U462,2))</f>
        <v>0</v>
      </c>
      <c r="W462" s="489">
        <f>IF(COUNTIF(V445:V462,"&gt;0")&gt;0,1,0)</f>
        <v>0</v>
      </c>
    </row>
    <row r="463" spans="1:23" ht="15" customHeight="1" thickTop="1" x14ac:dyDescent="0.2">
      <c r="A463" s="327"/>
      <c r="B463" s="244"/>
      <c r="C463" s="236"/>
      <c r="D463" s="236"/>
      <c r="E463" s="236"/>
      <c r="F463" s="245"/>
      <c r="G463" s="262" t="s">
        <v>142</v>
      </c>
      <c r="H463" s="263"/>
      <c r="I463" s="264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  <c r="T463" s="265"/>
      <c r="U463" s="265"/>
      <c r="V463" s="266"/>
      <c r="W463" s="489"/>
    </row>
    <row r="464" spans="1:23" ht="15" customHeight="1" x14ac:dyDescent="0.2">
      <c r="A464" s="327"/>
      <c r="B464" s="251" t="s">
        <v>5</v>
      </c>
      <c r="C464" s="236"/>
      <c r="D464" s="832"/>
      <c r="E464" s="833"/>
      <c r="F464" s="246"/>
      <c r="G464" s="237" t="s">
        <v>64</v>
      </c>
      <c r="H464" s="253"/>
      <c r="I464" s="238"/>
      <c r="J464" s="623"/>
      <c r="K464" s="623"/>
      <c r="L464" s="623"/>
      <c r="M464" s="623"/>
      <c r="N464" s="623"/>
      <c r="O464" s="623"/>
      <c r="P464" s="623"/>
      <c r="Q464" s="623"/>
      <c r="R464" s="623"/>
      <c r="S464" s="623"/>
      <c r="T464" s="623"/>
      <c r="U464" s="623"/>
      <c r="V464" s="248"/>
      <c r="W464" s="489"/>
    </row>
    <row r="465" spans="1:23" ht="15" customHeight="1" x14ac:dyDescent="0.2">
      <c r="A465" s="329">
        <f>IF($D467="Stundenanteil",1,0)</f>
        <v>0</v>
      </c>
      <c r="B465" s="251" t="s">
        <v>67</v>
      </c>
      <c r="C465" s="236"/>
      <c r="D465" s="832"/>
      <c r="E465" s="833"/>
      <c r="F465" s="246"/>
      <c r="G465" s="242" t="s">
        <v>114</v>
      </c>
      <c r="H465" s="254"/>
      <c r="I465" s="238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T465" s="249"/>
      <c r="U465" s="249"/>
      <c r="V465" s="248"/>
      <c r="W465" s="489"/>
    </row>
    <row r="466" spans="1:23" ht="15" customHeight="1" x14ac:dyDescent="0.2">
      <c r="A466" s="329">
        <f>IF($D467="Stundenanteil",1,0)</f>
        <v>0</v>
      </c>
      <c r="B466" s="244"/>
      <c r="C466" s="236"/>
      <c r="D466" s="236"/>
      <c r="E466" s="236"/>
      <c r="F466" s="245"/>
      <c r="G466" s="239" t="s">
        <v>122</v>
      </c>
      <c r="H466" s="255"/>
      <c r="I466" s="270" t="s">
        <v>116</v>
      </c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565">
        <f t="shared" ref="V466:V471" si="193">SUMPRODUCT(ROUND(J466:U466,2))</f>
        <v>0</v>
      </c>
      <c r="W466" s="489"/>
    </row>
    <row r="467" spans="1:23" ht="15" customHeight="1" x14ac:dyDescent="0.2">
      <c r="A467" s="329">
        <f>IF($D467="Stundenanteil",1,0)</f>
        <v>0</v>
      </c>
      <c r="B467" s="251" t="s">
        <v>113</v>
      </c>
      <c r="C467" s="236"/>
      <c r="D467" s="832" t="s">
        <v>0</v>
      </c>
      <c r="E467" s="833"/>
      <c r="F467" s="246"/>
      <c r="G467" s="239" t="s">
        <v>128</v>
      </c>
      <c r="H467" s="257" t="s">
        <v>120</v>
      </c>
      <c r="I467" s="270" t="s">
        <v>116</v>
      </c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565">
        <f t="shared" si="193"/>
        <v>0</v>
      </c>
      <c r="W467" s="489"/>
    </row>
    <row r="468" spans="1:23" ht="15" customHeight="1" x14ac:dyDescent="0.2">
      <c r="A468" s="329">
        <f>IF($D467="Stundenanteil",1,0)</f>
        <v>0</v>
      </c>
      <c r="B468" s="244"/>
      <c r="C468" s="236"/>
      <c r="D468" s="236"/>
      <c r="E468" s="236"/>
      <c r="F468" s="245"/>
      <c r="G468" s="239"/>
      <c r="H468" s="257" t="s">
        <v>123</v>
      </c>
      <c r="I468" s="271" t="s">
        <v>116</v>
      </c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565">
        <f t="shared" si="193"/>
        <v>0</v>
      </c>
      <c r="W468" s="489"/>
    </row>
    <row r="469" spans="1:23" ht="15" hidden="1" customHeight="1" x14ac:dyDescent="0.2">
      <c r="A469" s="329"/>
      <c r="B469" s="244"/>
      <c r="C469" s="236"/>
      <c r="F469" s="245"/>
      <c r="G469" s="259" t="s">
        <v>125</v>
      </c>
      <c r="H469" s="260"/>
      <c r="I469" s="272" t="s">
        <v>116</v>
      </c>
      <c r="J469" s="261">
        <f>IF(ROUND(J466,2)-ROUND(J467,2)=0,0,ROUND(J468,2)/(ROUND(J466,2)-ROUND(J467,2))*ROUND(J467,2))</f>
        <v>0</v>
      </c>
      <c r="K469" s="261">
        <f t="shared" ref="K469:U469" si="194">IF(ROUND(K466,2)-ROUND(K467,2)=0,0,ROUND(K468,2)/(ROUND(K466,2)-ROUND(K467,2))*ROUND(K467,2))</f>
        <v>0</v>
      </c>
      <c r="L469" s="261">
        <f t="shared" si="194"/>
        <v>0</v>
      </c>
      <c r="M469" s="261">
        <f t="shared" si="194"/>
        <v>0</v>
      </c>
      <c r="N469" s="261">
        <f t="shared" si="194"/>
        <v>0</v>
      </c>
      <c r="O469" s="261">
        <f t="shared" si="194"/>
        <v>0</v>
      </c>
      <c r="P469" s="261">
        <f t="shared" si="194"/>
        <v>0</v>
      </c>
      <c r="Q469" s="261">
        <f t="shared" si="194"/>
        <v>0</v>
      </c>
      <c r="R469" s="261">
        <f t="shared" si="194"/>
        <v>0</v>
      </c>
      <c r="S469" s="261">
        <f t="shared" si="194"/>
        <v>0</v>
      </c>
      <c r="T469" s="261">
        <f t="shared" si="194"/>
        <v>0</v>
      </c>
      <c r="U469" s="261">
        <f t="shared" si="194"/>
        <v>0</v>
      </c>
      <c r="V469" s="269">
        <f t="shared" si="193"/>
        <v>0</v>
      </c>
      <c r="W469" s="489"/>
    </row>
    <row r="470" spans="1:23" ht="15" hidden="1" customHeight="1" x14ac:dyDescent="0.2">
      <c r="A470" s="329"/>
      <c r="B470" s="244"/>
      <c r="C470" s="236"/>
      <c r="F470" s="245"/>
      <c r="G470" s="259" t="s">
        <v>126</v>
      </c>
      <c r="H470" s="260"/>
      <c r="I470" s="272" t="s">
        <v>116</v>
      </c>
      <c r="J470" s="261">
        <f>(ROUND(J468,2)+ROUND(J469,10))*ROUND($E476,0)/($I$6-ROUND($E476,0))</f>
        <v>0</v>
      </c>
      <c r="K470" s="261">
        <f t="shared" ref="K470:U470" si="195">(ROUND(K468,2)+ROUND(K469,10))*ROUND($E476,0)/($I$6-ROUND($E476,0))</f>
        <v>0</v>
      </c>
      <c r="L470" s="261">
        <f t="shared" si="195"/>
        <v>0</v>
      </c>
      <c r="M470" s="261">
        <f t="shared" si="195"/>
        <v>0</v>
      </c>
      <c r="N470" s="261">
        <f t="shared" si="195"/>
        <v>0</v>
      </c>
      <c r="O470" s="261">
        <f t="shared" si="195"/>
        <v>0</v>
      </c>
      <c r="P470" s="261">
        <f t="shared" si="195"/>
        <v>0</v>
      </c>
      <c r="Q470" s="261">
        <f t="shared" si="195"/>
        <v>0</v>
      </c>
      <c r="R470" s="261">
        <f t="shared" si="195"/>
        <v>0</v>
      </c>
      <c r="S470" s="261">
        <f t="shared" si="195"/>
        <v>0</v>
      </c>
      <c r="T470" s="261">
        <f t="shared" si="195"/>
        <v>0</v>
      </c>
      <c r="U470" s="261">
        <f t="shared" si="195"/>
        <v>0</v>
      </c>
      <c r="V470" s="269">
        <f t="shared" si="193"/>
        <v>0</v>
      </c>
      <c r="W470" s="489"/>
    </row>
    <row r="471" spans="1:23" ht="15" hidden="1" customHeight="1" x14ac:dyDescent="0.2">
      <c r="A471" s="329"/>
      <c r="B471" s="244"/>
      <c r="C471" s="236"/>
      <c r="D471" s="236"/>
      <c r="E471" s="236"/>
      <c r="F471" s="245"/>
      <c r="G471" s="259" t="s">
        <v>127</v>
      </c>
      <c r="H471" s="260"/>
      <c r="I471" s="272" t="s">
        <v>116</v>
      </c>
      <c r="J471" s="261">
        <f>ROUND(J468,2)+ROUND(J469,10)+ROUND(J470,10)</f>
        <v>0</v>
      </c>
      <c r="K471" s="261">
        <f t="shared" ref="K471:U471" si="196">ROUND(K468,2)+ROUND(K469,10)+ROUND(K470,10)</f>
        <v>0</v>
      </c>
      <c r="L471" s="261">
        <f t="shared" si="196"/>
        <v>0</v>
      </c>
      <c r="M471" s="261">
        <f t="shared" si="196"/>
        <v>0</v>
      </c>
      <c r="N471" s="261">
        <f t="shared" si="196"/>
        <v>0</v>
      </c>
      <c r="O471" s="261">
        <f t="shared" si="196"/>
        <v>0</v>
      </c>
      <c r="P471" s="261">
        <f t="shared" si="196"/>
        <v>0</v>
      </c>
      <c r="Q471" s="261">
        <f t="shared" si="196"/>
        <v>0</v>
      </c>
      <c r="R471" s="261">
        <f t="shared" si="196"/>
        <v>0</v>
      </c>
      <c r="S471" s="261">
        <f t="shared" si="196"/>
        <v>0</v>
      </c>
      <c r="T471" s="261">
        <f t="shared" si="196"/>
        <v>0</v>
      </c>
      <c r="U471" s="261">
        <f t="shared" si="196"/>
        <v>0</v>
      </c>
      <c r="V471" s="269">
        <f t="shared" si="193"/>
        <v>0</v>
      </c>
      <c r="W471" s="489"/>
    </row>
    <row r="472" spans="1:23" ht="15" customHeight="1" x14ac:dyDescent="0.2">
      <c r="A472" s="327"/>
      <c r="B472" s="251" t="s">
        <v>124</v>
      </c>
      <c r="C472" s="236"/>
      <c r="D472" s="236"/>
      <c r="E472" s="236"/>
      <c r="F472" s="245"/>
      <c r="G472" s="275" t="str">
        <f>IF(D467="Stundenanteil","Errechneter Stellenanteil",IF(D467="Stellenanteil","Stellenanteil:",""))</f>
        <v/>
      </c>
      <c r="H472" s="258"/>
      <c r="I472" s="240"/>
      <c r="J472" s="624">
        <f t="shared" ref="J472:U472" si="197">IF(AND($D467="Stellenanteil",$E477&gt;0,J474&gt;0),ROUND($E477,4),IF(AND($D467="Stundenanteil",J466&gt;0),ROUND(J471/ROUND(J466,2),4),0))</f>
        <v>0</v>
      </c>
      <c r="K472" s="624">
        <f t="shared" si="197"/>
        <v>0</v>
      </c>
      <c r="L472" s="624">
        <f t="shared" si="197"/>
        <v>0</v>
      </c>
      <c r="M472" s="624">
        <f t="shared" si="197"/>
        <v>0</v>
      </c>
      <c r="N472" s="624">
        <f t="shared" si="197"/>
        <v>0</v>
      </c>
      <c r="O472" s="624">
        <f t="shared" si="197"/>
        <v>0</v>
      </c>
      <c r="P472" s="624">
        <f t="shared" si="197"/>
        <v>0</v>
      </c>
      <c r="Q472" s="624">
        <f t="shared" si="197"/>
        <v>0</v>
      </c>
      <c r="R472" s="624">
        <f t="shared" si="197"/>
        <v>0</v>
      </c>
      <c r="S472" s="624">
        <f t="shared" si="197"/>
        <v>0</v>
      </c>
      <c r="T472" s="624">
        <f t="shared" si="197"/>
        <v>0</v>
      </c>
      <c r="U472" s="624">
        <f t="shared" si="197"/>
        <v>0</v>
      </c>
      <c r="V472" s="625"/>
      <c r="W472" s="489"/>
    </row>
    <row r="473" spans="1:23" ht="15" customHeight="1" x14ac:dyDescent="0.2">
      <c r="A473" s="327"/>
      <c r="B473" s="244"/>
      <c r="C473" s="243" t="s">
        <v>134</v>
      </c>
      <c r="E473" s="326"/>
      <c r="F473" s="245"/>
      <c r="G473" s="242" t="s">
        <v>117</v>
      </c>
      <c r="H473" s="254"/>
      <c r="I473" s="238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T473" s="249"/>
      <c r="U473" s="249"/>
      <c r="V473" s="248"/>
      <c r="W473" s="489"/>
    </row>
    <row r="474" spans="1:23" ht="15" customHeight="1" x14ac:dyDescent="0.2">
      <c r="A474" s="327"/>
      <c r="B474" s="244"/>
      <c r="F474" s="247"/>
      <c r="G474" s="241" t="s">
        <v>267</v>
      </c>
      <c r="H474" s="256"/>
      <c r="I474" s="273" t="s">
        <v>30</v>
      </c>
      <c r="J474" s="276"/>
      <c r="K474" s="276"/>
      <c r="L474" s="276"/>
      <c r="M474" s="276"/>
      <c r="N474" s="276"/>
      <c r="O474" s="276"/>
      <c r="P474" s="276"/>
      <c r="Q474" s="276"/>
      <c r="R474" s="276"/>
      <c r="S474" s="276"/>
      <c r="T474" s="276"/>
      <c r="U474" s="276"/>
      <c r="V474" s="565">
        <f>SUMPRODUCT(ROUND(J474:U474,2))</f>
        <v>0</v>
      </c>
      <c r="W474" s="489"/>
    </row>
    <row r="475" spans="1:23" ht="15" customHeight="1" x14ac:dyDescent="0.2">
      <c r="A475" s="329">
        <f>IF($D467="Stundenanteil",1,0)</f>
        <v>0</v>
      </c>
      <c r="B475" s="244"/>
      <c r="C475" s="243" t="str">
        <f>IF(D467="Stundenanteil","wöchentliche Arbeitszeit (in h):","")</f>
        <v/>
      </c>
      <c r="D475" s="236"/>
      <c r="E475" s="340"/>
      <c r="F475" s="247"/>
      <c r="G475" s="239" t="s">
        <v>289</v>
      </c>
      <c r="H475" s="255"/>
      <c r="I475" s="273" t="s">
        <v>30</v>
      </c>
      <c r="J475" s="276"/>
      <c r="K475" s="276"/>
      <c r="L475" s="276"/>
      <c r="M475" s="276"/>
      <c r="N475" s="276"/>
      <c r="O475" s="276"/>
      <c r="P475" s="276"/>
      <c r="Q475" s="276"/>
      <c r="R475" s="276"/>
      <c r="S475" s="276"/>
      <c r="T475" s="276"/>
      <c r="U475" s="276"/>
      <c r="V475" s="565">
        <f>SUMPRODUCT(ROUND(J475:U475,2))</f>
        <v>0</v>
      </c>
      <c r="W475" s="489"/>
    </row>
    <row r="476" spans="1:23" ht="15" customHeight="1" x14ac:dyDescent="0.2">
      <c r="A476" s="329">
        <f>IF($D467="Stundenanteil",1,0)</f>
        <v>0</v>
      </c>
      <c r="B476" s="244"/>
      <c r="C476" s="243" t="str">
        <f>IF(D467="Stundenanteil","Urlaubsanspruch (in AT):","")</f>
        <v/>
      </c>
      <c r="D476" s="236"/>
      <c r="E476" s="341"/>
      <c r="F476" s="247"/>
      <c r="G476" s="239"/>
      <c r="H476" s="255"/>
      <c r="I476" s="273"/>
      <c r="J476" s="252"/>
      <c r="K476" s="252"/>
      <c r="L476" s="252"/>
      <c r="M476" s="252"/>
      <c r="N476" s="252"/>
      <c r="O476" s="252"/>
      <c r="P476" s="252"/>
      <c r="Q476" s="252"/>
      <c r="R476" s="252"/>
      <c r="S476" s="252"/>
      <c r="T476" s="252"/>
      <c r="U476" s="252"/>
      <c r="V476" s="250"/>
      <c r="W476" s="489"/>
    </row>
    <row r="477" spans="1:23" ht="15" customHeight="1" x14ac:dyDescent="0.2">
      <c r="A477" s="329">
        <f>IF($D467="Stellenanteil",1,0)</f>
        <v>0</v>
      </c>
      <c r="B477" s="244"/>
      <c r="C477" s="243" t="str">
        <f>IF(D467="Stellenanteil","Stellenanteil (in %):","")</f>
        <v/>
      </c>
      <c r="D477" s="236"/>
      <c r="E477" s="274"/>
      <c r="F477" s="245"/>
      <c r="G477" s="242" t="s">
        <v>121</v>
      </c>
      <c r="H477" s="254"/>
      <c r="I477" s="238"/>
      <c r="J477" s="249"/>
      <c r="K477" s="249"/>
      <c r="L477" s="249"/>
      <c r="M477" s="249"/>
      <c r="N477" s="249"/>
      <c r="O477" s="249"/>
      <c r="P477" s="249"/>
      <c r="Q477" s="249"/>
      <c r="R477" s="249"/>
      <c r="S477" s="249"/>
      <c r="T477" s="249"/>
      <c r="U477" s="249"/>
      <c r="V477" s="248"/>
      <c r="W477" s="489"/>
    </row>
    <row r="478" spans="1:23" ht="15" customHeight="1" x14ac:dyDescent="0.2">
      <c r="A478" s="327"/>
      <c r="B478" s="244"/>
      <c r="F478" s="245"/>
      <c r="G478" s="241" t="s">
        <v>119</v>
      </c>
      <c r="H478" s="256"/>
      <c r="I478" s="273" t="s">
        <v>30</v>
      </c>
      <c r="J478" s="563">
        <f>ROUND(ROUND(J474,2)*J472,2)</f>
        <v>0</v>
      </c>
      <c r="K478" s="563">
        <f t="shared" ref="K478:U478" si="198">ROUND(ROUND(K474,2)*K472,2)</f>
        <v>0</v>
      </c>
      <c r="L478" s="563">
        <f t="shared" si="198"/>
        <v>0</v>
      </c>
      <c r="M478" s="563">
        <f t="shared" si="198"/>
        <v>0</v>
      </c>
      <c r="N478" s="563">
        <f t="shared" si="198"/>
        <v>0</v>
      </c>
      <c r="O478" s="563">
        <f t="shared" si="198"/>
        <v>0</v>
      </c>
      <c r="P478" s="563">
        <f t="shared" si="198"/>
        <v>0</v>
      </c>
      <c r="Q478" s="563">
        <f t="shared" si="198"/>
        <v>0</v>
      </c>
      <c r="R478" s="563">
        <f t="shared" si="198"/>
        <v>0</v>
      </c>
      <c r="S478" s="563">
        <f t="shared" si="198"/>
        <v>0</v>
      </c>
      <c r="T478" s="563">
        <f t="shared" si="198"/>
        <v>0</v>
      </c>
      <c r="U478" s="563">
        <f t="shared" si="198"/>
        <v>0</v>
      </c>
      <c r="V478" s="565">
        <f>SUMPRODUCT(ROUND(J478:U478,2))</f>
        <v>0</v>
      </c>
      <c r="W478" s="489"/>
    </row>
    <row r="479" spans="1:23" ht="15" customHeight="1" x14ac:dyDescent="0.2">
      <c r="A479" s="327"/>
      <c r="B479" s="244"/>
      <c r="F479" s="245"/>
      <c r="G479" s="239" t="s">
        <v>290</v>
      </c>
      <c r="H479" s="255"/>
      <c r="I479" s="273" t="s">
        <v>30</v>
      </c>
      <c r="J479" s="563">
        <f>ROUND(ROUND(J475,2)*J472,2)</f>
        <v>0</v>
      </c>
      <c r="K479" s="563">
        <f t="shared" ref="K479:U479" si="199">ROUND(ROUND(K475,2)*K472,2)</f>
        <v>0</v>
      </c>
      <c r="L479" s="563">
        <f t="shared" si="199"/>
        <v>0</v>
      </c>
      <c r="M479" s="563">
        <f t="shared" si="199"/>
        <v>0</v>
      </c>
      <c r="N479" s="563">
        <f t="shared" si="199"/>
        <v>0</v>
      </c>
      <c r="O479" s="563">
        <f t="shared" si="199"/>
        <v>0</v>
      </c>
      <c r="P479" s="563">
        <f t="shared" si="199"/>
        <v>0</v>
      </c>
      <c r="Q479" s="563">
        <f t="shared" si="199"/>
        <v>0</v>
      </c>
      <c r="R479" s="563">
        <f t="shared" si="199"/>
        <v>0</v>
      </c>
      <c r="S479" s="563">
        <f t="shared" si="199"/>
        <v>0</v>
      </c>
      <c r="T479" s="563">
        <f t="shared" si="199"/>
        <v>0</v>
      </c>
      <c r="U479" s="563">
        <f t="shared" si="199"/>
        <v>0</v>
      </c>
      <c r="V479" s="565">
        <f>SUMPRODUCT(ROUND(J479:U479,2))</f>
        <v>0</v>
      </c>
      <c r="W479" s="489"/>
    </row>
    <row r="480" spans="1:23" ht="15" customHeight="1" thickBot="1" x14ac:dyDescent="0.25">
      <c r="A480" s="327"/>
      <c r="B480" s="278"/>
      <c r="C480" s="279"/>
      <c r="D480" s="279"/>
      <c r="E480" s="279"/>
      <c r="F480" s="280"/>
      <c r="G480" s="539" t="str">
        <f>$P$26</f>
        <v>Pauschale für Sozialabgaben inkl. Berufsgenossenschaft</v>
      </c>
      <c r="H480" s="540"/>
      <c r="I480" s="541" t="s">
        <v>30</v>
      </c>
      <c r="J480" s="564">
        <f>ROUND(J479*$U$26,2)</f>
        <v>0</v>
      </c>
      <c r="K480" s="564">
        <f t="shared" ref="K480:U480" si="200">ROUND(K479*$U$26,2)</f>
        <v>0</v>
      </c>
      <c r="L480" s="564">
        <f t="shared" si="200"/>
        <v>0</v>
      </c>
      <c r="M480" s="564">
        <f t="shared" si="200"/>
        <v>0</v>
      </c>
      <c r="N480" s="564">
        <f t="shared" si="200"/>
        <v>0</v>
      </c>
      <c r="O480" s="564">
        <f t="shared" si="200"/>
        <v>0</v>
      </c>
      <c r="P480" s="564">
        <f t="shared" si="200"/>
        <v>0</v>
      </c>
      <c r="Q480" s="564">
        <f t="shared" si="200"/>
        <v>0</v>
      </c>
      <c r="R480" s="564">
        <f t="shared" si="200"/>
        <v>0</v>
      </c>
      <c r="S480" s="564">
        <f t="shared" si="200"/>
        <v>0</v>
      </c>
      <c r="T480" s="564">
        <f t="shared" si="200"/>
        <v>0</v>
      </c>
      <c r="U480" s="564">
        <f t="shared" si="200"/>
        <v>0</v>
      </c>
      <c r="V480" s="566">
        <f>SUMPRODUCT(ROUND(J480:U480,2))</f>
        <v>0</v>
      </c>
      <c r="W480" s="489">
        <f>IF(COUNTIF(V463:V480,"&gt;0")&gt;0,1,0)</f>
        <v>0</v>
      </c>
    </row>
    <row r="481" spans="1:23" ht="15" customHeight="1" thickTop="1" x14ac:dyDescent="0.2">
      <c r="A481" s="327"/>
      <c r="B481" s="244"/>
      <c r="C481" s="236"/>
      <c r="D481" s="236"/>
      <c r="E481" s="236"/>
      <c r="F481" s="245"/>
      <c r="G481" s="262" t="s">
        <v>142</v>
      </c>
      <c r="H481" s="263"/>
      <c r="I481" s="264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  <c r="T481" s="265"/>
      <c r="U481" s="265"/>
      <c r="V481" s="266"/>
      <c r="W481" s="489"/>
    </row>
    <row r="482" spans="1:23" ht="15" customHeight="1" x14ac:dyDescent="0.2">
      <c r="A482" s="327"/>
      <c r="B482" s="251" t="s">
        <v>5</v>
      </c>
      <c r="C482" s="236"/>
      <c r="D482" s="832"/>
      <c r="E482" s="833"/>
      <c r="F482" s="246"/>
      <c r="G482" s="237" t="s">
        <v>64</v>
      </c>
      <c r="H482" s="253"/>
      <c r="I482" s="238"/>
      <c r="J482" s="623"/>
      <c r="K482" s="623"/>
      <c r="L482" s="623"/>
      <c r="M482" s="623"/>
      <c r="N482" s="623"/>
      <c r="O482" s="623"/>
      <c r="P482" s="623"/>
      <c r="Q482" s="623"/>
      <c r="R482" s="623"/>
      <c r="S482" s="623"/>
      <c r="T482" s="623"/>
      <c r="U482" s="623"/>
      <c r="V482" s="248"/>
      <c r="W482" s="489"/>
    </row>
    <row r="483" spans="1:23" ht="15" customHeight="1" x14ac:dyDescent="0.2">
      <c r="A483" s="329">
        <f>IF($D485="Stundenanteil",1,0)</f>
        <v>0</v>
      </c>
      <c r="B483" s="251" t="s">
        <v>67</v>
      </c>
      <c r="C483" s="236"/>
      <c r="D483" s="832"/>
      <c r="E483" s="833"/>
      <c r="F483" s="246"/>
      <c r="G483" s="242" t="s">
        <v>114</v>
      </c>
      <c r="H483" s="254"/>
      <c r="I483" s="238"/>
      <c r="J483" s="249"/>
      <c r="K483" s="249"/>
      <c r="L483" s="249"/>
      <c r="M483" s="249"/>
      <c r="N483" s="249"/>
      <c r="O483" s="249"/>
      <c r="P483" s="249"/>
      <c r="Q483" s="249"/>
      <c r="R483" s="249"/>
      <c r="S483" s="249"/>
      <c r="T483" s="249"/>
      <c r="U483" s="249"/>
      <c r="V483" s="248"/>
      <c r="W483" s="489"/>
    </row>
    <row r="484" spans="1:23" ht="15" customHeight="1" x14ac:dyDescent="0.2">
      <c r="A484" s="329">
        <f>IF($D485="Stundenanteil",1,0)</f>
        <v>0</v>
      </c>
      <c r="B484" s="244"/>
      <c r="C484" s="236"/>
      <c r="D484" s="236"/>
      <c r="E484" s="236"/>
      <c r="F484" s="245"/>
      <c r="G484" s="239" t="s">
        <v>122</v>
      </c>
      <c r="H484" s="255"/>
      <c r="I484" s="270" t="s">
        <v>116</v>
      </c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565">
        <f t="shared" ref="V484:V489" si="201">SUMPRODUCT(ROUND(J484:U484,2))</f>
        <v>0</v>
      </c>
      <c r="W484" s="489"/>
    </row>
    <row r="485" spans="1:23" ht="15" customHeight="1" x14ac:dyDescent="0.2">
      <c r="A485" s="329">
        <f>IF($D485="Stundenanteil",1,0)</f>
        <v>0</v>
      </c>
      <c r="B485" s="251" t="s">
        <v>113</v>
      </c>
      <c r="C485" s="236"/>
      <c r="D485" s="832" t="s">
        <v>0</v>
      </c>
      <c r="E485" s="833"/>
      <c r="F485" s="246"/>
      <c r="G485" s="239" t="s">
        <v>128</v>
      </c>
      <c r="H485" s="257" t="s">
        <v>120</v>
      </c>
      <c r="I485" s="270" t="s">
        <v>116</v>
      </c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565">
        <f t="shared" si="201"/>
        <v>0</v>
      </c>
      <c r="W485" s="489"/>
    </row>
    <row r="486" spans="1:23" ht="15" customHeight="1" x14ac:dyDescent="0.2">
      <c r="A486" s="329">
        <f>IF($D485="Stundenanteil",1,0)</f>
        <v>0</v>
      </c>
      <c r="B486" s="244"/>
      <c r="C486" s="236"/>
      <c r="D486" s="236"/>
      <c r="E486" s="236"/>
      <c r="F486" s="245"/>
      <c r="G486" s="239"/>
      <c r="H486" s="257" t="s">
        <v>123</v>
      </c>
      <c r="I486" s="271" t="s">
        <v>116</v>
      </c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565">
        <f t="shared" si="201"/>
        <v>0</v>
      </c>
      <c r="W486" s="489"/>
    </row>
    <row r="487" spans="1:23" ht="15" hidden="1" customHeight="1" thickTop="1" x14ac:dyDescent="0.2">
      <c r="A487" s="329"/>
      <c r="B487" s="244"/>
      <c r="C487" s="236"/>
      <c r="F487" s="245"/>
      <c r="G487" s="259" t="s">
        <v>125</v>
      </c>
      <c r="H487" s="260"/>
      <c r="I487" s="272" t="s">
        <v>116</v>
      </c>
      <c r="J487" s="261">
        <f>IF(ROUND(J484,2)-ROUND(J485,2)=0,0,ROUND(J486,2)/(ROUND(J484,2)-ROUND(J485,2))*ROUND(J485,2))</f>
        <v>0</v>
      </c>
      <c r="K487" s="261">
        <f t="shared" ref="K487:U487" si="202">IF(ROUND(K484,2)-ROUND(K485,2)=0,0,ROUND(K486,2)/(ROUND(K484,2)-ROUND(K485,2))*ROUND(K485,2))</f>
        <v>0</v>
      </c>
      <c r="L487" s="261">
        <f t="shared" si="202"/>
        <v>0</v>
      </c>
      <c r="M487" s="261">
        <f t="shared" si="202"/>
        <v>0</v>
      </c>
      <c r="N487" s="261">
        <f t="shared" si="202"/>
        <v>0</v>
      </c>
      <c r="O487" s="261">
        <f t="shared" si="202"/>
        <v>0</v>
      </c>
      <c r="P487" s="261">
        <f t="shared" si="202"/>
        <v>0</v>
      </c>
      <c r="Q487" s="261">
        <f t="shared" si="202"/>
        <v>0</v>
      </c>
      <c r="R487" s="261">
        <f t="shared" si="202"/>
        <v>0</v>
      </c>
      <c r="S487" s="261">
        <f t="shared" si="202"/>
        <v>0</v>
      </c>
      <c r="T487" s="261">
        <f t="shared" si="202"/>
        <v>0</v>
      </c>
      <c r="U487" s="261">
        <f t="shared" si="202"/>
        <v>0</v>
      </c>
      <c r="V487" s="269">
        <f t="shared" si="201"/>
        <v>0</v>
      </c>
      <c r="W487" s="489"/>
    </row>
    <row r="488" spans="1:23" ht="15" hidden="1" customHeight="1" x14ac:dyDescent="0.2">
      <c r="A488" s="329"/>
      <c r="B488" s="244"/>
      <c r="C488" s="236"/>
      <c r="F488" s="245"/>
      <c r="G488" s="259" t="s">
        <v>126</v>
      </c>
      <c r="H488" s="260"/>
      <c r="I488" s="272" t="s">
        <v>116</v>
      </c>
      <c r="J488" s="261">
        <f>(ROUND(J486,2)+ROUND(J487,10))*ROUND($E494,0)/($I$6-ROUND($E494,0))</f>
        <v>0</v>
      </c>
      <c r="K488" s="261">
        <f t="shared" ref="K488:U488" si="203">(ROUND(K486,2)+ROUND(K487,10))*ROUND($E494,0)/($I$6-ROUND($E494,0))</f>
        <v>0</v>
      </c>
      <c r="L488" s="261">
        <f t="shared" si="203"/>
        <v>0</v>
      </c>
      <c r="M488" s="261">
        <f t="shared" si="203"/>
        <v>0</v>
      </c>
      <c r="N488" s="261">
        <f t="shared" si="203"/>
        <v>0</v>
      </c>
      <c r="O488" s="261">
        <f t="shared" si="203"/>
        <v>0</v>
      </c>
      <c r="P488" s="261">
        <f t="shared" si="203"/>
        <v>0</v>
      </c>
      <c r="Q488" s="261">
        <f t="shared" si="203"/>
        <v>0</v>
      </c>
      <c r="R488" s="261">
        <f t="shared" si="203"/>
        <v>0</v>
      </c>
      <c r="S488" s="261">
        <f t="shared" si="203"/>
        <v>0</v>
      </c>
      <c r="T488" s="261">
        <f t="shared" si="203"/>
        <v>0</v>
      </c>
      <c r="U488" s="261">
        <f t="shared" si="203"/>
        <v>0</v>
      </c>
      <c r="V488" s="269">
        <f t="shared" si="201"/>
        <v>0</v>
      </c>
      <c r="W488" s="489"/>
    </row>
    <row r="489" spans="1:23" ht="15" hidden="1" customHeight="1" x14ac:dyDescent="0.2">
      <c r="A489" s="329"/>
      <c r="B489" s="244"/>
      <c r="C489" s="236"/>
      <c r="D489" s="236"/>
      <c r="E489" s="236"/>
      <c r="F489" s="245"/>
      <c r="G489" s="259" t="s">
        <v>127</v>
      </c>
      <c r="H489" s="260"/>
      <c r="I489" s="272" t="s">
        <v>116</v>
      </c>
      <c r="J489" s="261">
        <f>ROUND(J486,2)+ROUND(J487,10)+ROUND(J488,10)</f>
        <v>0</v>
      </c>
      <c r="K489" s="261">
        <f t="shared" ref="K489:U489" si="204">ROUND(K486,2)+ROUND(K487,10)+ROUND(K488,10)</f>
        <v>0</v>
      </c>
      <c r="L489" s="261">
        <f t="shared" si="204"/>
        <v>0</v>
      </c>
      <c r="M489" s="261">
        <f t="shared" si="204"/>
        <v>0</v>
      </c>
      <c r="N489" s="261">
        <f t="shared" si="204"/>
        <v>0</v>
      </c>
      <c r="O489" s="261">
        <f t="shared" si="204"/>
        <v>0</v>
      </c>
      <c r="P489" s="261">
        <f t="shared" si="204"/>
        <v>0</v>
      </c>
      <c r="Q489" s="261">
        <f t="shared" si="204"/>
        <v>0</v>
      </c>
      <c r="R489" s="261">
        <f t="shared" si="204"/>
        <v>0</v>
      </c>
      <c r="S489" s="261">
        <f t="shared" si="204"/>
        <v>0</v>
      </c>
      <c r="T489" s="261">
        <f t="shared" si="204"/>
        <v>0</v>
      </c>
      <c r="U489" s="261">
        <f t="shared" si="204"/>
        <v>0</v>
      </c>
      <c r="V489" s="269">
        <f t="shared" si="201"/>
        <v>0</v>
      </c>
      <c r="W489" s="489"/>
    </row>
    <row r="490" spans="1:23" ht="15" customHeight="1" x14ac:dyDescent="0.2">
      <c r="A490" s="327"/>
      <c r="B490" s="251" t="s">
        <v>124</v>
      </c>
      <c r="C490" s="236"/>
      <c r="D490" s="236"/>
      <c r="E490" s="236"/>
      <c r="F490" s="245"/>
      <c r="G490" s="275" t="str">
        <f>IF(D485="Stundenanteil","Errechneter Stellenanteil",IF(D485="Stellenanteil","Stellenanteil:",""))</f>
        <v/>
      </c>
      <c r="H490" s="258"/>
      <c r="I490" s="240"/>
      <c r="J490" s="624">
        <f t="shared" ref="J490:U490" si="205">IF(AND($D485="Stellenanteil",$E495&gt;0,J492&gt;0),ROUND($E495,4),IF(AND($D485="Stundenanteil",J484&gt;0),ROUND(J489/ROUND(J484,2),4),0))</f>
        <v>0</v>
      </c>
      <c r="K490" s="624">
        <f t="shared" si="205"/>
        <v>0</v>
      </c>
      <c r="L490" s="624">
        <f t="shared" si="205"/>
        <v>0</v>
      </c>
      <c r="M490" s="624">
        <f t="shared" si="205"/>
        <v>0</v>
      </c>
      <c r="N490" s="624">
        <f t="shared" si="205"/>
        <v>0</v>
      </c>
      <c r="O490" s="624">
        <f t="shared" si="205"/>
        <v>0</v>
      </c>
      <c r="P490" s="624">
        <f t="shared" si="205"/>
        <v>0</v>
      </c>
      <c r="Q490" s="624">
        <f t="shared" si="205"/>
        <v>0</v>
      </c>
      <c r="R490" s="624">
        <f t="shared" si="205"/>
        <v>0</v>
      </c>
      <c r="S490" s="624">
        <f t="shared" si="205"/>
        <v>0</v>
      </c>
      <c r="T490" s="624">
        <f t="shared" si="205"/>
        <v>0</v>
      </c>
      <c r="U490" s="624">
        <f t="shared" si="205"/>
        <v>0</v>
      </c>
      <c r="V490" s="625"/>
      <c r="W490" s="489"/>
    </row>
    <row r="491" spans="1:23" ht="15" customHeight="1" x14ac:dyDescent="0.2">
      <c r="A491" s="327"/>
      <c r="B491" s="244"/>
      <c r="C491" s="243" t="s">
        <v>134</v>
      </c>
      <c r="E491" s="326"/>
      <c r="F491" s="245"/>
      <c r="G491" s="242" t="s">
        <v>117</v>
      </c>
      <c r="H491" s="254"/>
      <c r="I491" s="238"/>
      <c r="J491" s="249"/>
      <c r="K491" s="249"/>
      <c r="L491" s="249"/>
      <c r="M491" s="249"/>
      <c r="N491" s="249"/>
      <c r="O491" s="249"/>
      <c r="P491" s="249"/>
      <c r="Q491" s="249"/>
      <c r="R491" s="249"/>
      <c r="S491" s="249"/>
      <c r="T491" s="249"/>
      <c r="U491" s="249"/>
      <c r="V491" s="248"/>
      <c r="W491" s="489"/>
    </row>
    <row r="492" spans="1:23" ht="15" customHeight="1" x14ac:dyDescent="0.2">
      <c r="A492" s="327"/>
      <c r="B492" s="244"/>
      <c r="F492" s="247"/>
      <c r="G492" s="241" t="s">
        <v>267</v>
      </c>
      <c r="H492" s="256"/>
      <c r="I492" s="273" t="s">
        <v>30</v>
      </c>
      <c r="J492" s="276"/>
      <c r="K492" s="276"/>
      <c r="L492" s="276"/>
      <c r="M492" s="276"/>
      <c r="N492" s="276"/>
      <c r="O492" s="276"/>
      <c r="P492" s="276"/>
      <c r="Q492" s="276"/>
      <c r="R492" s="276"/>
      <c r="S492" s="276"/>
      <c r="T492" s="276"/>
      <c r="U492" s="276"/>
      <c r="V492" s="565">
        <f>SUMPRODUCT(ROUND(J492:U492,2))</f>
        <v>0</v>
      </c>
      <c r="W492" s="489"/>
    </row>
    <row r="493" spans="1:23" ht="15" customHeight="1" x14ac:dyDescent="0.2">
      <c r="A493" s="329">
        <f>IF($D485="Stundenanteil",1,0)</f>
        <v>0</v>
      </c>
      <c r="B493" s="244"/>
      <c r="C493" s="243" t="str">
        <f>IF(D485="Stundenanteil","wöchentliche Arbeitszeit (in h):","")</f>
        <v/>
      </c>
      <c r="D493" s="236"/>
      <c r="E493" s="340"/>
      <c r="F493" s="247"/>
      <c r="G493" s="239" t="s">
        <v>289</v>
      </c>
      <c r="H493" s="255"/>
      <c r="I493" s="273" t="s">
        <v>30</v>
      </c>
      <c r="J493" s="276"/>
      <c r="K493" s="276"/>
      <c r="L493" s="276"/>
      <c r="M493" s="276"/>
      <c r="N493" s="276"/>
      <c r="O493" s="276"/>
      <c r="P493" s="276"/>
      <c r="Q493" s="276"/>
      <c r="R493" s="276"/>
      <c r="S493" s="276"/>
      <c r="T493" s="276"/>
      <c r="U493" s="276"/>
      <c r="V493" s="565">
        <f>SUMPRODUCT(ROUND(J493:U493,2))</f>
        <v>0</v>
      </c>
      <c r="W493" s="489"/>
    </row>
    <row r="494" spans="1:23" ht="15" customHeight="1" x14ac:dyDescent="0.2">
      <c r="A494" s="329">
        <f>IF($D485="Stundenanteil",1,0)</f>
        <v>0</v>
      </c>
      <c r="B494" s="244"/>
      <c r="C494" s="243" t="str">
        <f>IF(D485="Stundenanteil","Urlaubsanspruch (in AT):","")</f>
        <v/>
      </c>
      <c r="D494" s="236"/>
      <c r="E494" s="341"/>
      <c r="F494" s="247"/>
      <c r="G494" s="239"/>
      <c r="H494" s="255"/>
      <c r="I494" s="273"/>
      <c r="J494" s="252"/>
      <c r="K494" s="252"/>
      <c r="L494" s="252"/>
      <c r="M494" s="252"/>
      <c r="N494" s="252"/>
      <c r="O494" s="252"/>
      <c r="P494" s="252"/>
      <c r="Q494" s="252"/>
      <c r="R494" s="252"/>
      <c r="S494" s="252"/>
      <c r="T494" s="252"/>
      <c r="U494" s="252"/>
      <c r="V494" s="250"/>
      <c r="W494" s="489"/>
    </row>
    <row r="495" spans="1:23" ht="15" customHeight="1" x14ac:dyDescent="0.2">
      <c r="A495" s="329">
        <f>IF($D485="Stellenanteil",1,0)</f>
        <v>0</v>
      </c>
      <c r="B495" s="244"/>
      <c r="C495" s="243" t="str">
        <f>IF(D485="Stellenanteil","Stellenanteil (in %):","")</f>
        <v/>
      </c>
      <c r="D495" s="236"/>
      <c r="E495" s="274"/>
      <c r="F495" s="245"/>
      <c r="G495" s="242" t="s">
        <v>121</v>
      </c>
      <c r="H495" s="254"/>
      <c r="I495" s="238"/>
      <c r="J495" s="249"/>
      <c r="K495" s="249"/>
      <c r="L495" s="249"/>
      <c r="M495" s="249"/>
      <c r="N495" s="249"/>
      <c r="O495" s="249"/>
      <c r="P495" s="249"/>
      <c r="Q495" s="249"/>
      <c r="R495" s="249"/>
      <c r="S495" s="249"/>
      <c r="T495" s="249"/>
      <c r="U495" s="249"/>
      <c r="V495" s="248"/>
      <c r="W495" s="489"/>
    </row>
    <row r="496" spans="1:23" ht="15" customHeight="1" x14ac:dyDescent="0.2">
      <c r="A496" s="327"/>
      <c r="B496" s="244"/>
      <c r="F496" s="245"/>
      <c r="G496" s="241" t="s">
        <v>119</v>
      </c>
      <c r="H496" s="256"/>
      <c r="I496" s="273" t="s">
        <v>30</v>
      </c>
      <c r="J496" s="563">
        <f>ROUND(ROUND(J492,2)*J490,2)</f>
        <v>0</v>
      </c>
      <c r="K496" s="563">
        <f t="shared" ref="K496:U496" si="206">ROUND(ROUND(K492,2)*K490,2)</f>
        <v>0</v>
      </c>
      <c r="L496" s="563">
        <f t="shared" si="206"/>
        <v>0</v>
      </c>
      <c r="M496" s="563">
        <f t="shared" si="206"/>
        <v>0</v>
      </c>
      <c r="N496" s="563">
        <f t="shared" si="206"/>
        <v>0</v>
      </c>
      <c r="O496" s="563">
        <f t="shared" si="206"/>
        <v>0</v>
      </c>
      <c r="P496" s="563">
        <f t="shared" si="206"/>
        <v>0</v>
      </c>
      <c r="Q496" s="563">
        <f t="shared" si="206"/>
        <v>0</v>
      </c>
      <c r="R496" s="563">
        <f t="shared" si="206"/>
        <v>0</v>
      </c>
      <c r="S496" s="563">
        <f t="shared" si="206"/>
        <v>0</v>
      </c>
      <c r="T496" s="563">
        <f t="shared" si="206"/>
        <v>0</v>
      </c>
      <c r="U496" s="563">
        <f t="shared" si="206"/>
        <v>0</v>
      </c>
      <c r="V496" s="565">
        <f>SUMPRODUCT(ROUND(J496:U496,2))</f>
        <v>0</v>
      </c>
      <c r="W496" s="489"/>
    </row>
    <row r="497" spans="1:23" ht="15" customHeight="1" x14ac:dyDescent="0.2">
      <c r="A497" s="327"/>
      <c r="B497" s="244"/>
      <c r="F497" s="245"/>
      <c r="G497" s="239" t="s">
        <v>290</v>
      </c>
      <c r="H497" s="255"/>
      <c r="I497" s="273" t="s">
        <v>30</v>
      </c>
      <c r="J497" s="563">
        <f>ROUND(ROUND(J493,2)*J490,2)</f>
        <v>0</v>
      </c>
      <c r="K497" s="563">
        <f t="shared" ref="K497:U497" si="207">ROUND(ROUND(K493,2)*K490,2)</f>
        <v>0</v>
      </c>
      <c r="L497" s="563">
        <f t="shared" si="207"/>
        <v>0</v>
      </c>
      <c r="M497" s="563">
        <f t="shared" si="207"/>
        <v>0</v>
      </c>
      <c r="N497" s="563">
        <f t="shared" si="207"/>
        <v>0</v>
      </c>
      <c r="O497" s="563">
        <f t="shared" si="207"/>
        <v>0</v>
      </c>
      <c r="P497" s="563">
        <f t="shared" si="207"/>
        <v>0</v>
      </c>
      <c r="Q497" s="563">
        <f t="shared" si="207"/>
        <v>0</v>
      </c>
      <c r="R497" s="563">
        <f t="shared" si="207"/>
        <v>0</v>
      </c>
      <c r="S497" s="563">
        <f t="shared" si="207"/>
        <v>0</v>
      </c>
      <c r="T497" s="563">
        <f t="shared" si="207"/>
        <v>0</v>
      </c>
      <c r="U497" s="563">
        <f t="shared" si="207"/>
        <v>0</v>
      </c>
      <c r="V497" s="565">
        <f>SUMPRODUCT(ROUND(J497:U497,2))</f>
        <v>0</v>
      </c>
      <c r="W497" s="489"/>
    </row>
    <row r="498" spans="1:23" ht="15" customHeight="1" thickBot="1" x14ac:dyDescent="0.25">
      <c r="A498" s="327"/>
      <c r="B498" s="278"/>
      <c r="C498" s="279"/>
      <c r="D498" s="279"/>
      <c r="E498" s="279"/>
      <c r="F498" s="280"/>
      <c r="G498" s="539" t="str">
        <f>$P$26</f>
        <v>Pauschale für Sozialabgaben inkl. Berufsgenossenschaft</v>
      </c>
      <c r="H498" s="540"/>
      <c r="I498" s="541" t="s">
        <v>30</v>
      </c>
      <c r="J498" s="564">
        <f>ROUND(J497*$U$26,2)</f>
        <v>0</v>
      </c>
      <c r="K498" s="564">
        <f t="shared" ref="K498:U498" si="208">ROUND(K497*$U$26,2)</f>
        <v>0</v>
      </c>
      <c r="L498" s="564">
        <f t="shared" si="208"/>
        <v>0</v>
      </c>
      <c r="M498" s="564">
        <f t="shared" si="208"/>
        <v>0</v>
      </c>
      <c r="N498" s="564">
        <f t="shared" si="208"/>
        <v>0</v>
      </c>
      <c r="O498" s="564">
        <f t="shared" si="208"/>
        <v>0</v>
      </c>
      <c r="P498" s="564">
        <f t="shared" si="208"/>
        <v>0</v>
      </c>
      <c r="Q498" s="564">
        <f t="shared" si="208"/>
        <v>0</v>
      </c>
      <c r="R498" s="564">
        <f t="shared" si="208"/>
        <v>0</v>
      </c>
      <c r="S498" s="564">
        <f t="shared" si="208"/>
        <v>0</v>
      </c>
      <c r="T498" s="564">
        <f t="shared" si="208"/>
        <v>0</v>
      </c>
      <c r="U498" s="564">
        <f t="shared" si="208"/>
        <v>0</v>
      </c>
      <c r="V498" s="566">
        <f>SUMPRODUCT(ROUND(J498:U498,2))</f>
        <v>0</v>
      </c>
      <c r="W498" s="489">
        <f>IF(COUNTIF(V481:V498,"&gt;0")&gt;0,1,0)</f>
        <v>0</v>
      </c>
    </row>
    <row r="499" spans="1:23" ht="15" customHeight="1" thickTop="1" x14ac:dyDescent="0.2">
      <c r="A499" s="327"/>
      <c r="B499" s="244"/>
      <c r="C499" s="236"/>
      <c r="D499" s="236"/>
      <c r="E499" s="236"/>
      <c r="F499" s="245"/>
      <c r="G499" s="262" t="s">
        <v>142</v>
      </c>
      <c r="H499" s="263"/>
      <c r="I499" s="264"/>
      <c r="J499" s="265"/>
      <c r="K499" s="265"/>
      <c r="L499" s="265"/>
      <c r="M499" s="265"/>
      <c r="N499" s="265"/>
      <c r="O499" s="265"/>
      <c r="P499" s="265"/>
      <c r="Q499" s="265"/>
      <c r="R499" s="265"/>
      <c r="S499" s="265"/>
      <c r="T499" s="265"/>
      <c r="U499" s="265"/>
      <c r="V499" s="266"/>
      <c r="W499" s="489"/>
    </row>
    <row r="500" spans="1:23" ht="15" customHeight="1" x14ac:dyDescent="0.2">
      <c r="A500" s="327"/>
      <c r="B500" s="251" t="s">
        <v>5</v>
      </c>
      <c r="C500" s="236"/>
      <c r="D500" s="832"/>
      <c r="E500" s="833"/>
      <c r="F500" s="246"/>
      <c r="G500" s="237" t="s">
        <v>64</v>
      </c>
      <c r="H500" s="253"/>
      <c r="I500" s="238"/>
      <c r="J500" s="623"/>
      <c r="K500" s="623"/>
      <c r="L500" s="623"/>
      <c r="M500" s="623"/>
      <c r="N500" s="623"/>
      <c r="O500" s="623"/>
      <c r="P500" s="623"/>
      <c r="Q500" s="623"/>
      <c r="R500" s="623"/>
      <c r="S500" s="623"/>
      <c r="T500" s="623"/>
      <c r="U500" s="623"/>
      <c r="V500" s="248"/>
      <c r="W500" s="489"/>
    </row>
    <row r="501" spans="1:23" ht="15" customHeight="1" x14ac:dyDescent="0.2">
      <c r="A501" s="329">
        <f>IF($D503="Stundenanteil",1,0)</f>
        <v>0</v>
      </c>
      <c r="B501" s="251" t="s">
        <v>67</v>
      </c>
      <c r="C501" s="236"/>
      <c r="D501" s="832"/>
      <c r="E501" s="833"/>
      <c r="F501" s="246"/>
      <c r="G501" s="242" t="s">
        <v>114</v>
      </c>
      <c r="H501" s="254"/>
      <c r="I501" s="238"/>
      <c r="J501" s="249"/>
      <c r="K501" s="249"/>
      <c r="L501" s="249"/>
      <c r="M501" s="249"/>
      <c r="N501" s="249"/>
      <c r="O501" s="249"/>
      <c r="P501" s="249"/>
      <c r="Q501" s="249"/>
      <c r="R501" s="249"/>
      <c r="S501" s="249"/>
      <c r="T501" s="249"/>
      <c r="U501" s="249"/>
      <c r="V501" s="248"/>
      <c r="W501" s="489"/>
    </row>
    <row r="502" spans="1:23" ht="15" customHeight="1" x14ac:dyDescent="0.2">
      <c r="A502" s="329">
        <f>IF($D503="Stundenanteil",1,0)</f>
        <v>0</v>
      </c>
      <c r="B502" s="244"/>
      <c r="C502" s="236"/>
      <c r="D502" s="236"/>
      <c r="E502" s="236"/>
      <c r="F502" s="245"/>
      <c r="G502" s="239" t="s">
        <v>122</v>
      </c>
      <c r="H502" s="255"/>
      <c r="I502" s="270" t="s">
        <v>116</v>
      </c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565">
        <f t="shared" ref="V502:V507" si="209">SUMPRODUCT(ROUND(J502:U502,2))</f>
        <v>0</v>
      </c>
      <c r="W502" s="489"/>
    </row>
    <row r="503" spans="1:23" ht="15" customHeight="1" x14ac:dyDescent="0.2">
      <c r="A503" s="329">
        <f>IF($D503="Stundenanteil",1,0)</f>
        <v>0</v>
      </c>
      <c r="B503" s="251" t="s">
        <v>113</v>
      </c>
      <c r="C503" s="236"/>
      <c r="D503" s="832" t="s">
        <v>0</v>
      </c>
      <c r="E503" s="833"/>
      <c r="F503" s="246"/>
      <c r="G503" s="239" t="s">
        <v>128</v>
      </c>
      <c r="H503" s="257" t="s">
        <v>120</v>
      </c>
      <c r="I503" s="270" t="s">
        <v>116</v>
      </c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565">
        <f t="shared" si="209"/>
        <v>0</v>
      </c>
      <c r="W503" s="489"/>
    </row>
    <row r="504" spans="1:23" ht="15" customHeight="1" x14ac:dyDescent="0.2">
      <c r="A504" s="329">
        <f>IF($D503="Stundenanteil",1,0)</f>
        <v>0</v>
      </c>
      <c r="B504" s="244"/>
      <c r="C504" s="236"/>
      <c r="D504" s="236"/>
      <c r="E504" s="236"/>
      <c r="F504" s="245"/>
      <c r="G504" s="239"/>
      <c r="H504" s="257" t="s">
        <v>123</v>
      </c>
      <c r="I504" s="271" t="s">
        <v>116</v>
      </c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565">
        <f t="shared" si="209"/>
        <v>0</v>
      </c>
      <c r="W504" s="489"/>
    </row>
    <row r="505" spans="1:23" ht="15" hidden="1" customHeight="1" thickBot="1" x14ac:dyDescent="0.25">
      <c r="A505" s="329"/>
      <c r="B505" s="244"/>
      <c r="C505" s="236"/>
      <c r="F505" s="245"/>
      <c r="G505" s="259" t="s">
        <v>125</v>
      </c>
      <c r="H505" s="260"/>
      <c r="I505" s="272" t="s">
        <v>116</v>
      </c>
      <c r="J505" s="261">
        <f>IF(ROUND(J502,2)-ROUND(J503,2)=0,0,ROUND(J504,2)/(ROUND(J502,2)-ROUND(J503,2))*ROUND(J503,2))</f>
        <v>0</v>
      </c>
      <c r="K505" s="261">
        <f t="shared" ref="K505:U505" si="210">IF(ROUND(K502,2)-ROUND(K503,2)=0,0,ROUND(K504,2)/(ROUND(K502,2)-ROUND(K503,2))*ROUND(K503,2))</f>
        <v>0</v>
      </c>
      <c r="L505" s="261">
        <f t="shared" si="210"/>
        <v>0</v>
      </c>
      <c r="M505" s="261">
        <f t="shared" si="210"/>
        <v>0</v>
      </c>
      <c r="N505" s="261">
        <f t="shared" si="210"/>
        <v>0</v>
      </c>
      <c r="O505" s="261">
        <f t="shared" si="210"/>
        <v>0</v>
      </c>
      <c r="P505" s="261">
        <f t="shared" si="210"/>
        <v>0</v>
      </c>
      <c r="Q505" s="261">
        <f t="shared" si="210"/>
        <v>0</v>
      </c>
      <c r="R505" s="261">
        <f t="shared" si="210"/>
        <v>0</v>
      </c>
      <c r="S505" s="261">
        <f t="shared" si="210"/>
        <v>0</v>
      </c>
      <c r="T505" s="261">
        <f t="shared" si="210"/>
        <v>0</v>
      </c>
      <c r="U505" s="261">
        <f t="shared" si="210"/>
        <v>0</v>
      </c>
      <c r="V505" s="269">
        <f t="shared" si="209"/>
        <v>0</v>
      </c>
      <c r="W505" s="489"/>
    </row>
    <row r="506" spans="1:23" ht="15" hidden="1" customHeight="1" x14ac:dyDescent="0.2">
      <c r="A506" s="329"/>
      <c r="B506" s="244"/>
      <c r="C506" s="236"/>
      <c r="F506" s="245"/>
      <c r="G506" s="259" t="s">
        <v>126</v>
      </c>
      <c r="H506" s="260"/>
      <c r="I506" s="272" t="s">
        <v>116</v>
      </c>
      <c r="J506" s="261">
        <f>(ROUND(J504,2)+ROUND(J505,10))*ROUND($E512,0)/($I$6-ROUND($E512,0))</f>
        <v>0</v>
      </c>
      <c r="K506" s="261">
        <f t="shared" ref="K506:U506" si="211">(ROUND(K504,2)+ROUND(K505,10))*ROUND($E512,0)/($I$6-ROUND($E512,0))</f>
        <v>0</v>
      </c>
      <c r="L506" s="261">
        <f t="shared" si="211"/>
        <v>0</v>
      </c>
      <c r="M506" s="261">
        <f t="shared" si="211"/>
        <v>0</v>
      </c>
      <c r="N506" s="261">
        <f t="shared" si="211"/>
        <v>0</v>
      </c>
      <c r="O506" s="261">
        <f t="shared" si="211"/>
        <v>0</v>
      </c>
      <c r="P506" s="261">
        <f t="shared" si="211"/>
        <v>0</v>
      </c>
      <c r="Q506" s="261">
        <f t="shared" si="211"/>
        <v>0</v>
      </c>
      <c r="R506" s="261">
        <f t="shared" si="211"/>
        <v>0</v>
      </c>
      <c r="S506" s="261">
        <f t="shared" si="211"/>
        <v>0</v>
      </c>
      <c r="T506" s="261">
        <f t="shared" si="211"/>
        <v>0</v>
      </c>
      <c r="U506" s="261">
        <f t="shared" si="211"/>
        <v>0</v>
      </c>
      <c r="V506" s="269">
        <f t="shared" si="209"/>
        <v>0</v>
      </c>
      <c r="W506" s="489"/>
    </row>
    <row r="507" spans="1:23" ht="15" hidden="1" customHeight="1" x14ac:dyDescent="0.2">
      <c r="A507" s="329"/>
      <c r="B507" s="244"/>
      <c r="C507" s="236"/>
      <c r="D507" s="236"/>
      <c r="E507" s="236"/>
      <c r="F507" s="245"/>
      <c r="G507" s="259" t="s">
        <v>127</v>
      </c>
      <c r="H507" s="260"/>
      <c r="I507" s="272" t="s">
        <v>116</v>
      </c>
      <c r="J507" s="261">
        <f>ROUND(J504,2)+ROUND(J505,10)+ROUND(J506,10)</f>
        <v>0</v>
      </c>
      <c r="K507" s="261">
        <f t="shared" ref="K507:U507" si="212">ROUND(K504,2)+ROUND(K505,10)+ROUND(K506,10)</f>
        <v>0</v>
      </c>
      <c r="L507" s="261">
        <f t="shared" si="212"/>
        <v>0</v>
      </c>
      <c r="M507" s="261">
        <f t="shared" si="212"/>
        <v>0</v>
      </c>
      <c r="N507" s="261">
        <f t="shared" si="212"/>
        <v>0</v>
      </c>
      <c r="O507" s="261">
        <f t="shared" si="212"/>
        <v>0</v>
      </c>
      <c r="P507" s="261">
        <f t="shared" si="212"/>
        <v>0</v>
      </c>
      <c r="Q507" s="261">
        <f t="shared" si="212"/>
        <v>0</v>
      </c>
      <c r="R507" s="261">
        <f t="shared" si="212"/>
        <v>0</v>
      </c>
      <c r="S507" s="261">
        <f t="shared" si="212"/>
        <v>0</v>
      </c>
      <c r="T507" s="261">
        <f t="shared" si="212"/>
        <v>0</v>
      </c>
      <c r="U507" s="261">
        <f t="shared" si="212"/>
        <v>0</v>
      </c>
      <c r="V507" s="269">
        <f t="shared" si="209"/>
        <v>0</v>
      </c>
      <c r="W507" s="489"/>
    </row>
    <row r="508" spans="1:23" ht="15" customHeight="1" x14ac:dyDescent="0.2">
      <c r="A508" s="327"/>
      <c r="B508" s="251" t="s">
        <v>124</v>
      </c>
      <c r="C508" s="236"/>
      <c r="D508" s="236"/>
      <c r="E508" s="236"/>
      <c r="F508" s="245"/>
      <c r="G508" s="275" t="str">
        <f>IF(D503="Stundenanteil","Errechneter Stellenanteil",IF(D503="Stellenanteil","Stellenanteil:",""))</f>
        <v/>
      </c>
      <c r="H508" s="258"/>
      <c r="I508" s="240"/>
      <c r="J508" s="624">
        <f t="shared" ref="J508:U508" si="213">IF(AND($D503="Stellenanteil",$E513&gt;0,J510&gt;0),ROUND($E513,4),IF(AND($D503="Stundenanteil",J502&gt;0),ROUND(J507/ROUND(J502,2),4),0))</f>
        <v>0</v>
      </c>
      <c r="K508" s="624">
        <f t="shared" si="213"/>
        <v>0</v>
      </c>
      <c r="L508" s="624">
        <f t="shared" si="213"/>
        <v>0</v>
      </c>
      <c r="M508" s="624">
        <f t="shared" si="213"/>
        <v>0</v>
      </c>
      <c r="N508" s="624">
        <f t="shared" si="213"/>
        <v>0</v>
      </c>
      <c r="O508" s="624">
        <f t="shared" si="213"/>
        <v>0</v>
      </c>
      <c r="P508" s="624">
        <f t="shared" si="213"/>
        <v>0</v>
      </c>
      <c r="Q508" s="624">
        <f t="shared" si="213"/>
        <v>0</v>
      </c>
      <c r="R508" s="624">
        <f t="shared" si="213"/>
        <v>0</v>
      </c>
      <c r="S508" s="624">
        <f t="shared" si="213"/>
        <v>0</v>
      </c>
      <c r="T508" s="624">
        <f t="shared" si="213"/>
        <v>0</v>
      </c>
      <c r="U508" s="624">
        <f t="shared" si="213"/>
        <v>0</v>
      </c>
      <c r="V508" s="625"/>
      <c r="W508" s="489"/>
    </row>
    <row r="509" spans="1:23" ht="15" customHeight="1" x14ac:dyDescent="0.2">
      <c r="A509" s="327"/>
      <c r="B509" s="244"/>
      <c r="C509" s="243" t="s">
        <v>134</v>
      </c>
      <c r="E509" s="326"/>
      <c r="F509" s="245"/>
      <c r="G509" s="242" t="s">
        <v>117</v>
      </c>
      <c r="H509" s="254"/>
      <c r="I509" s="238"/>
      <c r="J509" s="249"/>
      <c r="K509" s="249"/>
      <c r="L509" s="249"/>
      <c r="M509" s="249"/>
      <c r="N509" s="249"/>
      <c r="O509" s="249"/>
      <c r="P509" s="249"/>
      <c r="Q509" s="249"/>
      <c r="R509" s="249"/>
      <c r="S509" s="249"/>
      <c r="T509" s="249"/>
      <c r="U509" s="249"/>
      <c r="V509" s="248"/>
      <c r="W509" s="489"/>
    </row>
    <row r="510" spans="1:23" ht="15" customHeight="1" x14ac:dyDescent="0.2">
      <c r="A510" s="327"/>
      <c r="B510" s="244"/>
      <c r="F510" s="247"/>
      <c r="G510" s="241" t="s">
        <v>267</v>
      </c>
      <c r="H510" s="256"/>
      <c r="I510" s="273" t="s">
        <v>30</v>
      </c>
      <c r="J510" s="276"/>
      <c r="K510" s="276"/>
      <c r="L510" s="276"/>
      <c r="M510" s="276"/>
      <c r="N510" s="276"/>
      <c r="O510" s="276"/>
      <c r="P510" s="276"/>
      <c r="Q510" s="276"/>
      <c r="R510" s="276"/>
      <c r="S510" s="276"/>
      <c r="T510" s="276"/>
      <c r="U510" s="276"/>
      <c r="V510" s="565">
        <f>SUMPRODUCT(ROUND(J510:U510,2))</f>
        <v>0</v>
      </c>
      <c r="W510" s="489"/>
    </row>
    <row r="511" spans="1:23" ht="15" customHeight="1" x14ac:dyDescent="0.2">
      <c r="A511" s="329">
        <f>IF($D503="Stundenanteil",1,0)</f>
        <v>0</v>
      </c>
      <c r="B511" s="244"/>
      <c r="C511" s="243" t="str">
        <f>IF(D503="Stundenanteil","wöchentliche Arbeitszeit (in h):","")</f>
        <v/>
      </c>
      <c r="D511" s="236"/>
      <c r="E511" s="340"/>
      <c r="F511" s="247"/>
      <c r="G511" s="239" t="s">
        <v>289</v>
      </c>
      <c r="H511" s="255"/>
      <c r="I511" s="273" t="s">
        <v>30</v>
      </c>
      <c r="J511" s="276"/>
      <c r="K511" s="276"/>
      <c r="L511" s="276"/>
      <c r="M511" s="276"/>
      <c r="N511" s="276"/>
      <c r="O511" s="276"/>
      <c r="P511" s="276"/>
      <c r="Q511" s="276"/>
      <c r="R511" s="276"/>
      <c r="S511" s="276"/>
      <c r="T511" s="276"/>
      <c r="U511" s="276"/>
      <c r="V511" s="565">
        <f>SUMPRODUCT(ROUND(J511:U511,2))</f>
        <v>0</v>
      </c>
      <c r="W511" s="489"/>
    </row>
    <row r="512" spans="1:23" ht="15" customHeight="1" x14ac:dyDescent="0.2">
      <c r="A512" s="329">
        <f>IF($D503="Stundenanteil",1,0)</f>
        <v>0</v>
      </c>
      <c r="B512" s="244"/>
      <c r="C512" s="243" t="str">
        <f>IF(D503="Stundenanteil","Urlaubsanspruch (in AT):","")</f>
        <v/>
      </c>
      <c r="D512" s="236"/>
      <c r="E512" s="341"/>
      <c r="F512" s="247"/>
      <c r="G512" s="239"/>
      <c r="H512" s="255"/>
      <c r="I512" s="273"/>
      <c r="J512" s="252"/>
      <c r="K512" s="252"/>
      <c r="L512" s="252"/>
      <c r="M512" s="252"/>
      <c r="N512" s="252"/>
      <c r="O512" s="252"/>
      <c r="P512" s="252"/>
      <c r="Q512" s="252"/>
      <c r="R512" s="252"/>
      <c r="S512" s="252"/>
      <c r="T512" s="252"/>
      <c r="U512" s="252"/>
      <c r="V512" s="250"/>
      <c r="W512" s="489"/>
    </row>
    <row r="513" spans="1:23" ht="15" customHeight="1" x14ac:dyDescent="0.2">
      <c r="A513" s="329">
        <f>IF($D503="Stellenanteil",1,0)</f>
        <v>0</v>
      </c>
      <c r="B513" s="244"/>
      <c r="C513" s="243" t="str">
        <f>IF(D503="Stellenanteil","Stellenanteil (in %):","")</f>
        <v/>
      </c>
      <c r="D513" s="236"/>
      <c r="E513" s="274"/>
      <c r="F513" s="245"/>
      <c r="G513" s="242" t="s">
        <v>121</v>
      </c>
      <c r="H513" s="254"/>
      <c r="I513" s="238"/>
      <c r="J513" s="249"/>
      <c r="K513" s="249"/>
      <c r="L513" s="249"/>
      <c r="M513" s="249"/>
      <c r="N513" s="249"/>
      <c r="O513" s="249"/>
      <c r="P513" s="249"/>
      <c r="Q513" s="249"/>
      <c r="R513" s="249"/>
      <c r="S513" s="249"/>
      <c r="T513" s="249"/>
      <c r="U513" s="249"/>
      <c r="V513" s="248"/>
      <c r="W513" s="489"/>
    </row>
    <row r="514" spans="1:23" ht="15" customHeight="1" x14ac:dyDescent="0.2">
      <c r="A514" s="327"/>
      <c r="B514" s="244"/>
      <c r="F514" s="245"/>
      <c r="G514" s="241" t="s">
        <v>119</v>
      </c>
      <c r="H514" s="256"/>
      <c r="I514" s="273" t="s">
        <v>30</v>
      </c>
      <c r="J514" s="563">
        <f>ROUND(ROUND(J510,2)*J508,2)</f>
        <v>0</v>
      </c>
      <c r="K514" s="563">
        <f t="shared" ref="K514:U514" si="214">ROUND(ROUND(K510,2)*K508,2)</f>
        <v>0</v>
      </c>
      <c r="L514" s="563">
        <f t="shared" si="214"/>
        <v>0</v>
      </c>
      <c r="M514" s="563">
        <f t="shared" si="214"/>
        <v>0</v>
      </c>
      <c r="N514" s="563">
        <f t="shared" si="214"/>
        <v>0</v>
      </c>
      <c r="O514" s="563">
        <f t="shared" si="214"/>
        <v>0</v>
      </c>
      <c r="P514" s="563">
        <f t="shared" si="214"/>
        <v>0</v>
      </c>
      <c r="Q514" s="563">
        <f t="shared" si="214"/>
        <v>0</v>
      </c>
      <c r="R514" s="563">
        <f t="shared" si="214"/>
        <v>0</v>
      </c>
      <c r="S514" s="563">
        <f t="shared" si="214"/>
        <v>0</v>
      </c>
      <c r="T514" s="563">
        <f t="shared" si="214"/>
        <v>0</v>
      </c>
      <c r="U514" s="563">
        <f t="shared" si="214"/>
        <v>0</v>
      </c>
      <c r="V514" s="565">
        <f>SUMPRODUCT(ROUND(J514:U514,2))</f>
        <v>0</v>
      </c>
      <c r="W514" s="489"/>
    </row>
    <row r="515" spans="1:23" ht="15" customHeight="1" x14ac:dyDescent="0.2">
      <c r="A515" s="327"/>
      <c r="B515" s="244"/>
      <c r="F515" s="245"/>
      <c r="G515" s="239" t="s">
        <v>290</v>
      </c>
      <c r="H515" s="255"/>
      <c r="I515" s="273" t="s">
        <v>30</v>
      </c>
      <c r="J515" s="563">
        <f>ROUND(ROUND(J511,2)*J508,2)</f>
        <v>0</v>
      </c>
      <c r="K515" s="563">
        <f t="shared" ref="K515:U515" si="215">ROUND(ROUND(K511,2)*K508,2)</f>
        <v>0</v>
      </c>
      <c r="L515" s="563">
        <f t="shared" si="215"/>
        <v>0</v>
      </c>
      <c r="M515" s="563">
        <f t="shared" si="215"/>
        <v>0</v>
      </c>
      <c r="N515" s="563">
        <f t="shared" si="215"/>
        <v>0</v>
      </c>
      <c r="O515" s="563">
        <f t="shared" si="215"/>
        <v>0</v>
      </c>
      <c r="P515" s="563">
        <f t="shared" si="215"/>
        <v>0</v>
      </c>
      <c r="Q515" s="563">
        <f t="shared" si="215"/>
        <v>0</v>
      </c>
      <c r="R515" s="563">
        <f t="shared" si="215"/>
        <v>0</v>
      </c>
      <c r="S515" s="563">
        <f t="shared" si="215"/>
        <v>0</v>
      </c>
      <c r="T515" s="563">
        <f t="shared" si="215"/>
        <v>0</v>
      </c>
      <c r="U515" s="563">
        <f t="shared" si="215"/>
        <v>0</v>
      </c>
      <c r="V515" s="565">
        <f>SUMPRODUCT(ROUND(J515:U515,2))</f>
        <v>0</v>
      </c>
      <c r="W515" s="489"/>
    </row>
    <row r="516" spans="1:23" ht="15" customHeight="1" thickBot="1" x14ac:dyDescent="0.25">
      <c r="A516" s="327"/>
      <c r="B516" s="278"/>
      <c r="C516" s="279"/>
      <c r="D516" s="279"/>
      <c r="E516" s="279"/>
      <c r="F516" s="280"/>
      <c r="G516" s="539" t="str">
        <f>$P$26</f>
        <v>Pauschale für Sozialabgaben inkl. Berufsgenossenschaft</v>
      </c>
      <c r="H516" s="540"/>
      <c r="I516" s="541" t="s">
        <v>30</v>
      </c>
      <c r="J516" s="564">
        <f>ROUND(J515*$U$26,2)</f>
        <v>0</v>
      </c>
      <c r="K516" s="564">
        <f t="shared" ref="K516:U516" si="216">ROUND(K515*$U$26,2)</f>
        <v>0</v>
      </c>
      <c r="L516" s="564">
        <f t="shared" si="216"/>
        <v>0</v>
      </c>
      <c r="M516" s="564">
        <f t="shared" si="216"/>
        <v>0</v>
      </c>
      <c r="N516" s="564">
        <f t="shared" si="216"/>
        <v>0</v>
      </c>
      <c r="O516" s="564">
        <f t="shared" si="216"/>
        <v>0</v>
      </c>
      <c r="P516" s="564">
        <f t="shared" si="216"/>
        <v>0</v>
      </c>
      <c r="Q516" s="564">
        <f t="shared" si="216"/>
        <v>0</v>
      </c>
      <c r="R516" s="564">
        <f t="shared" si="216"/>
        <v>0</v>
      </c>
      <c r="S516" s="564">
        <f t="shared" si="216"/>
        <v>0</v>
      </c>
      <c r="T516" s="564">
        <f t="shared" si="216"/>
        <v>0</v>
      </c>
      <c r="U516" s="564">
        <f t="shared" si="216"/>
        <v>0</v>
      </c>
      <c r="V516" s="566">
        <f>SUMPRODUCT(ROUND(J516:U516,2))</f>
        <v>0</v>
      </c>
      <c r="W516" s="489">
        <f>IF(COUNTIF(V499:V516,"&gt;0")&gt;0,1,0)</f>
        <v>0</v>
      </c>
    </row>
    <row r="517" spans="1:23" ht="15" customHeight="1" thickTop="1" x14ac:dyDescent="0.2">
      <c r="A517" s="327"/>
      <c r="B517" s="244"/>
      <c r="C517" s="236"/>
      <c r="D517" s="236"/>
      <c r="E517" s="236"/>
      <c r="F517" s="245"/>
      <c r="G517" s="262" t="s">
        <v>142</v>
      </c>
      <c r="H517" s="263"/>
      <c r="I517" s="264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  <c r="T517" s="265"/>
      <c r="U517" s="265"/>
      <c r="V517" s="266"/>
      <c r="W517" s="489"/>
    </row>
    <row r="518" spans="1:23" ht="15" customHeight="1" x14ac:dyDescent="0.2">
      <c r="A518" s="327"/>
      <c r="B518" s="251" t="s">
        <v>5</v>
      </c>
      <c r="C518" s="236"/>
      <c r="D518" s="832"/>
      <c r="E518" s="833"/>
      <c r="F518" s="246"/>
      <c r="G518" s="237" t="s">
        <v>64</v>
      </c>
      <c r="H518" s="253"/>
      <c r="I518" s="238"/>
      <c r="J518" s="623"/>
      <c r="K518" s="623"/>
      <c r="L518" s="623"/>
      <c r="M518" s="623"/>
      <c r="N518" s="623"/>
      <c r="O518" s="623"/>
      <c r="P518" s="623"/>
      <c r="Q518" s="623"/>
      <c r="R518" s="623"/>
      <c r="S518" s="623"/>
      <c r="T518" s="623"/>
      <c r="U518" s="623"/>
      <c r="V518" s="248"/>
      <c r="W518" s="489"/>
    </row>
    <row r="519" spans="1:23" ht="15" customHeight="1" x14ac:dyDescent="0.2">
      <c r="A519" s="329">
        <f>IF($D521="Stundenanteil",1,0)</f>
        <v>0</v>
      </c>
      <c r="B519" s="251" t="s">
        <v>67</v>
      </c>
      <c r="C519" s="236"/>
      <c r="D519" s="832"/>
      <c r="E519" s="833"/>
      <c r="F519" s="246"/>
      <c r="G519" s="242" t="s">
        <v>114</v>
      </c>
      <c r="H519" s="254"/>
      <c r="I519" s="238"/>
      <c r="J519" s="249"/>
      <c r="K519" s="249"/>
      <c r="L519" s="249"/>
      <c r="M519" s="249"/>
      <c r="N519" s="249"/>
      <c r="O519" s="249"/>
      <c r="P519" s="249"/>
      <c r="Q519" s="249"/>
      <c r="R519" s="249"/>
      <c r="S519" s="249"/>
      <c r="T519" s="249"/>
      <c r="U519" s="249"/>
      <c r="V519" s="248"/>
      <c r="W519" s="489"/>
    </row>
    <row r="520" spans="1:23" ht="15" customHeight="1" x14ac:dyDescent="0.2">
      <c r="A520" s="329">
        <f>IF($D521="Stundenanteil",1,0)</f>
        <v>0</v>
      </c>
      <c r="B520" s="244"/>
      <c r="C520" s="236"/>
      <c r="D520" s="236"/>
      <c r="E520" s="236"/>
      <c r="F520" s="245"/>
      <c r="G520" s="239" t="s">
        <v>122</v>
      </c>
      <c r="H520" s="255"/>
      <c r="I520" s="270" t="s">
        <v>116</v>
      </c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565">
        <f t="shared" ref="V520:V525" si="217">SUMPRODUCT(ROUND(J520:U520,2))</f>
        <v>0</v>
      </c>
      <c r="W520" s="489"/>
    </row>
    <row r="521" spans="1:23" ht="15" customHeight="1" x14ac:dyDescent="0.2">
      <c r="A521" s="329">
        <f>IF($D521="Stundenanteil",1,0)</f>
        <v>0</v>
      </c>
      <c r="B521" s="251" t="s">
        <v>113</v>
      </c>
      <c r="C521" s="236"/>
      <c r="D521" s="832" t="s">
        <v>0</v>
      </c>
      <c r="E521" s="833"/>
      <c r="F521" s="246"/>
      <c r="G521" s="239" t="s">
        <v>128</v>
      </c>
      <c r="H521" s="257" t="s">
        <v>120</v>
      </c>
      <c r="I521" s="270" t="s">
        <v>116</v>
      </c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565">
        <f t="shared" si="217"/>
        <v>0</v>
      </c>
      <c r="W521" s="489"/>
    </row>
    <row r="522" spans="1:23" ht="15" customHeight="1" x14ac:dyDescent="0.2">
      <c r="A522" s="329">
        <f>IF($D521="Stundenanteil",1,0)</f>
        <v>0</v>
      </c>
      <c r="B522" s="244"/>
      <c r="C522" s="236"/>
      <c r="D522" s="236"/>
      <c r="E522" s="236"/>
      <c r="F522" s="245"/>
      <c r="G522" s="239"/>
      <c r="H522" s="257" t="s">
        <v>123</v>
      </c>
      <c r="I522" s="271" t="s">
        <v>116</v>
      </c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565">
        <f t="shared" si="217"/>
        <v>0</v>
      </c>
      <c r="W522" s="489"/>
    </row>
    <row r="523" spans="1:23" ht="15" hidden="1" customHeight="1" x14ac:dyDescent="0.2">
      <c r="A523" s="329"/>
      <c r="B523" s="244"/>
      <c r="C523" s="236"/>
      <c r="F523" s="245"/>
      <c r="G523" s="259" t="s">
        <v>125</v>
      </c>
      <c r="H523" s="260"/>
      <c r="I523" s="272" t="s">
        <v>116</v>
      </c>
      <c r="J523" s="261">
        <f>IF(ROUND(J520,2)-ROUND(J521,2)=0,0,ROUND(J522,2)/(ROUND(J520,2)-ROUND(J521,2))*ROUND(J521,2))</f>
        <v>0</v>
      </c>
      <c r="K523" s="261">
        <f t="shared" ref="K523:U523" si="218">IF(ROUND(K520,2)-ROUND(K521,2)=0,0,ROUND(K522,2)/(ROUND(K520,2)-ROUND(K521,2))*ROUND(K521,2))</f>
        <v>0</v>
      </c>
      <c r="L523" s="261">
        <f t="shared" si="218"/>
        <v>0</v>
      </c>
      <c r="M523" s="261">
        <f t="shared" si="218"/>
        <v>0</v>
      </c>
      <c r="N523" s="261">
        <f t="shared" si="218"/>
        <v>0</v>
      </c>
      <c r="O523" s="261">
        <f t="shared" si="218"/>
        <v>0</v>
      </c>
      <c r="P523" s="261">
        <f t="shared" si="218"/>
        <v>0</v>
      </c>
      <c r="Q523" s="261">
        <f t="shared" si="218"/>
        <v>0</v>
      </c>
      <c r="R523" s="261">
        <f t="shared" si="218"/>
        <v>0</v>
      </c>
      <c r="S523" s="261">
        <f t="shared" si="218"/>
        <v>0</v>
      </c>
      <c r="T523" s="261">
        <f t="shared" si="218"/>
        <v>0</v>
      </c>
      <c r="U523" s="261">
        <f t="shared" si="218"/>
        <v>0</v>
      </c>
      <c r="V523" s="269">
        <f t="shared" si="217"/>
        <v>0</v>
      </c>
      <c r="W523" s="489"/>
    </row>
    <row r="524" spans="1:23" ht="15" hidden="1" customHeight="1" thickBot="1" x14ac:dyDescent="0.25">
      <c r="A524" s="329"/>
      <c r="B524" s="244"/>
      <c r="C524" s="236"/>
      <c r="F524" s="245"/>
      <c r="G524" s="259" t="s">
        <v>126</v>
      </c>
      <c r="H524" s="260"/>
      <c r="I524" s="272" t="s">
        <v>116</v>
      </c>
      <c r="J524" s="261">
        <f>(ROUND(J522,2)+ROUND(J523,10))*ROUND($E530,0)/($I$6-ROUND($E530,0))</f>
        <v>0</v>
      </c>
      <c r="K524" s="261">
        <f t="shared" ref="K524:U524" si="219">(ROUND(K522,2)+ROUND(K523,10))*ROUND($E530,0)/($I$6-ROUND($E530,0))</f>
        <v>0</v>
      </c>
      <c r="L524" s="261">
        <f t="shared" si="219"/>
        <v>0</v>
      </c>
      <c r="M524" s="261">
        <f t="shared" si="219"/>
        <v>0</v>
      </c>
      <c r="N524" s="261">
        <f t="shared" si="219"/>
        <v>0</v>
      </c>
      <c r="O524" s="261">
        <f t="shared" si="219"/>
        <v>0</v>
      </c>
      <c r="P524" s="261">
        <f t="shared" si="219"/>
        <v>0</v>
      </c>
      <c r="Q524" s="261">
        <f t="shared" si="219"/>
        <v>0</v>
      </c>
      <c r="R524" s="261">
        <f t="shared" si="219"/>
        <v>0</v>
      </c>
      <c r="S524" s="261">
        <f t="shared" si="219"/>
        <v>0</v>
      </c>
      <c r="T524" s="261">
        <f t="shared" si="219"/>
        <v>0</v>
      </c>
      <c r="U524" s="261">
        <f t="shared" si="219"/>
        <v>0</v>
      </c>
      <c r="V524" s="269">
        <f t="shared" si="217"/>
        <v>0</v>
      </c>
      <c r="W524" s="489"/>
    </row>
    <row r="525" spans="1:23" ht="15" hidden="1" customHeight="1" x14ac:dyDescent="0.2">
      <c r="A525" s="329"/>
      <c r="B525" s="244"/>
      <c r="C525" s="236"/>
      <c r="D525" s="236"/>
      <c r="E525" s="236"/>
      <c r="F525" s="245"/>
      <c r="G525" s="259" t="s">
        <v>127</v>
      </c>
      <c r="H525" s="260"/>
      <c r="I525" s="272" t="s">
        <v>116</v>
      </c>
      <c r="J525" s="261">
        <f>ROUND(J522,2)+ROUND(J523,10)+ROUND(J524,10)</f>
        <v>0</v>
      </c>
      <c r="K525" s="261">
        <f t="shared" ref="K525:U525" si="220">ROUND(K522,2)+ROUND(K523,10)+ROUND(K524,10)</f>
        <v>0</v>
      </c>
      <c r="L525" s="261">
        <f t="shared" si="220"/>
        <v>0</v>
      </c>
      <c r="M525" s="261">
        <f t="shared" si="220"/>
        <v>0</v>
      </c>
      <c r="N525" s="261">
        <f t="shared" si="220"/>
        <v>0</v>
      </c>
      <c r="O525" s="261">
        <f t="shared" si="220"/>
        <v>0</v>
      </c>
      <c r="P525" s="261">
        <f t="shared" si="220"/>
        <v>0</v>
      </c>
      <c r="Q525" s="261">
        <f t="shared" si="220"/>
        <v>0</v>
      </c>
      <c r="R525" s="261">
        <f t="shared" si="220"/>
        <v>0</v>
      </c>
      <c r="S525" s="261">
        <f t="shared" si="220"/>
        <v>0</v>
      </c>
      <c r="T525" s="261">
        <f t="shared" si="220"/>
        <v>0</v>
      </c>
      <c r="U525" s="261">
        <f t="shared" si="220"/>
        <v>0</v>
      </c>
      <c r="V525" s="269">
        <f t="shared" si="217"/>
        <v>0</v>
      </c>
      <c r="W525" s="489"/>
    </row>
    <row r="526" spans="1:23" ht="15" customHeight="1" x14ac:dyDescent="0.2">
      <c r="A526" s="327"/>
      <c r="B526" s="251" t="s">
        <v>124</v>
      </c>
      <c r="C526" s="236"/>
      <c r="D526" s="236"/>
      <c r="E526" s="236"/>
      <c r="F526" s="245"/>
      <c r="G526" s="275" t="str">
        <f>IF(D521="Stundenanteil","Errechneter Stellenanteil",IF(D521="Stellenanteil","Stellenanteil:",""))</f>
        <v/>
      </c>
      <c r="H526" s="258"/>
      <c r="I526" s="240"/>
      <c r="J526" s="624">
        <f t="shared" ref="J526:U526" si="221">IF(AND($D521="Stellenanteil",$E531&gt;0,J528&gt;0),ROUND($E531,4),IF(AND($D521="Stundenanteil",J520&gt;0),ROUND(J525/ROUND(J520,2),4),0))</f>
        <v>0</v>
      </c>
      <c r="K526" s="624">
        <f t="shared" si="221"/>
        <v>0</v>
      </c>
      <c r="L526" s="624">
        <f t="shared" si="221"/>
        <v>0</v>
      </c>
      <c r="M526" s="624">
        <f t="shared" si="221"/>
        <v>0</v>
      </c>
      <c r="N526" s="624">
        <f t="shared" si="221"/>
        <v>0</v>
      </c>
      <c r="O526" s="624">
        <f t="shared" si="221"/>
        <v>0</v>
      </c>
      <c r="P526" s="624">
        <f t="shared" si="221"/>
        <v>0</v>
      </c>
      <c r="Q526" s="624">
        <f t="shared" si="221"/>
        <v>0</v>
      </c>
      <c r="R526" s="624">
        <f t="shared" si="221"/>
        <v>0</v>
      </c>
      <c r="S526" s="624">
        <f t="shared" si="221"/>
        <v>0</v>
      </c>
      <c r="T526" s="624">
        <f t="shared" si="221"/>
        <v>0</v>
      </c>
      <c r="U526" s="624">
        <f t="shared" si="221"/>
        <v>0</v>
      </c>
      <c r="V526" s="625"/>
      <c r="W526" s="489"/>
    </row>
    <row r="527" spans="1:23" ht="15" customHeight="1" x14ac:dyDescent="0.2">
      <c r="A527" s="327"/>
      <c r="B527" s="244"/>
      <c r="C527" s="243" t="s">
        <v>134</v>
      </c>
      <c r="E527" s="326"/>
      <c r="F527" s="245"/>
      <c r="G527" s="242" t="s">
        <v>117</v>
      </c>
      <c r="H527" s="254"/>
      <c r="I527" s="238"/>
      <c r="J527" s="249"/>
      <c r="K527" s="249"/>
      <c r="L527" s="249"/>
      <c r="M527" s="249"/>
      <c r="N527" s="249"/>
      <c r="O527" s="249"/>
      <c r="P527" s="249"/>
      <c r="Q527" s="249"/>
      <c r="R527" s="249"/>
      <c r="S527" s="249"/>
      <c r="T527" s="249"/>
      <c r="U527" s="249"/>
      <c r="V527" s="248"/>
      <c r="W527" s="489"/>
    </row>
    <row r="528" spans="1:23" ht="15" customHeight="1" x14ac:dyDescent="0.2">
      <c r="A528" s="327"/>
      <c r="B528" s="244"/>
      <c r="F528" s="247"/>
      <c r="G528" s="241" t="s">
        <v>267</v>
      </c>
      <c r="H528" s="256"/>
      <c r="I528" s="273" t="s">
        <v>30</v>
      </c>
      <c r="J528" s="276"/>
      <c r="K528" s="276"/>
      <c r="L528" s="276"/>
      <c r="M528" s="276"/>
      <c r="N528" s="276"/>
      <c r="O528" s="276"/>
      <c r="P528" s="276"/>
      <c r="Q528" s="276"/>
      <c r="R528" s="276"/>
      <c r="S528" s="276"/>
      <c r="T528" s="276"/>
      <c r="U528" s="276"/>
      <c r="V528" s="565">
        <f>SUMPRODUCT(ROUND(J528:U528,2))</f>
        <v>0</v>
      </c>
      <c r="W528" s="489"/>
    </row>
    <row r="529" spans="1:23" ht="15" customHeight="1" x14ac:dyDescent="0.2">
      <c r="A529" s="329">
        <f>IF($D521="Stundenanteil",1,0)</f>
        <v>0</v>
      </c>
      <c r="B529" s="244"/>
      <c r="C529" s="243" t="str">
        <f>IF(D521="Stundenanteil","wöchentliche Arbeitszeit (in h):","")</f>
        <v/>
      </c>
      <c r="D529" s="236"/>
      <c r="E529" s="340"/>
      <c r="F529" s="247"/>
      <c r="G529" s="239" t="s">
        <v>289</v>
      </c>
      <c r="H529" s="255"/>
      <c r="I529" s="273" t="s">
        <v>30</v>
      </c>
      <c r="J529" s="276"/>
      <c r="K529" s="276"/>
      <c r="L529" s="276"/>
      <c r="M529" s="276"/>
      <c r="N529" s="276"/>
      <c r="O529" s="276"/>
      <c r="P529" s="276"/>
      <c r="Q529" s="276"/>
      <c r="R529" s="276"/>
      <c r="S529" s="276"/>
      <c r="T529" s="276"/>
      <c r="U529" s="276"/>
      <c r="V529" s="565">
        <f>SUMPRODUCT(ROUND(J529:U529,2))</f>
        <v>0</v>
      </c>
      <c r="W529" s="489"/>
    </row>
    <row r="530" spans="1:23" ht="15" customHeight="1" x14ac:dyDescent="0.2">
      <c r="A530" s="329">
        <f>IF($D521="Stundenanteil",1,0)</f>
        <v>0</v>
      </c>
      <c r="B530" s="244"/>
      <c r="C530" s="243" t="str">
        <f>IF(D521="Stundenanteil","Urlaubsanspruch (in AT):","")</f>
        <v/>
      </c>
      <c r="D530" s="236"/>
      <c r="E530" s="341"/>
      <c r="F530" s="247"/>
      <c r="G530" s="239"/>
      <c r="H530" s="255"/>
      <c r="I530" s="273"/>
      <c r="J530" s="252"/>
      <c r="K530" s="252"/>
      <c r="L530" s="252"/>
      <c r="M530" s="252"/>
      <c r="N530" s="252"/>
      <c r="O530" s="252"/>
      <c r="P530" s="252"/>
      <c r="Q530" s="252"/>
      <c r="R530" s="252"/>
      <c r="S530" s="252"/>
      <c r="T530" s="252"/>
      <c r="U530" s="252"/>
      <c r="V530" s="250"/>
      <c r="W530" s="489"/>
    </row>
    <row r="531" spans="1:23" ht="15" customHeight="1" x14ac:dyDescent="0.2">
      <c r="A531" s="329">
        <f>IF($D521="Stellenanteil",1,0)</f>
        <v>0</v>
      </c>
      <c r="B531" s="244"/>
      <c r="C531" s="243" t="str">
        <f>IF(D521="Stellenanteil","Stellenanteil (in %):","")</f>
        <v/>
      </c>
      <c r="D531" s="236"/>
      <c r="E531" s="274"/>
      <c r="F531" s="245"/>
      <c r="G531" s="242" t="s">
        <v>121</v>
      </c>
      <c r="H531" s="254"/>
      <c r="I531" s="238"/>
      <c r="J531" s="249"/>
      <c r="K531" s="249"/>
      <c r="L531" s="249"/>
      <c r="M531" s="249"/>
      <c r="N531" s="249"/>
      <c r="O531" s="249"/>
      <c r="P531" s="249"/>
      <c r="Q531" s="249"/>
      <c r="R531" s="249"/>
      <c r="S531" s="249"/>
      <c r="T531" s="249"/>
      <c r="U531" s="249"/>
      <c r="V531" s="248"/>
      <c r="W531" s="489"/>
    </row>
    <row r="532" spans="1:23" ht="15" customHeight="1" x14ac:dyDescent="0.2">
      <c r="A532" s="327"/>
      <c r="B532" s="244"/>
      <c r="F532" s="245"/>
      <c r="G532" s="241" t="s">
        <v>119</v>
      </c>
      <c r="H532" s="256"/>
      <c r="I532" s="273" t="s">
        <v>30</v>
      </c>
      <c r="J532" s="563">
        <f>ROUND(ROUND(J528,2)*J526,2)</f>
        <v>0</v>
      </c>
      <c r="K532" s="563">
        <f t="shared" ref="K532:U532" si="222">ROUND(ROUND(K528,2)*K526,2)</f>
        <v>0</v>
      </c>
      <c r="L532" s="563">
        <f t="shared" si="222"/>
        <v>0</v>
      </c>
      <c r="M532" s="563">
        <f t="shared" si="222"/>
        <v>0</v>
      </c>
      <c r="N532" s="563">
        <f t="shared" si="222"/>
        <v>0</v>
      </c>
      <c r="O532" s="563">
        <f t="shared" si="222"/>
        <v>0</v>
      </c>
      <c r="P532" s="563">
        <f t="shared" si="222"/>
        <v>0</v>
      </c>
      <c r="Q532" s="563">
        <f t="shared" si="222"/>
        <v>0</v>
      </c>
      <c r="R532" s="563">
        <f t="shared" si="222"/>
        <v>0</v>
      </c>
      <c r="S532" s="563">
        <f t="shared" si="222"/>
        <v>0</v>
      </c>
      <c r="T532" s="563">
        <f t="shared" si="222"/>
        <v>0</v>
      </c>
      <c r="U532" s="563">
        <f t="shared" si="222"/>
        <v>0</v>
      </c>
      <c r="V532" s="565">
        <f>SUMPRODUCT(ROUND(J532:U532,2))</f>
        <v>0</v>
      </c>
      <c r="W532" s="489"/>
    </row>
    <row r="533" spans="1:23" ht="15" customHeight="1" x14ac:dyDescent="0.2">
      <c r="A533" s="327"/>
      <c r="B533" s="244"/>
      <c r="F533" s="245"/>
      <c r="G533" s="239" t="s">
        <v>290</v>
      </c>
      <c r="H533" s="255"/>
      <c r="I533" s="273" t="s">
        <v>30</v>
      </c>
      <c r="J533" s="563">
        <f>ROUND(ROUND(J529,2)*J526,2)</f>
        <v>0</v>
      </c>
      <c r="K533" s="563">
        <f t="shared" ref="K533:U533" si="223">ROUND(ROUND(K529,2)*K526,2)</f>
        <v>0</v>
      </c>
      <c r="L533" s="563">
        <f t="shared" si="223"/>
        <v>0</v>
      </c>
      <c r="M533" s="563">
        <f t="shared" si="223"/>
        <v>0</v>
      </c>
      <c r="N533" s="563">
        <f t="shared" si="223"/>
        <v>0</v>
      </c>
      <c r="O533" s="563">
        <f t="shared" si="223"/>
        <v>0</v>
      </c>
      <c r="P533" s="563">
        <f t="shared" si="223"/>
        <v>0</v>
      </c>
      <c r="Q533" s="563">
        <f t="shared" si="223"/>
        <v>0</v>
      </c>
      <c r="R533" s="563">
        <f t="shared" si="223"/>
        <v>0</v>
      </c>
      <c r="S533" s="563">
        <f t="shared" si="223"/>
        <v>0</v>
      </c>
      <c r="T533" s="563">
        <f t="shared" si="223"/>
        <v>0</v>
      </c>
      <c r="U533" s="563">
        <f t="shared" si="223"/>
        <v>0</v>
      </c>
      <c r="V533" s="565">
        <f>SUMPRODUCT(ROUND(J533:U533,2))</f>
        <v>0</v>
      </c>
      <c r="W533" s="489"/>
    </row>
    <row r="534" spans="1:23" ht="15" customHeight="1" thickBot="1" x14ac:dyDescent="0.25">
      <c r="A534" s="327"/>
      <c r="B534" s="278"/>
      <c r="C534" s="279"/>
      <c r="D534" s="279"/>
      <c r="E534" s="279"/>
      <c r="F534" s="280"/>
      <c r="G534" s="539" t="str">
        <f>$P$26</f>
        <v>Pauschale für Sozialabgaben inkl. Berufsgenossenschaft</v>
      </c>
      <c r="H534" s="540"/>
      <c r="I534" s="541" t="s">
        <v>30</v>
      </c>
      <c r="J534" s="564">
        <f>ROUND(J533*$U$26,2)</f>
        <v>0</v>
      </c>
      <c r="K534" s="564">
        <f t="shared" ref="K534:U534" si="224">ROUND(K533*$U$26,2)</f>
        <v>0</v>
      </c>
      <c r="L534" s="564">
        <f t="shared" si="224"/>
        <v>0</v>
      </c>
      <c r="M534" s="564">
        <f t="shared" si="224"/>
        <v>0</v>
      </c>
      <c r="N534" s="564">
        <f t="shared" si="224"/>
        <v>0</v>
      </c>
      <c r="O534" s="564">
        <f t="shared" si="224"/>
        <v>0</v>
      </c>
      <c r="P534" s="564">
        <f t="shared" si="224"/>
        <v>0</v>
      </c>
      <c r="Q534" s="564">
        <f t="shared" si="224"/>
        <v>0</v>
      </c>
      <c r="R534" s="564">
        <f t="shared" si="224"/>
        <v>0</v>
      </c>
      <c r="S534" s="564">
        <f t="shared" si="224"/>
        <v>0</v>
      </c>
      <c r="T534" s="564">
        <f t="shared" si="224"/>
        <v>0</v>
      </c>
      <c r="U534" s="564">
        <f t="shared" si="224"/>
        <v>0</v>
      </c>
      <c r="V534" s="566">
        <f>SUMPRODUCT(ROUND(J534:U534,2))</f>
        <v>0</v>
      </c>
      <c r="W534" s="489">
        <f>IF(COUNTIF(V517:V534,"&gt;0")&gt;0,1,0)</f>
        <v>0</v>
      </c>
    </row>
    <row r="535" spans="1:23" ht="15" customHeight="1" thickTop="1" x14ac:dyDescent="0.2">
      <c r="A535" s="327"/>
      <c r="B535" s="244"/>
      <c r="C535" s="236"/>
      <c r="D535" s="236"/>
      <c r="E535" s="236"/>
      <c r="F535" s="245"/>
      <c r="G535" s="262" t="s">
        <v>142</v>
      </c>
      <c r="H535" s="263"/>
      <c r="I535" s="264"/>
      <c r="J535" s="265"/>
      <c r="K535" s="265"/>
      <c r="L535" s="265"/>
      <c r="M535" s="265"/>
      <c r="N535" s="265"/>
      <c r="O535" s="265"/>
      <c r="P535" s="265"/>
      <c r="Q535" s="265"/>
      <c r="R535" s="265"/>
      <c r="S535" s="265"/>
      <c r="T535" s="265"/>
      <c r="U535" s="265"/>
      <c r="V535" s="266"/>
      <c r="W535" s="489"/>
    </row>
    <row r="536" spans="1:23" ht="15" customHeight="1" x14ac:dyDescent="0.2">
      <c r="A536" s="327"/>
      <c r="B536" s="251" t="s">
        <v>5</v>
      </c>
      <c r="C536" s="236"/>
      <c r="D536" s="832"/>
      <c r="E536" s="833"/>
      <c r="F536" s="246"/>
      <c r="G536" s="237" t="s">
        <v>64</v>
      </c>
      <c r="H536" s="253"/>
      <c r="I536" s="238"/>
      <c r="J536" s="623"/>
      <c r="K536" s="623"/>
      <c r="L536" s="623"/>
      <c r="M536" s="623"/>
      <c r="N536" s="623"/>
      <c r="O536" s="623"/>
      <c r="P536" s="623"/>
      <c r="Q536" s="623"/>
      <c r="R536" s="623"/>
      <c r="S536" s="623"/>
      <c r="T536" s="623"/>
      <c r="U536" s="623"/>
      <c r="V536" s="248"/>
      <c r="W536" s="489"/>
    </row>
    <row r="537" spans="1:23" ht="15" customHeight="1" x14ac:dyDescent="0.2">
      <c r="A537" s="329">
        <f>IF($D539="Stundenanteil",1,0)</f>
        <v>0</v>
      </c>
      <c r="B537" s="251" t="s">
        <v>67</v>
      </c>
      <c r="C537" s="236"/>
      <c r="D537" s="832"/>
      <c r="E537" s="833"/>
      <c r="F537" s="246"/>
      <c r="G537" s="242" t="s">
        <v>114</v>
      </c>
      <c r="H537" s="254"/>
      <c r="I537" s="238"/>
      <c r="J537" s="249"/>
      <c r="K537" s="249"/>
      <c r="L537" s="249"/>
      <c r="M537" s="249"/>
      <c r="N537" s="249"/>
      <c r="O537" s="249"/>
      <c r="P537" s="249"/>
      <c r="Q537" s="249"/>
      <c r="R537" s="249"/>
      <c r="S537" s="249"/>
      <c r="T537" s="249"/>
      <c r="U537" s="249"/>
      <c r="V537" s="248"/>
      <c r="W537" s="489"/>
    </row>
    <row r="538" spans="1:23" ht="15" customHeight="1" x14ac:dyDescent="0.2">
      <c r="A538" s="329">
        <f>IF($D539="Stundenanteil",1,0)</f>
        <v>0</v>
      </c>
      <c r="B538" s="244"/>
      <c r="C538" s="236"/>
      <c r="D538" s="236"/>
      <c r="E538" s="236"/>
      <c r="F538" s="245"/>
      <c r="G538" s="239" t="s">
        <v>122</v>
      </c>
      <c r="H538" s="255"/>
      <c r="I538" s="270" t="s">
        <v>116</v>
      </c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565">
        <f t="shared" ref="V538:V543" si="225">SUMPRODUCT(ROUND(J538:U538,2))</f>
        <v>0</v>
      </c>
      <c r="W538" s="489"/>
    </row>
    <row r="539" spans="1:23" ht="15" customHeight="1" x14ac:dyDescent="0.2">
      <c r="A539" s="329">
        <f>IF($D539="Stundenanteil",1,0)</f>
        <v>0</v>
      </c>
      <c r="B539" s="251" t="s">
        <v>113</v>
      </c>
      <c r="C539" s="236"/>
      <c r="D539" s="832" t="s">
        <v>0</v>
      </c>
      <c r="E539" s="833"/>
      <c r="F539" s="246"/>
      <c r="G539" s="239" t="s">
        <v>128</v>
      </c>
      <c r="H539" s="257" t="s">
        <v>120</v>
      </c>
      <c r="I539" s="270" t="s">
        <v>116</v>
      </c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565">
        <f t="shared" si="225"/>
        <v>0</v>
      </c>
      <c r="W539" s="489"/>
    </row>
    <row r="540" spans="1:23" ht="15" customHeight="1" x14ac:dyDescent="0.2">
      <c r="A540" s="329">
        <f>IF($D539="Stundenanteil",1,0)</f>
        <v>0</v>
      </c>
      <c r="B540" s="244"/>
      <c r="C540" s="236"/>
      <c r="D540" s="236"/>
      <c r="E540" s="236"/>
      <c r="F540" s="245"/>
      <c r="G540" s="239"/>
      <c r="H540" s="257" t="s">
        <v>123</v>
      </c>
      <c r="I540" s="271" t="s">
        <v>116</v>
      </c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565">
        <f t="shared" si="225"/>
        <v>0</v>
      </c>
      <c r="W540" s="489"/>
    </row>
    <row r="541" spans="1:23" ht="15" hidden="1" customHeight="1" x14ac:dyDescent="0.2">
      <c r="A541" s="329"/>
      <c r="B541" s="244"/>
      <c r="C541" s="236"/>
      <c r="F541" s="245"/>
      <c r="G541" s="259" t="s">
        <v>125</v>
      </c>
      <c r="H541" s="260"/>
      <c r="I541" s="272" t="s">
        <v>116</v>
      </c>
      <c r="J541" s="261">
        <f>IF(ROUND(J538,2)-ROUND(J539,2)=0,0,ROUND(J540,2)/(ROUND(J538,2)-ROUND(J539,2))*ROUND(J539,2))</f>
        <v>0</v>
      </c>
      <c r="K541" s="261">
        <f t="shared" ref="K541:U541" si="226">IF(ROUND(K538,2)-ROUND(K539,2)=0,0,ROUND(K540,2)/(ROUND(K538,2)-ROUND(K539,2))*ROUND(K539,2))</f>
        <v>0</v>
      </c>
      <c r="L541" s="261">
        <f t="shared" si="226"/>
        <v>0</v>
      </c>
      <c r="M541" s="261">
        <f t="shared" si="226"/>
        <v>0</v>
      </c>
      <c r="N541" s="261">
        <f t="shared" si="226"/>
        <v>0</v>
      </c>
      <c r="O541" s="261">
        <f t="shared" si="226"/>
        <v>0</v>
      </c>
      <c r="P541" s="261">
        <f t="shared" si="226"/>
        <v>0</v>
      </c>
      <c r="Q541" s="261">
        <f t="shared" si="226"/>
        <v>0</v>
      </c>
      <c r="R541" s="261">
        <f t="shared" si="226"/>
        <v>0</v>
      </c>
      <c r="S541" s="261">
        <f t="shared" si="226"/>
        <v>0</v>
      </c>
      <c r="T541" s="261">
        <f t="shared" si="226"/>
        <v>0</v>
      </c>
      <c r="U541" s="261">
        <f t="shared" si="226"/>
        <v>0</v>
      </c>
      <c r="V541" s="269">
        <f t="shared" si="225"/>
        <v>0</v>
      </c>
      <c r="W541" s="489"/>
    </row>
    <row r="542" spans="1:23" ht="15" hidden="1" customHeight="1" x14ac:dyDescent="0.2">
      <c r="A542" s="329"/>
      <c r="B542" s="244"/>
      <c r="C542" s="236"/>
      <c r="F542" s="245"/>
      <c r="G542" s="259" t="s">
        <v>126</v>
      </c>
      <c r="H542" s="260"/>
      <c r="I542" s="272" t="s">
        <v>116</v>
      </c>
      <c r="J542" s="261">
        <f>(ROUND(J540,2)+ROUND(J541,10))*ROUND($E548,0)/($I$6-ROUND($E548,0))</f>
        <v>0</v>
      </c>
      <c r="K542" s="261">
        <f t="shared" ref="K542:U542" si="227">(ROUND(K540,2)+ROUND(K541,10))*ROUND($E548,0)/($I$6-ROUND($E548,0))</f>
        <v>0</v>
      </c>
      <c r="L542" s="261">
        <f t="shared" si="227"/>
        <v>0</v>
      </c>
      <c r="M542" s="261">
        <f t="shared" si="227"/>
        <v>0</v>
      </c>
      <c r="N542" s="261">
        <f t="shared" si="227"/>
        <v>0</v>
      </c>
      <c r="O542" s="261">
        <f t="shared" si="227"/>
        <v>0</v>
      </c>
      <c r="P542" s="261">
        <f t="shared" si="227"/>
        <v>0</v>
      </c>
      <c r="Q542" s="261">
        <f t="shared" si="227"/>
        <v>0</v>
      </c>
      <c r="R542" s="261">
        <f t="shared" si="227"/>
        <v>0</v>
      </c>
      <c r="S542" s="261">
        <f t="shared" si="227"/>
        <v>0</v>
      </c>
      <c r="T542" s="261">
        <f t="shared" si="227"/>
        <v>0</v>
      </c>
      <c r="U542" s="261">
        <f t="shared" si="227"/>
        <v>0</v>
      </c>
      <c r="V542" s="269">
        <f t="shared" si="225"/>
        <v>0</v>
      </c>
      <c r="W542" s="489"/>
    </row>
    <row r="543" spans="1:23" ht="15" hidden="1" customHeight="1" thickBot="1" x14ac:dyDescent="0.25">
      <c r="A543" s="329"/>
      <c r="B543" s="244"/>
      <c r="C543" s="236"/>
      <c r="D543" s="236"/>
      <c r="E543" s="236"/>
      <c r="F543" s="245"/>
      <c r="G543" s="259" t="s">
        <v>127</v>
      </c>
      <c r="H543" s="260"/>
      <c r="I543" s="272" t="s">
        <v>116</v>
      </c>
      <c r="J543" s="261">
        <f>ROUND(J540,2)+ROUND(J541,10)+ROUND(J542,10)</f>
        <v>0</v>
      </c>
      <c r="K543" s="261">
        <f t="shared" ref="K543:U543" si="228">ROUND(K540,2)+ROUND(K541,10)+ROUND(K542,10)</f>
        <v>0</v>
      </c>
      <c r="L543" s="261">
        <f t="shared" si="228"/>
        <v>0</v>
      </c>
      <c r="M543" s="261">
        <f t="shared" si="228"/>
        <v>0</v>
      </c>
      <c r="N543" s="261">
        <f t="shared" si="228"/>
        <v>0</v>
      </c>
      <c r="O543" s="261">
        <f t="shared" si="228"/>
        <v>0</v>
      </c>
      <c r="P543" s="261">
        <f t="shared" si="228"/>
        <v>0</v>
      </c>
      <c r="Q543" s="261">
        <f t="shared" si="228"/>
        <v>0</v>
      </c>
      <c r="R543" s="261">
        <f t="shared" si="228"/>
        <v>0</v>
      </c>
      <c r="S543" s="261">
        <f t="shared" si="228"/>
        <v>0</v>
      </c>
      <c r="T543" s="261">
        <f t="shared" si="228"/>
        <v>0</v>
      </c>
      <c r="U543" s="261">
        <f t="shared" si="228"/>
        <v>0</v>
      </c>
      <c r="V543" s="269">
        <f t="shared" si="225"/>
        <v>0</v>
      </c>
      <c r="W543" s="489"/>
    </row>
    <row r="544" spans="1:23" ht="15" customHeight="1" x14ac:dyDescent="0.2">
      <c r="A544" s="327"/>
      <c r="B544" s="251" t="s">
        <v>124</v>
      </c>
      <c r="C544" s="236"/>
      <c r="D544" s="236"/>
      <c r="E544" s="236"/>
      <c r="F544" s="245"/>
      <c r="G544" s="275" t="str">
        <f>IF(D539="Stundenanteil","Errechneter Stellenanteil",IF(D539="Stellenanteil","Stellenanteil:",""))</f>
        <v/>
      </c>
      <c r="H544" s="258"/>
      <c r="I544" s="240"/>
      <c r="J544" s="624">
        <f t="shared" ref="J544:U544" si="229">IF(AND($D539="Stellenanteil",$E549&gt;0,J546&gt;0),ROUND($E549,4),IF(AND($D539="Stundenanteil",J538&gt;0),ROUND(J543/ROUND(J538,2),4),0))</f>
        <v>0</v>
      </c>
      <c r="K544" s="624">
        <f t="shared" si="229"/>
        <v>0</v>
      </c>
      <c r="L544" s="624">
        <f t="shared" si="229"/>
        <v>0</v>
      </c>
      <c r="M544" s="624">
        <f t="shared" si="229"/>
        <v>0</v>
      </c>
      <c r="N544" s="624">
        <f t="shared" si="229"/>
        <v>0</v>
      </c>
      <c r="O544" s="624">
        <f t="shared" si="229"/>
        <v>0</v>
      </c>
      <c r="P544" s="624">
        <f t="shared" si="229"/>
        <v>0</v>
      </c>
      <c r="Q544" s="624">
        <f t="shared" si="229"/>
        <v>0</v>
      </c>
      <c r="R544" s="624">
        <f t="shared" si="229"/>
        <v>0</v>
      </c>
      <c r="S544" s="624">
        <f t="shared" si="229"/>
        <v>0</v>
      </c>
      <c r="T544" s="624">
        <f t="shared" si="229"/>
        <v>0</v>
      </c>
      <c r="U544" s="624">
        <f t="shared" si="229"/>
        <v>0</v>
      </c>
      <c r="V544" s="625"/>
      <c r="W544" s="489"/>
    </row>
    <row r="545" spans="1:23" ht="15" customHeight="1" x14ac:dyDescent="0.2">
      <c r="A545" s="327"/>
      <c r="B545" s="244"/>
      <c r="C545" s="243" t="s">
        <v>134</v>
      </c>
      <c r="E545" s="326"/>
      <c r="F545" s="245"/>
      <c r="G545" s="242" t="s">
        <v>117</v>
      </c>
      <c r="H545" s="254"/>
      <c r="I545" s="238"/>
      <c r="J545" s="249"/>
      <c r="K545" s="249"/>
      <c r="L545" s="249"/>
      <c r="M545" s="249"/>
      <c r="N545" s="249"/>
      <c r="O545" s="249"/>
      <c r="P545" s="249"/>
      <c r="Q545" s="249"/>
      <c r="R545" s="249"/>
      <c r="S545" s="249"/>
      <c r="T545" s="249"/>
      <c r="U545" s="249"/>
      <c r="V545" s="248"/>
      <c r="W545" s="489"/>
    </row>
    <row r="546" spans="1:23" ht="15" customHeight="1" x14ac:dyDescent="0.2">
      <c r="A546" s="327"/>
      <c r="B546" s="244"/>
      <c r="F546" s="247"/>
      <c r="G546" s="241" t="s">
        <v>267</v>
      </c>
      <c r="H546" s="256"/>
      <c r="I546" s="273" t="s">
        <v>30</v>
      </c>
      <c r="J546" s="276"/>
      <c r="K546" s="276"/>
      <c r="L546" s="276"/>
      <c r="M546" s="276"/>
      <c r="N546" s="276"/>
      <c r="O546" s="276"/>
      <c r="P546" s="276"/>
      <c r="Q546" s="276"/>
      <c r="R546" s="276"/>
      <c r="S546" s="276"/>
      <c r="T546" s="276"/>
      <c r="U546" s="276"/>
      <c r="V546" s="565">
        <f>SUMPRODUCT(ROUND(J546:U546,2))</f>
        <v>0</v>
      </c>
      <c r="W546" s="489"/>
    </row>
    <row r="547" spans="1:23" ht="15" customHeight="1" x14ac:dyDescent="0.2">
      <c r="A547" s="329">
        <f>IF($D539="Stundenanteil",1,0)</f>
        <v>0</v>
      </c>
      <c r="B547" s="244"/>
      <c r="C547" s="243" t="str">
        <f>IF(D539="Stundenanteil","wöchentliche Arbeitszeit (in h):","")</f>
        <v/>
      </c>
      <c r="D547" s="236"/>
      <c r="E547" s="340"/>
      <c r="F547" s="247"/>
      <c r="G547" s="239" t="s">
        <v>289</v>
      </c>
      <c r="H547" s="255"/>
      <c r="I547" s="273" t="s">
        <v>30</v>
      </c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/>
      <c r="U547" s="276"/>
      <c r="V547" s="565">
        <f>SUMPRODUCT(ROUND(J547:U547,2))</f>
        <v>0</v>
      </c>
      <c r="W547" s="489"/>
    </row>
    <row r="548" spans="1:23" ht="15" customHeight="1" x14ac:dyDescent="0.2">
      <c r="A548" s="329">
        <f>IF($D539="Stundenanteil",1,0)</f>
        <v>0</v>
      </c>
      <c r="B548" s="244"/>
      <c r="C548" s="243" t="str">
        <f>IF(D539="Stundenanteil","Urlaubsanspruch (in AT):","")</f>
        <v/>
      </c>
      <c r="D548" s="236"/>
      <c r="E548" s="341"/>
      <c r="F548" s="247"/>
      <c r="G548" s="239"/>
      <c r="H548" s="255"/>
      <c r="I548" s="273"/>
      <c r="J548" s="252"/>
      <c r="K548" s="252"/>
      <c r="L548" s="252"/>
      <c r="M548" s="252"/>
      <c r="N548" s="252"/>
      <c r="O548" s="252"/>
      <c r="P548" s="252"/>
      <c r="Q548" s="252"/>
      <c r="R548" s="252"/>
      <c r="S548" s="252"/>
      <c r="T548" s="252"/>
      <c r="U548" s="252"/>
      <c r="V548" s="250"/>
      <c r="W548" s="489"/>
    </row>
    <row r="549" spans="1:23" ht="15" customHeight="1" x14ac:dyDescent="0.2">
      <c r="A549" s="329">
        <f>IF($D539="Stellenanteil",1,0)</f>
        <v>0</v>
      </c>
      <c r="B549" s="244"/>
      <c r="C549" s="243" t="str">
        <f>IF(D539="Stellenanteil","Stellenanteil (in %):","")</f>
        <v/>
      </c>
      <c r="D549" s="236"/>
      <c r="E549" s="274"/>
      <c r="F549" s="245"/>
      <c r="G549" s="242" t="s">
        <v>121</v>
      </c>
      <c r="H549" s="254"/>
      <c r="I549" s="238"/>
      <c r="J549" s="249"/>
      <c r="K549" s="249"/>
      <c r="L549" s="249"/>
      <c r="M549" s="249"/>
      <c r="N549" s="249"/>
      <c r="O549" s="249"/>
      <c r="P549" s="249"/>
      <c r="Q549" s="249"/>
      <c r="R549" s="249"/>
      <c r="S549" s="249"/>
      <c r="T549" s="249"/>
      <c r="U549" s="249"/>
      <c r="V549" s="248"/>
      <c r="W549" s="489"/>
    </row>
    <row r="550" spans="1:23" ht="15" customHeight="1" x14ac:dyDescent="0.2">
      <c r="A550" s="327"/>
      <c r="B550" s="244"/>
      <c r="F550" s="245"/>
      <c r="G550" s="241" t="s">
        <v>119</v>
      </c>
      <c r="H550" s="256"/>
      <c r="I550" s="273" t="s">
        <v>30</v>
      </c>
      <c r="J550" s="563">
        <f>ROUND(ROUND(J546,2)*J544,2)</f>
        <v>0</v>
      </c>
      <c r="K550" s="563">
        <f t="shared" ref="K550:U550" si="230">ROUND(ROUND(K546,2)*K544,2)</f>
        <v>0</v>
      </c>
      <c r="L550" s="563">
        <f t="shared" si="230"/>
        <v>0</v>
      </c>
      <c r="M550" s="563">
        <f t="shared" si="230"/>
        <v>0</v>
      </c>
      <c r="N550" s="563">
        <f t="shared" si="230"/>
        <v>0</v>
      </c>
      <c r="O550" s="563">
        <f t="shared" si="230"/>
        <v>0</v>
      </c>
      <c r="P550" s="563">
        <f t="shared" si="230"/>
        <v>0</v>
      </c>
      <c r="Q550" s="563">
        <f t="shared" si="230"/>
        <v>0</v>
      </c>
      <c r="R550" s="563">
        <f t="shared" si="230"/>
        <v>0</v>
      </c>
      <c r="S550" s="563">
        <f t="shared" si="230"/>
        <v>0</v>
      </c>
      <c r="T550" s="563">
        <f t="shared" si="230"/>
        <v>0</v>
      </c>
      <c r="U550" s="563">
        <f t="shared" si="230"/>
        <v>0</v>
      </c>
      <c r="V550" s="565">
        <f>SUMPRODUCT(ROUND(J550:U550,2))</f>
        <v>0</v>
      </c>
      <c r="W550" s="489"/>
    </row>
    <row r="551" spans="1:23" ht="15" customHeight="1" x14ac:dyDescent="0.2">
      <c r="A551" s="327"/>
      <c r="B551" s="244"/>
      <c r="F551" s="245"/>
      <c r="G551" s="239" t="s">
        <v>290</v>
      </c>
      <c r="H551" s="255"/>
      <c r="I551" s="273" t="s">
        <v>30</v>
      </c>
      <c r="J551" s="563">
        <f>ROUND(ROUND(J547,2)*J544,2)</f>
        <v>0</v>
      </c>
      <c r="K551" s="563">
        <f t="shared" ref="K551:U551" si="231">ROUND(ROUND(K547,2)*K544,2)</f>
        <v>0</v>
      </c>
      <c r="L551" s="563">
        <f t="shared" si="231"/>
        <v>0</v>
      </c>
      <c r="M551" s="563">
        <f t="shared" si="231"/>
        <v>0</v>
      </c>
      <c r="N551" s="563">
        <f t="shared" si="231"/>
        <v>0</v>
      </c>
      <c r="O551" s="563">
        <f t="shared" si="231"/>
        <v>0</v>
      </c>
      <c r="P551" s="563">
        <f t="shared" si="231"/>
        <v>0</v>
      </c>
      <c r="Q551" s="563">
        <f t="shared" si="231"/>
        <v>0</v>
      </c>
      <c r="R551" s="563">
        <f t="shared" si="231"/>
        <v>0</v>
      </c>
      <c r="S551" s="563">
        <f t="shared" si="231"/>
        <v>0</v>
      </c>
      <c r="T551" s="563">
        <f t="shared" si="231"/>
        <v>0</v>
      </c>
      <c r="U551" s="563">
        <f t="shared" si="231"/>
        <v>0</v>
      </c>
      <c r="V551" s="565">
        <f>SUMPRODUCT(ROUND(J551:U551,2))</f>
        <v>0</v>
      </c>
      <c r="W551" s="489"/>
    </row>
    <row r="552" spans="1:23" ht="15" customHeight="1" thickBot="1" x14ac:dyDescent="0.25">
      <c r="A552" s="327"/>
      <c r="B552" s="278"/>
      <c r="C552" s="279"/>
      <c r="D552" s="279"/>
      <c r="E552" s="279"/>
      <c r="F552" s="280"/>
      <c r="G552" s="539" t="str">
        <f>$P$26</f>
        <v>Pauschale für Sozialabgaben inkl. Berufsgenossenschaft</v>
      </c>
      <c r="H552" s="540"/>
      <c r="I552" s="541" t="s">
        <v>30</v>
      </c>
      <c r="J552" s="564">
        <f>ROUND(J551*$U$26,2)</f>
        <v>0</v>
      </c>
      <c r="K552" s="564">
        <f t="shared" ref="K552:U552" si="232">ROUND(K551*$U$26,2)</f>
        <v>0</v>
      </c>
      <c r="L552" s="564">
        <f t="shared" si="232"/>
        <v>0</v>
      </c>
      <c r="M552" s="564">
        <f t="shared" si="232"/>
        <v>0</v>
      </c>
      <c r="N552" s="564">
        <f t="shared" si="232"/>
        <v>0</v>
      </c>
      <c r="O552" s="564">
        <f t="shared" si="232"/>
        <v>0</v>
      </c>
      <c r="P552" s="564">
        <f t="shared" si="232"/>
        <v>0</v>
      </c>
      <c r="Q552" s="564">
        <f t="shared" si="232"/>
        <v>0</v>
      </c>
      <c r="R552" s="564">
        <f t="shared" si="232"/>
        <v>0</v>
      </c>
      <c r="S552" s="564">
        <f t="shared" si="232"/>
        <v>0</v>
      </c>
      <c r="T552" s="564">
        <f t="shared" si="232"/>
        <v>0</v>
      </c>
      <c r="U552" s="564">
        <f t="shared" si="232"/>
        <v>0</v>
      </c>
      <c r="V552" s="566">
        <f>SUMPRODUCT(ROUND(J552:U552,2))</f>
        <v>0</v>
      </c>
      <c r="W552" s="489">
        <f>IF(COUNTIF(V535:V552,"&gt;0")&gt;0,1,0)</f>
        <v>0</v>
      </c>
    </row>
    <row r="553" spans="1:23" ht="15" customHeight="1" thickTop="1" x14ac:dyDescent="0.2">
      <c r="A553" s="327"/>
      <c r="B553" s="244"/>
      <c r="C553" s="236"/>
      <c r="D553" s="236"/>
      <c r="E553" s="236"/>
      <c r="F553" s="245"/>
      <c r="G553" s="262" t="s">
        <v>142</v>
      </c>
      <c r="H553" s="263"/>
      <c r="I553" s="264"/>
      <c r="J553" s="265"/>
      <c r="K553" s="265"/>
      <c r="L553" s="265"/>
      <c r="M553" s="265"/>
      <c r="N553" s="265"/>
      <c r="O553" s="265"/>
      <c r="P553" s="265"/>
      <c r="Q553" s="265"/>
      <c r="R553" s="265"/>
      <c r="S553" s="265"/>
      <c r="T553" s="265"/>
      <c r="U553" s="265"/>
      <c r="V553" s="266"/>
      <c r="W553" s="489"/>
    </row>
    <row r="554" spans="1:23" ht="15" customHeight="1" x14ac:dyDescent="0.2">
      <c r="A554" s="327"/>
      <c r="B554" s="251" t="s">
        <v>5</v>
      </c>
      <c r="C554" s="236"/>
      <c r="D554" s="832"/>
      <c r="E554" s="833"/>
      <c r="F554" s="246"/>
      <c r="G554" s="237" t="s">
        <v>64</v>
      </c>
      <c r="H554" s="253"/>
      <c r="I554" s="238"/>
      <c r="J554" s="623"/>
      <c r="K554" s="623"/>
      <c r="L554" s="623"/>
      <c r="M554" s="623"/>
      <c r="N554" s="623"/>
      <c r="O554" s="623"/>
      <c r="P554" s="623"/>
      <c r="Q554" s="623"/>
      <c r="R554" s="623"/>
      <c r="S554" s="623"/>
      <c r="T554" s="623"/>
      <c r="U554" s="623"/>
      <c r="V554" s="248"/>
      <c r="W554" s="489"/>
    </row>
    <row r="555" spans="1:23" ht="15" customHeight="1" x14ac:dyDescent="0.2">
      <c r="A555" s="329">
        <f>IF($D557="Stundenanteil",1,0)</f>
        <v>0</v>
      </c>
      <c r="B555" s="251" t="s">
        <v>67</v>
      </c>
      <c r="C555" s="236"/>
      <c r="D555" s="832"/>
      <c r="E555" s="833"/>
      <c r="F555" s="246"/>
      <c r="G555" s="242" t="s">
        <v>114</v>
      </c>
      <c r="H555" s="254"/>
      <c r="I555" s="238"/>
      <c r="J555" s="249"/>
      <c r="K555" s="249"/>
      <c r="L555" s="249"/>
      <c r="M555" s="249"/>
      <c r="N555" s="249"/>
      <c r="O555" s="249"/>
      <c r="P555" s="249"/>
      <c r="Q555" s="249"/>
      <c r="R555" s="249"/>
      <c r="S555" s="249"/>
      <c r="T555" s="249"/>
      <c r="U555" s="249"/>
      <c r="V555" s="248"/>
      <c r="W555" s="489"/>
    </row>
    <row r="556" spans="1:23" ht="15" customHeight="1" x14ac:dyDescent="0.2">
      <c r="A556" s="329">
        <f>IF($D557="Stundenanteil",1,0)</f>
        <v>0</v>
      </c>
      <c r="B556" s="244"/>
      <c r="C556" s="236"/>
      <c r="D556" s="236"/>
      <c r="E556" s="236"/>
      <c r="F556" s="245"/>
      <c r="G556" s="239" t="s">
        <v>122</v>
      </c>
      <c r="H556" s="255"/>
      <c r="I556" s="270" t="s">
        <v>116</v>
      </c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565">
        <f t="shared" ref="V556:V561" si="233">SUMPRODUCT(ROUND(J556:U556,2))</f>
        <v>0</v>
      </c>
      <c r="W556" s="489"/>
    </row>
    <row r="557" spans="1:23" ht="15" customHeight="1" x14ac:dyDescent="0.2">
      <c r="A557" s="329">
        <f>IF($D557="Stundenanteil",1,0)</f>
        <v>0</v>
      </c>
      <c r="B557" s="251" t="s">
        <v>113</v>
      </c>
      <c r="C557" s="236"/>
      <c r="D557" s="832" t="s">
        <v>0</v>
      </c>
      <c r="E557" s="833"/>
      <c r="F557" s="246"/>
      <c r="G557" s="239" t="s">
        <v>128</v>
      </c>
      <c r="H557" s="257" t="s">
        <v>120</v>
      </c>
      <c r="I557" s="270" t="s">
        <v>116</v>
      </c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565">
        <f t="shared" si="233"/>
        <v>0</v>
      </c>
      <c r="W557" s="489"/>
    </row>
    <row r="558" spans="1:23" ht="15" customHeight="1" x14ac:dyDescent="0.2">
      <c r="A558" s="329">
        <f>IF($D557="Stundenanteil",1,0)</f>
        <v>0</v>
      </c>
      <c r="B558" s="244"/>
      <c r="C558" s="236"/>
      <c r="D558" s="236"/>
      <c r="E558" s="236"/>
      <c r="F558" s="245"/>
      <c r="G558" s="239"/>
      <c r="H558" s="257" t="s">
        <v>123</v>
      </c>
      <c r="I558" s="271" t="s">
        <v>116</v>
      </c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565">
        <f t="shared" si="233"/>
        <v>0</v>
      </c>
      <c r="W558" s="489"/>
    </row>
    <row r="559" spans="1:23" ht="15" hidden="1" customHeight="1" x14ac:dyDescent="0.2">
      <c r="A559" s="329"/>
      <c r="B559" s="244"/>
      <c r="C559" s="236"/>
      <c r="F559" s="245"/>
      <c r="G559" s="259" t="s">
        <v>125</v>
      </c>
      <c r="H559" s="260"/>
      <c r="I559" s="272" t="s">
        <v>116</v>
      </c>
      <c r="J559" s="261">
        <f>IF(ROUND(J556,2)-ROUND(J557,2)=0,0,ROUND(J558,2)/(ROUND(J556,2)-ROUND(J557,2))*ROUND(J557,2))</f>
        <v>0</v>
      </c>
      <c r="K559" s="261">
        <f t="shared" ref="K559:U559" si="234">IF(ROUND(K556,2)-ROUND(K557,2)=0,0,ROUND(K558,2)/(ROUND(K556,2)-ROUND(K557,2))*ROUND(K557,2))</f>
        <v>0</v>
      </c>
      <c r="L559" s="261">
        <f t="shared" si="234"/>
        <v>0</v>
      </c>
      <c r="M559" s="261">
        <f t="shared" si="234"/>
        <v>0</v>
      </c>
      <c r="N559" s="261">
        <f t="shared" si="234"/>
        <v>0</v>
      </c>
      <c r="O559" s="261">
        <f t="shared" si="234"/>
        <v>0</v>
      </c>
      <c r="P559" s="261">
        <f t="shared" si="234"/>
        <v>0</v>
      </c>
      <c r="Q559" s="261">
        <f t="shared" si="234"/>
        <v>0</v>
      </c>
      <c r="R559" s="261">
        <f t="shared" si="234"/>
        <v>0</v>
      </c>
      <c r="S559" s="261">
        <f t="shared" si="234"/>
        <v>0</v>
      </c>
      <c r="T559" s="261">
        <f t="shared" si="234"/>
        <v>0</v>
      </c>
      <c r="U559" s="261">
        <f t="shared" si="234"/>
        <v>0</v>
      </c>
      <c r="V559" s="269">
        <f t="shared" si="233"/>
        <v>0</v>
      </c>
      <c r="W559" s="489"/>
    </row>
    <row r="560" spans="1:23" ht="15" hidden="1" customHeight="1" x14ac:dyDescent="0.2">
      <c r="A560" s="329"/>
      <c r="B560" s="244"/>
      <c r="C560" s="236"/>
      <c r="F560" s="245"/>
      <c r="G560" s="259" t="s">
        <v>126</v>
      </c>
      <c r="H560" s="260"/>
      <c r="I560" s="272" t="s">
        <v>116</v>
      </c>
      <c r="J560" s="261">
        <f>(ROUND(J558,2)+ROUND(J559,10))*ROUND($E566,0)/($I$6-ROUND($E566,0))</f>
        <v>0</v>
      </c>
      <c r="K560" s="261">
        <f t="shared" ref="K560:U560" si="235">(ROUND(K558,2)+ROUND(K559,10))*ROUND($E566,0)/($I$6-ROUND($E566,0))</f>
        <v>0</v>
      </c>
      <c r="L560" s="261">
        <f t="shared" si="235"/>
        <v>0</v>
      </c>
      <c r="M560" s="261">
        <f t="shared" si="235"/>
        <v>0</v>
      </c>
      <c r="N560" s="261">
        <f t="shared" si="235"/>
        <v>0</v>
      </c>
      <c r="O560" s="261">
        <f t="shared" si="235"/>
        <v>0</v>
      </c>
      <c r="P560" s="261">
        <f t="shared" si="235"/>
        <v>0</v>
      </c>
      <c r="Q560" s="261">
        <f t="shared" si="235"/>
        <v>0</v>
      </c>
      <c r="R560" s="261">
        <f t="shared" si="235"/>
        <v>0</v>
      </c>
      <c r="S560" s="261">
        <f t="shared" si="235"/>
        <v>0</v>
      </c>
      <c r="T560" s="261">
        <f t="shared" si="235"/>
        <v>0</v>
      </c>
      <c r="U560" s="261">
        <f t="shared" si="235"/>
        <v>0</v>
      </c>
      <c r="V560" s="269">
        <f t="shared" si="233"/>
        <v>0</v>
      </c>
      <c r="W560" s="489"/>
    </row>
    <row r="561" spans="1:23" ht="15" hidden="1" customHeight="1" x14ac:dyDescent="0.2">
      <c r="A561" s="329"/>
      <c r="B561" s="244"/>
      <c r="C561" s="236"/>
      <c r="D561" s="236"/>
      <c r="E561" s="236"/>
      <c r="F561" s="245"/>
      <c r="G561" s="259" t="s">
        <v>127</v>
      </c>
      <c r="H561" s="260"/>
      <c r="I561" s="272" t="s">
        <v>116</v>
      </c>
      <c r="J561" s="261">
        <f>ROUND(J558,2)+ROUND(J559,10)+ROUND(J560,10)</f>
        <v>0</v>
      </c>
      <c r="K561" s="261">
        <f t="shared" ref="K561:U561" si="236">ROUND(K558,2)+ROUND(K559,10)+ROUND(K560,10)</f>
        <v>0</v>
      </c>
      <c r="L561" s="261">
        <f t="shared" si="236"/>
        <v>0</v>
      </c>
      <c r="M561" s="261">
        <f t="shared" si="236"/>
        <v>0</v>
      </c>
      <c r="N561" s="261">
        <f t="shared" si="236"/>
        <v>0</v>
      </c>
      <c r="O561" s="261">
        <f t="shared" si="236"/>
        <v>0</v>
      </c>
      <c r="P561" s="261">
        <f t="shared" si="236"/>
        <v>0</v>
      </c>
      <c r="Q561" s="261">
        <f t="shared" si="236"/>
        <v>0</v>
      </c>
      <c r="R561" s="261">
        <f t="shared" si="236"/>
        <v>0</v>
      </c>
      <c r="S561" s="261">
        <f t="shared" si="236"/>
        <v>0</v>
      </c>
      <c r="T561" s="261">
        <f t="shared" si="236"/>
        <v>0</v>
      </c>
      <c r="U561" s="261">
        <f t="shared" si="236"/>
        <v>0</v>
      </c>
      <c r="V561" s="269">
        <f t="shared" si="233"/>
        <v>0</v>
      </c>
      <c r="W561" s="489"/>
    </row>
    <row r="562" spans="1:23" ht="15" customHeight="1" x14ac:dyDescent="0.2">
      <c r="A562" s="327"/>
      <c r="B562" s="251" t="s">
        <v>124</v>
      </c>
      <c r="C562" s="236"/>
      <c r="D562" s="236"/>
      <c r="E562" s="236"/>
      <c r="F562" s="245"/>
      <c r="G562" s="275" t="str">
        <f>IF(D557="Stundenanteil","Errechneter Stellenanteil",IF(D557="Stellenanteil","Stellenanteil:",""))</f>
        <v/>
      </c>
      <c r="H562" s="258"/>
      <c r="I562" s="240"/>
      <c r="J562" s="624">
        <f t="shared" ref="J562:U562" si="237">IF(AND($D557="Stellenanteil",$E567&gt;0,J564&gt;0),ROUND($E567,4),IF(AND($D557="Stundenanteil",J556&gt;0),ROUND(J561/ROUND(J556,2),4),0))</f>
        <v>0</v>
      </c>
      <c r="K562" s="624">
        <f t="shared" si="237"/>
        <v>0</v>
      </c>
      <c r="L562" s="624">
        <f t="shared" si="237"/>
        <v>0</v>
      </c>
      <c r="M562" s="624">
        <f t="shared" si="237"/>
        <v>0</v>
      </c>
      <c r="N562" s="624">
        <f t="shared" si="237"/>
        <v>0</v>
      </c>
      <c r="O562" s="624">
        <f t="shared" si="237"/>
        <v>0</v>
      </c>
      <c r="P562" s="624">
        <f t="shared" si="237"/>
        <v>0</v>
      </c>
      <c r="Q562" s="624">
        <f t="shared" si="237"/>
        <v>0</v>
      </c>
      <c r="R562" s="624">
        <f t="shared" si="237"/>
        <v>0</v>
      </c>
      <c r="S562" s="624">
        <f t="shared" si="237"/>
        <v>0</v>
      </c>
      <c r="T562" s="624">
        <f t="shared" si="237"/>
        <v>0</v>
      </c>
      <c r="U562" s="624">
        <f t="shared" si="237"/>
        <v>0</v>
      </c>
      <c r="V562" s="625"/>
      <c r="W562" s="489"/>
    </row>
    <row r="563" spans="1:23" ht="15" customHeight="1" x14ac:dyDescent="0.2">
      <c r="A563" s="327"/>
      <c r="B563" s="244"/>
      <c r="C563" s="243" t="s">
        <v>134</v>
      </c>
      <c r="E563" s="326"/>
      <c r="F563" s="245"/>
      <c r="G563" s="242" t="s">
        <v>117</v>
      </c>
      <c r="H563" s="254"/>
      <c r="I563" s="238"/>
      <c r="J563" s="249"/>
      <c r="K563" s="249"/>
      <c r="L563" s="249"/>
      <c r="M563" s="249"/>
      <c r="N563" s="249"/>
      <c r="O563" s="249"/>
      <c r="P563" s="249"/>
      <c r="Q563" s="249"/>
      <c r="R563" s="249"/>
      <c r="S563" s="249"/>
      <c r="T563" s="249"/>
      <c r="U563" s="249"/>
      <c r="V563" s="248"/>
      <c r="W563" s="489"/>
    </row>
    <row r="564" spans="1:23" ht="15" customHeight="1" x14ac:dyDescent="0.2">
      <c r="A564" s="327"/>
      <c r="B564" s="244"/>
      <c r="F564" s="247"/>
      <c r="G564" s="241" t="s">
        <v>267</v>
      </c>
      <c r="H564" s="256"/>
      <c r="I564" s="273" t="s">
        <v>30</v>
      </c>
      <c r="J564" s="276"/>
      <c r="K564" s="276"/>
      <c r="L564" s="276"/>
      <c r="M564" s="276"/>
      <c r="N564" s="276"/>
      <c r="O564" s="276"/>
      <c r="P564" s="276"/>
      <c r="Q564" s="276"/>
      <c r="R564" s="276"/>
      <c r="S564" s="276"/>
      <c r="T564" s="276"/>
      <c r="U564" s="276"/>
      <c r="V564" s="565">
        <f>SUMPRODUCT(ROUND(J564:U564,2))</f>
        <v>0</v>
      </c>
      <c r="W564" s="489"/>
    </row>
    <row r="565" spans="1:23" ht="15" customHeight="1" x14ac:dyDescent="0.2">
      <c r="A565" s="329">
        <f>IF($D557="Stundenanteil",1,0)</f>
        <v>0</v>
      </c>
      <c r="B565" s="244"/>
      <c r="C565" s="243" t="str">
        <f>IF(D557="Stundenanteil","wöchentliche Arbeitszeit (in h):","")</f>
        <v/>
      </c>
      <c r="D565" s="236"/>
      <c r="E565" s="340"/>
      <c r="F565" s="247"/>
      <c r="G565" s="239" t="s">
        <v>289</v>
      </c>
      <c r="H565" s="255"/>
      <c r="I565" s="273" t="s">
        <v>30</v>
      </c>
      <c r="J565" s="276"/>
      <c r="K565" s="276"/>
      <c r="L565" s="276"/>
      <c r="M565" s="276"/>
      <c r="N565" s="276"/>
      <c r="O565" s="276"/>
      <c r="P565" s="276"/>
      <c r="Q565" s="276"/>
      <c r="R565" s="276"/>
      <c r="S565" s="276"/>
      <c r="T565" s="276"/>
      <c r="U565" s="276"/>
      <c r="V565" s="565">
        <f>SUMPRODUCT(ROUND(J565:U565,2))</f>
        <v>0</v>
      </c>
      <c r="W565" s="489"/>
    </row>
    <row r="566" spans="1:23" ht="15" customHeight="1" x14ac:dyDescent="0.2">
      <c r="A566" s="329">
        <f>IF($D557="Stundenanteil",1,0)</f>
        <v>0</v>
      </c>
      <c r="B566" s="244"/>
      <c r="C566" s="243" t="str">
        <f>IF(D557="Stundenanteil","Urlaubsanspruch (in AT):","")</f>
        <v/>
      </c>
      <c r="D566" s="236"/>
      <c r="E566" s="341"/>
      <c r="F566" s="247"/>
      <c r="G566" s="239"/>
      <c r="H566" s="255"/>
      <c r="I566" s="273"/>
      <c r="J566" s="252"/>
      <c r="K566" s="252"/>
      <c r="L566" s="252"/>
      <c r="M566" s="252"/>
      <c r="N566" s="252"/>
      <c r="O566" s="252"/>
      <c r="P566" s="252"/>
      <c r="Q566" s="252"/>
      <c r="R566" s="252"/>
      <c r="S566" s="252"/>
      <c r="T566" s="252"/>
      <c r="U566" s="252"/>
      <c r="V566" s="250"/>
      <c r="W566" s="489"/>
    </row>
    <row r="567" spans="1:23" ht="15" customHeight="1" x14ac:dyDescent="0.2">
      <c r="A567" s="329">
        <f>IF($D557="Stellenanteil",1,0)</f>
        <v>0</v>
      </c>
      <c r="B567" s="244"/>
      <c r="C567" s="243" t="str">
        <f>IF(D557="Stellenanteil","Stellenanteil (in %):","")</f>
        <v/>
      </c>
      <c r="D567" s="236"/>
      <c r="E567" s="274"/>
      <c r="F567" s="245"/>
      <c r="G567" s="242" t="s">
        <v>121</v>
      </c>
      <c r="H567" s="254"/>
      <c r="I567" s="238"/>
      <c r="J567" s="249"/>
      <c r="K567" s="249"/>
      <c r="L567" s="249"/>
      <c r="M567" s="249"/>
      <c r="N567" s="249"/>
      <c r="O567" s="249"/>
      <c r="P567" s="249"/>
      <c r="Q567" s="249"/>
      <c r="R567" s="249"/>
      <c r="S567" s="249"/>
      <c r="T567" s="249"/>
      <c r="U567" s="249"/>
      <c r="V567" s="248"/>
      <c r="W567" s="489"/>
    </row>
    <row r="568" spans="1:23" ht="15" customHeight="1" x14ac:dyDescent="0.2">
      <c r="A568" s="327"/>
      <c r="B568" s="244"/>
      <c r="F568" s="245"/>
      <c r="G568" s="241" t="s">
        <v>119</v>
      </c>
      <c r="H568" s="256"/>
      <c r="I568" s="273" t="s">
        <v>30</v>
      </c>
      <c r="J568" s="563">
        <f>ROUND(ROUND(J564,2)*J562,2)</f>
        <v>0</v>
      </c>
      <c r="K568" s="563">
        <f t="shared" ref="K568:U568" si="238">ROUND(ROUND(K564,2)*K562,2)</f>
        <v>0</v>
      </c>
      <c r="L568" s="563">
        <f t="shared" si="238"/>
        <v>0</v>
      </c>
      <c r="M568" s="563">
        <f t="shared" si="238"/>
        <v>0</v>
      </c>
      <c r="N568" s="563">
        <f t="shared" si="238"/>
        <v>0</v>
      </c>
      <c r="O568" s="563">
        <f t="shared" si="238"/>
        <v>0</v>
      </c>
      <c r="P568" s="563">
        <f t="shared" si="238"/>
        <v>0</v>
      </c>
      <c r="Q568" s="563">
        <f t="shared" si="238"/>
        <v>0</v>
      </c>
      <c r="R568" s="563">
        <f t="shared" si="238"/>
        <v>0</v>
      </c>
      <c r="S568" s="563">
        <f t="shared" si="238"/>
        <v>0</v>
      </c>
      <c r="T568" s="563">
        <f t="shared" si="238"/>
        <v>0</v>
      </c>
      <c r="U568" s="563">
        <f t="shared" si="238"/>
        <v>0</v>
      </c>
      <c r="V568" s="565">
        <f>SUMPRODUCT(ROUND(J568:U568,2))</f>
        <v>0</v>
      </c>
      <c r="W568" s="489"/>
    </row>
    <row r="569" spans="1:23" ht="15" customHeight="1" x14ac:dyDescent="0.2">
      <c r="A569" s="327"/>
      <c r="B569" s="244"/>
      <c r="F569" s="245"/>
      <c r="G569" s="239" t="s">
        <v>290</v>
      </c>
      <c r="H569" s="255"/>
      <c r="I569" s="273" t="s">
        <v>30</v>
      </c>
      <c r="J569" s="563">
        <f>ROUND(ROUND(J565,2)*J562,2)</f>
        <v>0</v>
      </c>
      <c r="K569" s="563">
        <f t="shared" ref="K569:U569" si="239">ROUND(ROUND(K565,2)*K562,2)</f>
        <v>0</v>
      </c>
      <c r="L569" s="563">
        <f t="shared" si="239"/>
        <v>0</v>
      </c>
      <c r="M569" s="563">
        <f t="shared" si="239"/>
        <v>0</v>
      </c>
      <c r="N569" s="563">
        <f t="shared" si="239"/>
        <v>0</v>
      </c>
      <c r="O569" s="563">
        <f t="shared" si="239"/>
        <v>0</v>
      </c>
      <c r="P569" s="563">
        <f t="shared" si="239"/>
        <v>0</v>
      </c>
      <c r="Q569" s="563">
        <f t="shared" si="239"/>
        <v>0</v>
      </c>
      <c r="R569" s="563">
        <f t="shared" si="239"/>
        <v>0</v>
      </c>
      <c r="S569" s="563">
        <f t="shared" si="239"/>
        <v>0</v>
      </c>
      <c r="T569" s="563">
        <f t="shared" si="239"/>
        <v>0</v>
      </c>
      <c r="U569" s="563">
        <f t="shared" si="239"/>
        <v>0</v>
      </c>
      <c r="V569" s="565">
        <f>SUMPRODUCT(ROUND(J569:U569,2))</f>
        <v>0</v>
      </c>
      <c r="W569" s="489"/>
    </row>
    <row r="570" spans="1:23" ht="15" customHeight="1" thickBot="1" x14ac:dyDescent="0.25">
      <c r="A570" s="327"/>
      <c r="B570" s="278"/>
      <c r="C570" s="279"/>
      <c r="D570" s="279"/>
      <c r="E570" s="279"/>
      <c r="F570" s="280"/>
      <c r="G570" s="539" t="str">
        <f>$P$26</f>
        <v>Pauschale für Sozialabgaben inkl. Berufsgenossenschaft</v>
      </c>
      <c r="H570" s="540"/>
      <c r="I570" s="541" t="s">
        <v>30</v>
      </c>
      <c r="J570" s="564">
        <f>ROUND(J569*$U$26,2)</f>
        <v>0</v>
      </c>
      <c r="K570" s="564">
        <f t="shared" ref="K570:U570" si="240">ROUND(K569*$U$26,2)</f>
        <v>0</v>
      </c>
      <c r="L570" s="564">
        <f t="shared" si="240"/>
        <v>0</v>
      </c>
      <c r="M570" s="564">
        <f t="shared" si="240"/>
        <v>0</v>
      </c>
      <c r="N570" s="564">
        <f t="shared" si="240"/>
        <v>0</v>
      </c>
      <c r="O570" s="564">
        <f t="shared" si="240"/>
        <v>0</v>
      </c>
      <c r="P570" s="564">
        <f t="shared" si="240"/>
        <v>0</v>
      </c>
      <c r="Q570" s="564">
        <f t="shared" si="240"/>
        <v>0</v>
      </c>
      <c r="R570" s="564">
        <f t="shared" si="240"/>
        <v>0</v>
      </c>
      <c r="S570" s="564">
        <f t="shared" si="240"/>
        <v>0</v>
      </c>
      <c r="T570" s="564">
        <f t="shared" si="240"/>
        <v>0</v>
      </c>
      <c r="U570" s="564">
        <f t="shared" si="240"/>
        <v>0</v>
      </c>
      <c r="V570" s="566">
        <f>SUMPRODUCT(ROUND(J570:U570,2))</f>
        <v>0</v>
      </c>
      <c r="W570" s="489">
        <f>IF(COUNTIF(V553:V570,"&gt;0")&gt;0,1,0)</f>
        <v>0</v>
      </c>
    </row>
    <row r="571" spans="1:23" ht="12.75" thickTop="1" x14ac:dyDescent="0.2"/>
  </sheetData>
  <sheetProtection password="8067" sheet="1" objects="1" scenarios="1" autoFilter="0"/>
  <mergeCells count="96">
    <mergeCell ref="D539:E539"/>
    <mergeCell ref="D554:E554"/>
    <mergeCell ref="D555:E555"/>
    <mergeCell ref="D557:E557"/>
    <mergeCell ref="D483:E483"/>
    <mergeCell ref="D485:E485"/>
    <mergeCell ref="D500:E500"/>
    <mergeCell ref="D501:E501"/>
    <mergeCell ref="D536:E536"/>
    <mergeCell ref="D537:E537"/>
    <mergeCell ref="D503:E503"/>
    <mergeCell ref="D518:E518"/>
    <mergeCell ref="D519:E519"/>
    <mergeCell ref="D521:E521"/>
    <mergeCell ref="D411:E411"/>
    <mergeCell ref="D428:E428"/>
    <mergeCell ref="D429:E429"/>
    <mergeCell ref="D446:E446"/>
    <mergeCell ref="D467:E467"/>
    <mergeCell ref="D431:E431"/>
    <mergeCell ref="D447:E447"/>
    <mergeCell ref="D449:E449"/>
    <mergeCell ref="D482:E482"/>
    <mergeCell ref="D305:E305"/>
    <mergeCell ref="D321:E321"/>
    <mergeCell ref="D323:E323"/>
    <mergeCell ref="D338:E338"/>
    <mergeCell ref="D341:E341"/>
    <mergeCell ref="D357:E357"/>
    <mergeCell ref="D320:E320"/>
    <mergeCell ref="D374:E374"/>
    <mergeCell ref="D377:E377"/>
    <mergeCell ref="D413:E413"/>
    <mergeCell ref="D393:E393"/>
    <mergeCell ref="D464:E464"/>
    <mergeCell ref="D465:E465"/>
    <mergeCell ref="D395:E395"/>
    <mergeCell ref="D410:E410"/>
    <mergeCell ref="D303:E303"/>
    <mergeCell ref="D233:E233"/>
    <mergeCell ref="D248:E248"/>
    <mergeCell ref="D249:E249"/>
    <mergeCell ref="D251:E251"/>
    <mergeCell ref="D266:E266"/>
    <mergeCell ref="D267:E267"/>
    <mergeCell ref="D269:E269"/>
    <mergeCell ref="D284:E284"/>
    <mergeCell ref="D285:E285"/>
    <mergeCell ref="D287:E287"/>
    <mergeCell ref="D302:E302"/>
    <mergeCell ref="D87:E87"/>
    <mergeCell ref="D51:E51"/>
    <mergeCell ref="D71:E71"/>
    <mergeCell ref="D89:E89"/>
    <mergeCell ref="D140:E140"/>
    <mergeCell ref="D123:E123"/>
    <mergeCell ref="D125:E125"/>
    <mergeCell ref="D104:E104"/>
    <mergeCell ref="D105:E105"/>
    <mergeCell ref="D107:E107"/>
    <mergeCell ref="D122:E122"/>
    <mergeCell ref="D50:E50"/>
    <mergeCell ref="D53:E53"/>
    <mergeCell ref="D68:E68"/>
    <mergeCell ref="D69:E69"/>
    <mergeCell ref="D86:E86"/>
    <mergeCell ref="D339:E339"/>
    <mergeCell ref="D356:E356"/>
    <mergeCell ref="D375:E375"/>
    <mergeCell ref="D359:E359"/>
    <mergeCell ref="D392:E392"/>
    <mergeCell ref="G30:I30"/>
    <mergeCell ref="D33:E33"/>
    <mergeCell ref="B30:F30"/>
    <mergeCell ref="D35:E35"/>
    <mergeCell ref="U18:V18"/>
    <mergeCell ref="U19:V19"/>
    <mergeCell ref="U20:V20"/>
    <mergeCell ref="U21:V21"/>
    <mergeCell ref="D32:E32"/>
    <mergeCell ref="D195:E195"/>
    <mergeCell ref="D161:E161"/>
    <mergeCell ref="D176:E176"/>
    <mergeCell ref="D141:E141"/>
    <mergeCell ref="D143:E143"/>
    <mergeCell ref="D158:E158"/>
    <mergeCell ref="D177:E177"/>
    <mergeCell ref="D179:E179"/>
    <mergeCell ref="D194:E194"/>
    <mergeCell ref="D159:E159"/>
    <mergeCell ref="D215:E215"/>
    <mergeCell ref="D230:E230"/>
    <mergeCell ref="D231:E231"/>
    <mergeCell ref="D197:E197"/>
    <mergeCell ref="D212:E212"/>
    <mergeCell ref="D213:E213"/>
  </mergeCells>
  <conditionalFormatting sqref="U18:V21">
    <cfRule type="cellIs" dxfId="118" priority="1905" stopIfTrue="1" operator="equal">
      <formula>0</formula>
    </cfRule>
  </conditionalFormatting>
  <conditionalFormatting sqref="E43:E45">
    <cfRule type="expression" dxfId="117" priority="90" stopIfTrue="1">
      <formula>$A43=1</formula>
    </cfRule>
  </conditionalFormatting>
  <conditionalFormatting sqref="G33:V36">
    <cfRule type="expression" dxfId="116" priority="89" stopIfTrue="1">
      <formula>$A33=0</formula>
    </cfRule>
  </conditionalFormatting>
  <conditionalFormatting sqref="J34:U34">
    <cfRule type="cellIs" dxfId="115" priority="88" stopIfTrue="1" operator="lessThan">
      <formula>SUMPRODUCT(ROUND(J35:J36,2))</formula>
    </cfRule>
  </conditionalFormatting>
  <conditionalFormatting sqref="E61:E63">
    <cfRule type="expression" dxfId="114" priority="87" stopIfTrue="1">
      <formula>$A61=1</formula>
    </cfRule>
  </conditionalFormatting>
  <conditionalFormatting sqref="G51:V54">
    <cfRule type="expression" dxfId="113" priority="86" stopIfTrue="1">
      <formula>$A51=0</formula>
    </cfRule>
  </conditionalFormatting>
  <conditionalFormatting sqref="J52:U52">
    <cfRule type="cellIs" dxfId="112" priority="85" stopIfTrue="1" operator="lessThan">
      <formula>SUMPRODUCT(ROUND(J53:J54,2))</formula>
    </cfRule>
  </conditionalFormatting>
  <conditionalFormatting sqref="E79:E81">
    <cfRule type="expression" dxfId="111" priority="84" stopIfTrue="1">
      <formula>$A79=1</formula>
    </cfRule>
  </conditionalFormatting>
  <conditionalFormatting sqref="G69:V72">
    <cfRule type="expression" dxfId="110" priority="83" stopIfTrue="1">
      <formula>$A69=0</formula>
    </cfRule>
  </conditionalFormatting>
  <conditionalFormatting sqref="J70:U70">
    <cfRule type="cellIs" dxfId="109" priority="82" stopIfTrue="1" operator="lessThan">
      <formula>SUMPRODUCT(ROUND(J71:J72,2))</formula>
    </cfRule>
  </conditionalFormatting>
  <conditionalFormatting sqref="E97:E99">
    <cfRule type="expression" dxfId="108" priority="81" stopIfTrue="1">
      <formula>$A97=1</formula>
    </cfRule>
  </conditionalFormatting>
  <conditionalFormatting sqref="G87:V90">
    <cfRule type="expression" dxfId="107" priority="80" stopIfTrue="1">
      <formula>$A87=0</formula>
    </cfRule>
  </conditionalFormatting>
  <conditionalFormatting sqref="J88:U88">
    <cfRule type="cellIs" dxfId="106" priority="79" stopIfTrue="1" operator="lessThan">
      <formula>SUMPRODUCT(ROUND(J89:J90,2))</formula>
    </cfRule>
  </conditionalFormatting>
  <conditionalFormatting sqref="E115:E117">
    <cfRule type="expression" dxfId="105" priority="78" stopIfTrue="1">
      <formula>$A115=1</formula>
    </cfRule>
  </conditionalFormatting>
  <conditionalFormatting sqref="G105:V108">
    <cfRule type="expression" dxfId="104" priority="77" stopIfTrue="1">
      <formula>$A105=0</formula>
    </cfRule>
  </conditionalFormatting>
  <conditionalFormatting sqref="J106:U106">
    <cfRule type="cellIs" dxfId="103" priority="76" stopIfTrue="1" operator="lessThan">
      <formula>SUMPRODUCT(ROUND(J107:J108,2))</formula>
    </cfRule>
  </conditionalFormatting>
  <conditionalFormatting sqref="E133:E135">
    <cfRule type="expression" dxfId="102" priority="75" stopIfTrue="1">
      <formula>$A133=1</formula>
    </cfRule>
  </conditionalFormatting>
  <conditionalFormatting sqref="G123:V126">
    <cfRule type="expression" dxfId="101" priority="74" stopIfTrue="1">
      <formula>$A123=0</formula>
    </cfRule>
  </conditionalFormatting>
  <conditionalFormatting sqref="J124:U124">
    <cfRule type="cellIs" dxfId="100" priority="73" stopIfTrue="1" operator="lessThan">
      <formula>SUMPRODUCT(ROUND(J125:J126,2))</formula>
    </cfRule>
  </conditionalFormatting>
  <conditionalFormatting sqref="E151:E153">
    <cfRule type="expression" dxfId="99" priority="72" stopIfTrue="1">
      <formula>$A151=1</formula>
    </cfRule>
  </conditionalFormatting>
  <conditionalFormatting sqref="G141:V144">
    <cfRule type="expression" dxfId="98" priority="71" stopIfTrue="1">
      <formula>$A141=0</formula>
    </cfRule>
  </conditionalFormatting>
  <conditionalFormatting sqref="J142:U142">
    <cfRule type="cellIs" dxfId="97" priority="70" stopIfTrue="1" operator="lessThan">
      <formula>SUMPRODUCT(ROUND(J143:J144,2))</formula>
    </cfRule>
  </conditionalFormatting>
  <conditionalFormatting sqref="E169:E171">
    <cfRule type="expression" dxfId="96" priority="69" stopIfTrue="1">
      <formula>$A169=1</formula>
    </cfRule>
  </conditionalFormatting>
  <conditionalFormatting sqref="G159:V162">
    <cfRule type="expression" dxfId="95" priority="68" stopIfTrue="1">
      <formula>$A159=0</formula>
    </cfRule>
  </conditionalFormatting>
  <conditionalFormatting sqref="J160:U160">
    <cfRule type="cellIs" dxfId="94" priority="67" stopIfTrue="1" operator="lessThan">
      <formula>SUMPRODUCT(ROUND(J161:J162,2))</formula>
    </cfRule>
  </conditionalFormatting>
  <conditionalFormatting sqref="E187:E189">
    <cfRule type="expression" dxfId="93" priority="66" stopIfTrue="1">
      <formula>$A187=1</formula>
    </cfRule>
  </conditionalFormatting>
  <conditionalFormatting sqref="G177:V180">
    <cfRule type="expression" dxfId="92" priority="65" stopIfTrue="1">
      <formula>$A177=0</formula>
    </cfRule>
  </conditionalFormatting>
  <conditionalFormatting sqref="J178:U178">
    <cfRule type="cellIs" dxfId="91" priority="64" stopIfTrue="1" operator="lessThan">
      <formula>SUMPRODUCT(ROUND(J179:J180,2))</formula>
    </cfRule>
  </conditionalFormatting>
  <conditionalFormatting sqref="E205:E207">
    <cfRule type="expression" dxfId="90" priority="63" stopIfTrue="1">
      <formula>$A205=1</formula>
    </cfRule>
  </conditionalFormatting>
  <conditionalFormatting sqref="G195:V198">
    <cfRule type="expression" dxfId="89" priority="62" stopIfTrue="1">
      <formula>$A195=0</formula>
    </cfRule>
  </conditionalFormatting>
  <conditionalFormatting sqref="J196:U196">
    <cfRule type="cellIs" dxfId="88" priority="61" stopIfTrue="1" operator="lessThan">
      <formula>SUMPRODUCT(ROUND(J197:J198,2))</formula>
    </cfRule>
  </conditionalFormatting>
  <conditionalFormatting sqref="E223:E225">
    <cfRule type="expression" dxfId="87" priority="60" stopIfTrue="1">
      <formula>$A223=1</formula>
    </cfRule>
  </conditionalFormatting>
  <conditionalFormatting sqref="G213:V216">
    <cfRule type="expression" dxfId="86" priority="59" stopIfTrue="1">
      <formula>$A213=0</formula>
    </cfRule>
  </conditionalFormatting>
  <conditionalFormatting sqref="J214:U214">
    <cfRule type="cellIs" dxfId="85" priority="58" stopIfTrue="1" operator="lessThan">
      <formula>SUMPRODUCT(ROUND(J215:J216,2))</formula>
    </cfRule>
  </conditionalFormatting>
  <conditionalFormatting sqref="E241:E243">
    <cfRule type="expression" dxfId="84" priority="57" stopIfTrue="1">
      <formula>$A241=1</formula>
    </cfRule>
  </conditionalFormatting>
  <conditionalFormatting sqref="G231:V234">
    <cfRule type="expression" dxfId="83" priority="56" stopIfTrue="1">
      <formula>$A231=0</formula>
    </cfRule>
  </conditionalFormatting>
  <conditionalFormatting sqref="J232:U232">
    <cfRule type="cellIs" dxfId="82" priority="55" stopIfTrue="1" operator="lessThan">
      <formula>SUMPRODUCT(ROUND(J233:J234,2))</formula>
    </cfRule>
  </conditionalFormatting>
  <conditionalFormatting sqref="E259:E261">
    <cfRule type="expression" dxfId="81" priority="54" stopIfTrue="1">
      <formula>$A259=1</formula>
    </cfRule>
  </conditionalFormatting>
  <conditionalFormatting sqref="G249:V252">
    <cfRule type="expression" dxfId="80" priority="53" stopIfTrue="1">
      <formula>$A249=0</formula>
    </cfRule>
  </conditionalFormatting>
  <conditionalFormatting sqref="J250:U250">
    <cfRule type="cellIs" dxfId="79" priority="52" stopIfTrue="1" operator="lessThan">
      <formula>SUMPRODUCT(ROUND(J251:J252,2))</formula>
    </cfRule>
  </conditionalFormatting>
  <conditionalFormatting sqref="E277:E279">
    <cfRule type="expression" dxfId="78" priority="51" stopIfTrue="1">
      <formula>$A277=1</formula>
    </cfRule>
  </conditionalFormatting>
  <conditionalFormatting sqref="G267:V270">
    <cfRule type="expression" dxfId="77" priority="50" stopIfTrue="1">
      <formula>$A267=0</formula>
    </cfRule>
  </conditionalFormatting>
  <conditionalFormatting sqref="J268:U268">
    <cfRule type="cellIs" dxfId="76" priority="49" stopIfTrue="1" operator="lessThan">
      <formula>SUMPRODUCT(ROUND(J269:J270,2))</formula>
    </cfRule>
  </conditionalFormatting>
  <conditionalFormatting sqref="E295:E297">
    <cfRule type="expression" dxfId="75" priority="48" stopIfTrue="1">
      <formula>$A295=1</formula>
    </cfRule>
  </conditionalFormatting>
  <conditionalFormatting sqref="G285:V288">
    <cfRule type="expression" dxfId="74" priority="47" stopIfTrue="1">
      <formula>$A285=0</formula>
    </cfRule>
  </conditionalFormatting>
  <conditionalFormatting sqref="J286:U286">
    <cfRule type="cellIs" dxfId="73" priority="46" stopIfTrue="1" operator="lessThan">
      <formula>SUMPRODUCT(ROUND(J287:J288,2))</formula>
    </cfRule>
  </conditionalFormatting>
  <conditionalFormatting sqref="E313:E315">
    <cfRule type="expression" dxfId="72" priority="45" stopIfTrue="1">
      <formula>$A313=1</formula>
    </cfRule>
  </conditionalFormatting>
  <conditionalFormatting sqref="G303:V306">
    <cfRule type="expression" dxfId="71" priority="44" stopIfTrue="1">
      <formula>$A303=0</formula>
    </cfRule>
  </conditionalFormatting>
  <conditionalFormatting sqref="J304:U304">
    <cfRule type="cellIs" dxfId="70" priority="43" stopIfTrue="1" operator="lessThan">
      <formula>SUMPRODUCT(ROUND(J305:J306,2))</formula>
    </cfRule>
  </conditionalFormatting>
  <conditionalFormatting sqref="E331:E333">
    <cfRule type="expression" dxfId="69" priority="42" stopIfTrue="1">
      <formula>$A331=1</formula>
    </cfRule>
  </conditionalFormatting>
  <conditionalFormatting sqref="G321:V324">
    <cfRule type="expression" dxfId="68" priority="41" stopIfTrue="1">
      <formula>$A321=0</formula>
    </cfRule>
  </conditionalFormatting>
  <conditionalFormatting sqref="J322:U322">
    <cfRule type="cellIs" dxfId="67" priority="40" stopIfTrue="1" operator="lessThan">
      <formula>SUMPRODUCT(ROUND(J323:J324,2))</formula>
    </cfRule>
  </conditionalFormatting>
  <conditionalFormatting sqref="E349:E351">
    <cfRule type="expression" dxfId="66" priority="39" stopIfTrue="1">
      <formula>$A349=1</formula>
    </cfRule>
  </conditionalFormatting>
  <conditionalFormatting sqref="G339:V342">
    <cfRule type="expression" dxfId="65" priority="38" stopIfTrue="1">
      <formula>$A339=0</formula>
    </cfRule>
  </conditionalFormatting>
  <conditionalFormatting sqref="J340:U340">
    <cfRule type="cellIs" dxfId="64" priority="37" stopIfTrue="1" operator="lessThan">
      <formula>SUMPRODUCT(ROUND(J341:J342,2))</formula>
    </cfRule>
  </conditionalFormatting>
  <conditionalFormatting sqref="E367:E369">
    <cfRule type="expression" dxfId="63" priority="36" stopIfTrue="1">
      <formula>$A367=1</formula>
    </cfRule>
  </conditionalFormatting>
  <conditionalFormatting sqref="G357:V360">
    <cfRule type="expression" dxfId="62" priority="35" stopIfTrue="1">
      <formula>$A357=0</formula>
    </cfRule>
  </conditionalFormatting>
  <conditionalFormatting sqref="J358:U358">
    <cfRule type="cellIs" dxfId="61" priority="34" stopIfTrue="1" operator="lessThan">
      <formula>SUMPRODUCT(ROUND(J359:J360,2))</formula>
    </cfRule>
  </conditionalFormatting>
  <conditionalFormatting sqref="E385:E387">
    <cfRule type="expression" dxfId="60" priority="33" stopIfTrue="1">
      <formula>$A385=1</formula>
    </cfRule>
  </conditionalFormatting>
  <conditionalFormatting sqref="G375:V378">
    <cfRule type="expression" dxfId="59" priority="32" stopIfTrue="1">
      <formula>$A375=0</formula>
    </cfRule>
  </conditionalFormatting>
  <conditionalFormatting sqref="J376:U376">
    <cfRule type="cellIs" dxfId="58" priority="31" stopIfTrue="1" operator="lessThan">
      <formula>SUMPRODUCT(ROUND(J377:J378,2))</formula>
    </cfRule>
  </conditionalFormatting>
  <conditionalFormatting sqref="E403:E405">
    <cfRule type="expression" dxfId="57" priority="30" stopIfTrue="1">
      <formula>$A403=1</formula>
    </cfRule>
  </conditionalFormatting>
  <conditionalFormatting sqref="G393:V396">
    <cfRule type="expression" dxfId="56" priority="29" stopIfTrue="1">
      <formula>$A393=0</formula>
    </cfRule>
  </conditionalFormatting>
  <conditionalFormatting sqref="J394:U394">
    <cfRule type="cellIs" dxfId="55" priority="28" stopIfTrue="1" operator="lessThan">
      <formula>SUMPRODUCT(ROUND(J395:J396,2))</formula>
    </cfRule>
  </conditionalFormatting>
  <conditionalFormatting sqref="E421:E423">
    <cfRule type="expression" dxfId="54" priority="27" stopIfTrue="1">
      <formula>$A421=1</formula>
    </cfRule>
  </conditionalFormatting>
  <conditionalFormatting sqref="G411:V414">
    <cfRule type="expression" dxfId="53" priority="26" stopIfTrue="1">
      <formula>$A411=0</formula>
    </cfRule>
  </conditionalFormatting>
  <conditionalFormatting sqref="J412:U412">
    <cfRule type="cellIs" dxfId="52" priority="25" stopIfTrue="1" operator="lessThan">
      <formula>SUMPRODUCT(ROUND(J413:J414,2))</formula>
    </cfRule>
  </conditionalFormatting>
  <conditionalFormatting sqref="E439:E441">
    <cfRule type="expression" dxfId="51" priority="24" stopIfTrue="1">
      <formula>$A439=1</formula>
    </cfRule>
  </conditionalFormatting>
  <conditionalFormatting sqref="G429:V432">
    <cfRule type="expression" dxfId="50" priority="23" stopIfTrue="1">
      <formula>$A429=0</formula>
    </cfRule>
  </conditionalFormatting>
  <conditionalFormatting sqref="J430:U430">
    <cfRule type="cellIs" dxfId="49" priority="22" stopIfTrue="1" operator="lessThan">
      <formula>SUMPRODUCT(ROUND(J431:J432,2))</formula>
    </cfRule>
  </conditionalFormatting>
  <conditionalFormatting sqref="E457:E459">
    <cfRule type="expression" dxfId="48" priority="21" stopIfTrue="1">
      <formula>$A457=1</formula>
    </cfRule>
  </conditionalFormatting>
  <conditionalFormatting sqref="G447:V450">
    <cfRule type="expression" dxfId="47" priority="20" stopIfTrue="1">
      <formula>$A447=0</formula>
    </cfRule>
  </conditionalFormatting>
  <conditionalFormatting sqref="J448:U448">
    <cfRule type="cellIs" dxfId="46" priority="19" stopIfTrue="1" operator="lessThan">
      <formula>SUMPRODUCT(ROUND(J449:J450,2))</formula>
    </cfRule>
  </conditionalFormatting>
  <conditionalFormatting sqref="E475:E477">
    <cfRule type="expression" dxfId="45" priority="18" stopIfTrue="1">
      <formula>$A475=1</formula>
    </cfRule>
  </conditionalFormatting>
  <conditionalFormatting sqref="G465:V468">
    <cfRule type="expression" dxfId="44" priority="17" stopIfTrue="1">
      <formula>$A465=0</formula>
    </cfRule>
  </conditionalFormatting>
  <conditionalFormatting sqref="J466:U466">
    <cfRule type="cellIs" dxfId="43" priority="16" stopIfTrue="1" operator="lessThan">
      <formula>SUMPRODUCT(ROUND(J467:J468,2))</formula>
    </cfRule>
  </conditionalFormatting>
  <conditionalFormatting sqref="E493:E495">
    <cfRule type="expression" dxfId="42" priority="15" stopIfTrue="1">
      <formula>$A493=1</formula>
    </cfRule>
  </conditionalFormatting>
  <conditionalFormatting sqref="G483:V486">
    <cfRule type="expression" dxfId="41" priority="14" stopIfTrue="1">
      <formula>$A483=0</formula>
    </cfRule>
  </conditionalFormatting>
  <conditionalFormatting sqref="J484:U484">
    <cfRule type="cellIs" dxfId="40" priority="13" stopIfTrue="1" operator="lessThan">
      <formula>SUMPRODUCT(ROUND(J485:J486,2))</formula>
    </cfRule>
  </conditionalFormatting>
  <conditionalFormatting sqref="E511:E513">
    <cfRule type="expression" dxfId="39" priority="12" stopIfTrue="1">
      <formula>$A511=1</formula>
    </cfRule>
  </conditionalFormatting>
  <conditionalFormatting sqref="G501:V504">
    <cfRule type="expression" dxfId="38" priority="11" stopIfTrue="1">
      <formula>$A501=0</formula>
    </cfRule>
  </conditionalFormatting>
  <conditionalFormatting sqref="J502:U502">
    <cfRule type="cellIs" dxfId="37" priority="10" stopIfTrue="1" operator="lessThan">
      <formula>SUMPRODUCT(ROUND(J503:J504,2))</formula>
    </cfRule>
  </conditionalFormatting>
  <conditionalFormatting sqref="E529:E531">
    <cfRule type="expression" dxfId="36" priority="9" stopIfTrue="1">
      <formula>$A529=1</formula>
    </cfRule>
  </conditionalFormatting>
  <conditionalFormatting sqref="G519:V522">
    <cfRule type="expression" dxfId="35" priority="8" stopIfTrue="1">
      <formula>$A519=0</formula>
    </cfRule>
  </conditionalFormatting>
  <conditionalFormatting sqref="J520:U520">
    <cfRule type="cellIs" dxfId="34" priority="7" stopIfTrue="1" operator="lessThan">
      <formula>SUMPRODUCT(ROUND(J521:J522,2))</formula>
    </cfRule>
  </conditionalFormatting>
  <conditionalFormatting sqref="E547:E549">
    <cfRule type="expression" dxfId="33" priority="6" stopIfTrue="1">
      <formula>$A547=1</formula>
    </cfRule>
  </conditionalFormatting>
  <conditionalFormatting sqref="G537:V540">
    <cfRule type="expression" dxfId="32" priority="5" stopIfTrue="1">
      <formula>$A537=0</formula>
    </cfRule>
  </conditionalFormatting>
  <conditionalFormatting sqref="J538:U538">
    <cfRule type="cellIs" dxfId="31" priority="4" stopIfTrue="1" operator="lessThan">
      <formula>SUMPRODUCT(ROUND(J539:J540,2))</formula>
    </cfRule>
  </conditionalFormatting>
  <conditionalFormatting sqref="E565:E567">
    <cfRule type="expression" dxfId="30" priority="3" stopIfTrue="1">
      <formula>$A565=1</formula>
    </cfRule>
  </conditionalFormatting>
  <conditionalFormatting sqref="G555:V558">
    <cfRule type="expression" dxfId="29" priority="2" stopIfTrue="1">
      <formula>$A555=0</formula>
    </cfRule>
  </conditionalFormatting>
  <conditionalFormatting sqref="J556:U556">
    <cfRule type="cellIs" dxfId="28" priority="1" stopIfTrue="1" operator="lessThan">
      <formula>SUMPRODUCT(ROUND(J557:J558,2))</formula>
    </cfRule>
  </conditionalFormatting>
  <dataValidations count="2">
    <dataValidation type="list" allowBlank="1" showErrorMessage="1" errorTitle="Abrechnung über ..." error="Bitte auswählen!" sqref="D35:E35 D467:E467 D53:E53 D485:E485 D503:E503 D71:E71 D89:E89 D107:E107 D125:E125 D143:E143 D161:E161 D179:E179 D197:E197 D215:E215 D233:E233 D251:E251 D269:E269 D287:E287 D305:E305 D323:E323 D341:E341 D359:E359 D377:E377 D395:E395 D413:E413 D431:E431 D449:E449 D521:E521 D539:E539 D557:E557">
      <formula1>"Bitte auswählen!,Stundenanteil,Stellenanteil"</formula1>
    </dataValidation>
    <dataValidation type="date" allowBlank="1" showErrorMessage="1" errorTitle="Datum" error="Das Datum muss zwischen _x000a_01.01.2014 und 31.12.2023 liegen!" sqref="J32:U32 J464:U464 J50:U50 J482:U482 J500:U500 J68:U68 J86:U86 J104:U104 J122:U122 J140:U140 J158:U158 J176:U176 J194:U194 J212:U212 J230:U230 J248:U248 J266:U266 J284:U284 J302:U302 J320:U320 J338:U338 J356:U356 J374:U374 J392:U392 J410:U410 J428:U428 J446:U446 J518:U518 J536:U536 J554:U554">
      <formula1>41640</formula1>
      <formula2>45291</formula2>
    </dataValidation>
  </dataValidations>
  <pageMargins left="0.59055118110236227" right="0.19685039370078741" top="0.39370078740157483" bottom="0.39370078740157483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31</vt:i4>
      </vt:variant>
    </vt:vector>
  </HeadingPairs>
  <TitlesOfParts>
    <vt:vector size="53" baseType="lpstr">
      <vt:lpstr>Änderungsdoku</vt:lpstr>
      <vt:lpstr>Hinweise</vt:lpstr>
      <vt:lpstr>Seite 1</vt:lpstr>
      <vt:lpstr>Seite 2 ZN</vt:lpstr>
      <vt:lpstr>Seite 2 VWN</vt:lpstr>
      <vt:lpstr>Seite 3</vt:lpstr>
      <vt:lpstr>Seite 4</vt:lpstr>
      <vt:lpstr>Sachbericht</vt:lpstr>
      <vt:lpstr>Belegliste 1.</vt:lpstr>
      <vt:lpstr>Belegliste 1. SZ</vt:lpstr>
      <vt:lpstr>Belegliste 2.1</vt:lpstr>
      <vt:lpstr>Belegliste 2.2.1</vt:lpstr>
      <vt:lpstr>Belegliste 2.2.2</vt:lpstr>
      <vt:lpstr>Belegliste 2.3.1</vt:lpstr>
      <vt:lpstr>Übersicht 2.3.2</vt:lpstr>
      <vt:lpstr>Belegliste 2.4</vt:lpstr>
      <vt:lpstr>Belegliste 2.5.1</vt:lpstr>
      <vt:lpstr>Übersicht 2.5.2</vt:lpstr>
      <vt:lpstr>Belegliste 2.6</vt:lpstr>
      <vt:lpstr>Belegliste 2.7</vt:lpstr>
      <vt:lpstr>Belegliste Einnahmen Projekttät</vt:lpstr>
      <vt:lpstr>Belegliste Einnahmen</vt:lpstr>
      <vt:lpstr>Änderungsdoku!Druckbereich</vt:lpstr>
      <vt:lpstr>Hinweise!Druckbereich</vt:lpstr>
      <vt:lpstr>Sachbericht!Druckbereich</vt:lpstr>
      <vt:lpstr>'Seite 1'!Druckbereich</vt:lpstr>
      <vt:lpstr>'Seite 2 VWN'!Druckbereich</vt:lpstr>
      <vt:lpstr>'Seite 2 ZN'!Druckbereich</vt:lpstr>
      <vt:lpstr>'Seite 3'!Druckbereich</vt:lpstr>
      <vt:lpstr>'Seite 4'!Druckbereich</vt:lpstr>
      <vt:lpstr>Änderungsdoku!Drucktitel</vt:lpstr>
      <vt:lpstr>'Belegliste 1.'!Drucktitel</vt:lpstr>
      <vt:lpstr>'Belegliste 1. SZ'!Drucktitel</vt:lpstr>
      <vt:lpstr>'Belegliste 2.1'!Drucktitel</vt:lpstr>
      <vt:lpstr>'Belegliste 2.2.1'!Drucktitel</vt:lpstr>
      <vt:lpstr>'Belegliste 2.2.2'!Drucktitel</vt:lpstr>
      <vt:lpstr>'Belegliste 2.3.1'!Drucktitel</vt:lpstr>
      <vt:lpstr>'Belegliste 2.4'!Drucktitel</vt:lpstr>
      <vt:lpstr>'Belegliste 2.5.1'!Drucktitel</vt:lpstr>
      <vt:lpstr>'Belegliste 2.6'!Drucktitel</vt:lpstr>
      <vt:lpstr>'Belegliste 2.7'!Drucktitel</vt:lpstr>
      <vt:lpstr>'Belegliste Einnahmen'!Drucktitel</vt:lpstr>
      <vt:lpstr>'Belegliste Einnahmen Projekttät'!Drucktitel</vt:lpstr>
      <vt:lpstr>'Übersicht 2.3.2'!Drucktitel</vt:lpstr>
      <vt:lpstr>'Übersicht 2.5.2'!Drucktitel</vt:lpstr>
      <vt:lpstr>ID</vt:lpstr>
      <vt:lpstr>Name</vt:lpstr>
      <vt:lpstr>PLZ_Ort</vt:lpstr>
      <vt:lpstr>Strasse</vt:lpstr>
      <vt:lpstr>Vorhaben</vt:lpstr>
      <vt:lpstr>Vorhabensbeginn</vt:lpstr>
      <vt:lpstr>Vorhabensende</vt:lpstr>
      <vt:lpstr>ZWB_Datum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2021-12-02T11:31:49Z</cp:lastPrinted>
  <dcterms:created xsi:type="dcterms:W3CDTF">2007-09-26T06:36:45Z</dcterms:created>
  <dcterms:modified xsi:type="dcterms:W3CDTF">2022-01-17T13:35:37Z</dcterms:modified>
</cp:coreProperties>
</file>